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20" windowHeight="9855" activeTab="0"/>
  </bookViews>
  <sheets>
    <sheet name="2-ð ñàðûí ìýäýý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<sst xmlns="http://schemas.openxmlformats.org/spreadsheetml/2006/main" count="120" uniqueCount="118">
  <si>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SORT_ID</t>
  </si>
  <si>
    <t>¯Ç¯¯ËÝËÒ</t>
  </si>
  <si>
    <t>ÌªÐ</t>
  </si>
  <si>
    <t>ÒªËªÂËªÃªª</t>
  </si>
  <si>
    <t>Ã¯ÉÖÝÒÃÝË</t>
  </si>
  <si>
    <t>¯¿íýýñ áàíêèí äàõü õàðèëöàõ äàíñíû ¿ëäýãäýë</t>
  </si>
  <si>
    <t>Áóñàä áàéãóóëëàãà èðãýäýýñ àâàõ àâëàãûí ýõíèé ¿ëäýãäýë</t>
  </si>
  <si>
    <t>I.  ÎÐËÎÃÛÍ Ä¯Í</t>
  </si>
  <si>
    <t>5=6+7+8+9+10+11</t>
  </si>
  <si>
    <t>Òºñâººñ óðñãàë ñàíõ¿¿æèëò</t>
  </si>
  <si>
    <t>II. ÍÈÉÒ ÇÀÐËÀÃÛÍ Ä¯Í</t>
  </si>
  <si>
    <t>12=13+41</t>
  </si>
  <si>
    <t>À. ÓÐÑÃÀË ÇÀÐÄËÛÍ Ä¯Í</t>
  </si>
  <si>
    <t>13=14+37</t>
  </si>
  <si>
    <t>1. Áàðàà ¿éë÷èëãýýíèé çàðäàë</t>
  </si>
  <si>
    <t>14=15+18+21</t>
  </si>
  <si>
    <t>1.1 Öàëèí õºëñ áîëîí íýìýãäýë óðàìøèë</t>
  </si>
  <si>
    <t>¯íäñýí öàëèí</t>
  </si>
  <si>
    <t>1.2 Àæèë îëãîã÷îîñ íèéãìèéí äààòãàëä òºëºãäºõ øèìòãýë</t>
  </si>
  <si>
    <t>Òýòãýâýð, òýòãýìæèéí äààòãàëûí øèìòãýë</t>
  </si>
  <si>
    <t>Òýòãýâðèéí äààòãàë</t>
  </si>
  <si>
    <t>1.3 Áàðàà ¿éë÷èëãýýíèé áóñàä çàðäàë</t>
  </si>
  <si>
    <t>Áè÷èã õýðýã</t>
  </si>
  <si>
    <t>Òýýâýð (øàòàõóóí)</t>
  </si>
  <si>
    <t>Øóóäàí, õîëáîî</t>
  </si>
  <si>
    <t>Äîòîîä àëáàí òîìèëîëò</t>
  </si>
  <si>
    <t>Óðñãàë çàñâàð</t>
  </si>
  <si>
    <t>Òºëáºð õóðààìæ</t>
  </si>
  <si>
    <t>37=38</t>
  </si>
  <si>
    <t>ªðõ ãýðò îëãîõ øèëæ¿¿ëýã</t>
  </si>
  <si>
    <t>38=39+40</t>
  </si>
  <si>
    <t>Íýã óäààãèéí òýòãýìæ, óðàìøóóëàë</t>
  </si>
  <si>
    <t>Áóñàä áàéãóóëëàãà èðãýäýýñ àâàõ àâëàãûí ýöñèéí ¿ëäýãäýë</t>
  </si>
  <si>
    <t>Áóñàä áàéãóóëëàãà èðãýäýä ºãºõ ºãëºãèéí ýöñèéí ¿ëäýãäýë</t>
  </si>
  <si>
    <t>III. ÁÀÉÃÓÓËËÀÃÛÍ ÒÎÎ</t>
  </si>
  <si>
    <t>ÀÆÈËËÀÃÑÀÄ Á¯ÃÄ</t>
  </si>
  <si>
    <t>49=50+51+52</t>
  </si>
  <si>
    <t>Óäèðäàõ àæèëòàí</t>
  </si>
  <si>
    <t>Ã¿éöýòãýõ àæèëòàí</t>
  </si>
  <si>
    <t>áóñàä îðëîãî</t>
  </si>
  <si>
    <t xml:space="preserve">                             õÿíàæ õ¿ëýýæ àâñàí</t>
  </si>
  <si>
    <t>òàìãà</t>
  </si>
  <si>
    <t xml:space="preserve">                           íÿãòëàí áîäîã÷: ………………………...</t>
  </si>
  <si>
    <t xml:space="preserve">                                    äàðãà: …………………………………...</t>
  </si>
  <si>
    <t>ìýðãýæèëòýí: ………………………….</t>
  </si>
  <si>
    <t xml:space="preserve">                                îíû             ñàðûí            ºäºð</t>
  </si>
  <si>
    <t>Óíàà õîîëíû õºíãºëºëò</t>
  </si>
  <si>
    <t>Òºñºë àðãà õýìæýý</t>
  </si>
  <si>
    <t>Ãýðýýò àæèë÷íû öàëèí</t>
  </si>
  <si>
    <t>Ãýðýýò àæèë÷èí</t>
  </si>
  <si>
    <t>Áóñàä áàéãóóëëàãà èðãýäýä ºãºõ ºãëºãèéí ýõíèé ¿ëäýãäýë</t>
  </si>
  <si>
    <t>15=16+19</t>
  </si>
  <si>
    <t>20=21+22</t>
  </si>
  <si>
    <t>23=22+…+36</t>
  </si>
  <si>
    <t>Òýòãýìæèéí äààòãàëûí øèìòãýë</t>
  </si>
  <si>
    <t>¯ÎÌØª</t>
  </si>
  <si>
    <t>Àæèëã¿éäëèéí äààòãàëûí øèìòãýë</t>
  </si>
  <si>
    <t>Ýð¿¿ë ìýíäèéí äààòãàëûí øèìòãýë</t>
  </si>
  <si>
    <r>
      <rPr>
        <b/>
        <sz val="12"/>
        <color indexed="8"/>
        <rFont val="Times New Roman Mon"/>
        <family val="1"/>
      </rPr>
      <t>ÓÂÑ ÀÉÌÃÈÉÍ СТАТИСТИКИЙН ÕÝËÒÝÑ</t>
    </r>
    <r>
      <rPr>
        <sz val="12"/>
        <color indexed="8"/>
        <rFont val="Times New Roman Mon"/>
        <family val="1"/>
      </rPr>
      <t xml:space="preserve"> НЭМЭЛТ ТӨСВИЙН</t>
    </r>
  </si>
  <si>
    <t>/өссөн дүнгээр, мянган төгрөөгөөр/</t>
  </si>
  <si>
    <t>№</t>
  </si>
  <si>
    <t>Мөр</t>
  </si>
  <si>
    <t>Төлөвлөгөө</t>
  </si>
  <si>
    <t>Гүйцэтгэл</t>
  </si>
  <si>
    <t>А</t>
  </si>
  <si>
    <t>Б</t>
  </si>
  <si>
    <t>В</t>
  </si>
  <si>
    <t>Мөнгөн хөрөнгийн 20...оны 1-р сарын 1-ний үлдэгдэл</t>
  </si>
  <si>
    <t>I</t>
  </si>
  <si>
    <t>ОРЛОГЫН ДҮН</t>
  </si>
  <si>
    <t>2=3+4+5+6+7+8</t>
  </si>
  <si>
    <t>Төрийн болон орон нутгийн өмчит бус этгээдээс авсан хандив, тусламж</t>
  </si>
  <si>
    <t>Төсвийн жилийн явцад УИХ-аас соёрхон баталсан Засгийн газар хоорондын гэрээ болон ОУ-ын байгууллагаас авах хөнгөлөлттэй зээл</t>
  </si>
  <si>
    <t>ЗГНХ, Засаг даргын нөөц хөрөнгө түүнтэй адилтгах ангилагдаагүй нөөц хөрөнгөөс зохих байгууллагын шийдвэрийн дагуу тухай төсвийн захирагчид хуваарилсан хөрөнгө</t>
  </si>
  <si>
    <t>Дээд шатны төсвийн захирагчаас төсөвт тусгагдсан төсвөөс доод шатны төсвийн захирагчид хуваарилсан хөрөнгө</t>
  </si>
  <si>
    <t>Төсвийн байгууллагын үндсэн үйл ажиллагааны хүрээнд бий болсон нэмэлт орлого</t>
  </si>
  <si>
    <t>II</t>
  </si>
  <si>
    <t>НИЙТ ЗАРЛАГЫН ДҮН</t>
  </si>
  <si>
    <t>9=10+33</t>
  </si>
  <si>
    <t>А.УРСГАЛ ЗАРДЛЫН ДҮН</t>
  </si>
  <si>
    <t>10=14+37</t>
  </si>
  <si>
    <t xml:space="preserve">           1. Бараа үйлчилгээний зардал</t>
  </si>
  <si>
    <t>11=12+13+14</t>
  </si>
  <si>
    <t xml:space="preserve">           1.1 Цалин хөлс болон нэмэгдэл урамшил</t>
  </si>
  <si>
    <t xml:space="preserve">           1.2 Ажил олгогчоос НД төлөх шимтгэл </t>
  </si>
  <si>
    <t xml:space="preserve">           1.3 Бараа, үйлчилгээний бусад зардал</t>
  </si>
  <si>
    <t>14=15+…+32</t>
  </si>
  <si>
    <t xml:space="preserve">                 Бичиг хэрэг</t>
  </si>
  <si>
    <t xml:space="preserve">                Тээвэр /шатахуун/</t>
  </si>
  <si>
    <t xml:space="preserve">                Шуудан холбоо</t>
  </si>
  <si>
    <t xml:space="preserve">                Цэвэр, бохир ус</t>
  </si>
  <si>
    <t xml:space="preserve">                Дотоод албан томилолт</t>
  </si>
  <si>
    <t xml:space="preserve">                Маягт хэвлүүлэх зардал</t>
  </si>
  <si>
    <t xml:space="preserve">                Бусад төсөл арга хэмжээ</t>
  </si>
  <si>
    <t xml:space="preserve">               Эрдэм шинжилгээ судалгаа</t>
  </si>
  <si>
    <t xml:space="preserve">                Төлбөр хураамж бусад</t>
  </si>
  <si>
    <t>Татаас ба урсгал шилжүүлэг</t>
  </si>
  <si>
    <t>33=34+35</t>
  </si>
  <si>
    <t xml:space="preserve">           Шагнал урамуулал</t>
  </si>
  <si>
    <t xml:space="preserve">           Нэг удаагийн тэтгэмж, урамшуулал</t>
  </si>
  <si>
    <t>Балансын шалгалт: Мөрийн дугаар 36=1+2-9 байна</t>
  </si>
  <si>
    <t xml:space="preserve">Жич: Тайланг зарлагын эдийн засгийн ангиллаар гаргана. </t>
  </si>
  <si>
    <t>Хянаж хүлээж авсан:</t>
  </si>
  <si>
    <t>ТАМГА</t>
  </si>
  <si>
    <t>Мэргэжилтэн ..............................</t>
  </si>
  <si>
    <t>20...он...сар..өдөр</t>
  </si>
  <si>
    <t>Áóñàä îðëîãî</t>
  </si>
  <si>
    <t xml:space="preserve">               Áàãà ¿íýòýé ò¿ðãýí ýëýãäýõ</t>
  </si>
  <si>
    <t xml:space="preserve">                Óðñãàë çàñâàð</t>
  </si>
  <si>
    <t xml:space="preserve">           Дарга                                                                       /Æ.Ýðäýíýñ¿ðýí/</t>
  </si>
  <si>
    <t>Сургалт семинарын зардал</t>
  </si>
  <si>
    <t>ÒÁ-ñ òàòàí òºâëºð¿¿ëñýí ñàíõ¿¿æèëò</t>
  </si>
  <si>
    <t>òºñâèéí ã¿éöýòãýëèéí 02-ð ñàðûí ìýäýý</t>
  </si>
  <si>
    <t>Ìºíãºí õºðºíãèéí 2014-02-01 îíû 2-ð ñàðûí 1-íèé ¿ëäýãäýë</t>
  </si>
  <si>
    <t>Хөрөнгийн 2014.оны 02-р сарын 28-ний үлдэгдэл</t>
  </si>
  <si>
    <t>ГҮЙЦЭТГЭЛИЙН  02-Ð САРЫН МЭДЭЭ</t>
  </si>
  <si>
    <t>Ìºíãºí õºðºíãèéí 2014-01-01 îíû 02-ð ñàðûí28-íèé ¿ëäýãäýë</t>
  </si>
  <si>
    <t xml:space="preserve">           нягтлан бодогч                                                     /Á.Áàçàðãàðüä 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</si>
</sst>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0.000"/>
    <numFmt numFmtId="174" formatCode="0.000%"/>
    <numFmt numFmtId="175" formatCode="0.0%"/>
  </numFmts>
  <fonts count="61">
    <font>
      <sz val="10"/>
      <name val="Arial"/>
      <family val="0"/>
    </font>
    <font>
      <sz val="15"/>
      <name val="Arial Mon"/>
      <family val="2"/>
    </font>
    <font>
      <sz val="10"/>
      <name val="Arial Mon"/>
      <family val="2"/>
    </font>
    <font>
      <sz val="11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i/>
      <sz val="9"/>
      <name val="Arial Mon"/>
      <family val="2"/>
    </font>
    <font>
      <i/>
      <sz val="10"/>
      <name val="Arial Mon"/>
      <family val="2"/>
    </font>
    <font>
      <b/>
      <i/>
      <sz val="9"/>
      <name val="Arial Mon"/>
      <family val="2"/>
    </font>
    <font>
      <sz val="12"/>
      <color indexed="8"/>
      <name val="Times New Roman Mon"/>
      <family val="1"/>
    </font>
    <font>
      <b/>
      <sz val="12"/>
      <color indexed="8"/>
      <name val="Times New Roman Mon"/>
      <family val="1"/>
    </font>
    <font>
      <sz val="8"/>
      <name val="Times New Roman Mon"/>
      <family val="1"/>
    </font>
    <font>
      <sz val="10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 Mon"/>
      <family val="1"/>
    </font>
    <font>
      <sz val="10"/>
      <color indexed="8"/>
      <name val="Times New Roman Mon"/>
      <family val="1"/>
    </font>
    <font>
      <sz val="8"/>
      <color indexed="8"/>
      <name val="Times New Roman Mon"/>
      <family val="1"/>
    </font>
    <font>
      <b/>
      <sz val="11"/>
      <color indexed="8"/>
      <name val="Times New Roman Mon"/>
      <family val="1"/>
    </font>
    <font>
      <b/>
      <sz val="10"/>
      <color indexed="8"/>
      <name val="Times New Roman Mon"/>
      <family val="1"/>
    </font>
    <font>
      <sz val="9"/>
      <color indexed="8"/>
      <name val="Times New Roman Mo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 Mon"/>
      <family val="1"/>
    </font>
    <font>
      <b/>
      <sz val="12"/>
      <color theme="1"/>
      <name val="Times New Roman Mon"/>
      <family val="1"/>
    </font>
    <font>
      <sz val="10"/>
      <color theme="1"/>
      <name val="Times New Roman Mon"/>
      <family val="1"/>
    </font>
    <font>
      <sz val="8"/>
      <color theme="1"/>
      <name val="Times New Roman Mon"/>
      <family val="1"/>
    </font>
    <font>
      <b/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sz val="12"/>
      <color theme="1"/>
      <name val="Times New Roman Mon"/>
      <family val="1"/>
    </font>
    <font>
      <sz val="9"/>
      <color theme="1"/>
      <name val="Times New Roman Mo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0" fontId="53" fillId="0" borderId="0" xfId="0" applyFont="1" applyAlignment="1">
      <alignment/>
    </xf>
    <xf numFmtId="0" fontId="53" fillId="0" borderId="0" xfId="42" applyNumberFormat="1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42" applyNumberFormat="1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42" applyNumberFormat="1" applyFont="1" applyBorder="1" applyAlignment="1">
      <alignment horizontal="center" vertical="center" wrapText="1"/>
    </xf>
    <xf numFmtId="43" fontId="55" fillId="0" borderId="11" xfId="42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6" fillId="0" borderId="11" xfId="42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6" fillId="0" borderId="11" xfId="42" applyNumberFormat="1" applyFont="1" applyBorder="1" applyAlignment="1">
      <alignment vertical="center"/>
    </xf>
    <xf numFmtId="43" fontId="58" fillId="0" borderId="11" xfId="42" applyFont="1" applyBorder="1" applyAlignment="1">
      <alignment vertical="center"/>
    </xf>
    <xf numFmtId="0" fontId="11" fillId="34" borderId="11" xfId="42" applyNumberFormat="1" applyFont="1" applyFill="1" applyBorder="1" applyAlignment="1">
      <alignment horizontal="center" vertical="center"/>
    </xf>
    <xf numFmtId="43" fontId="12" fillId="34" borderId="11" xfId="42" applyFont="1" applyFill="1" applyBorder="1" applyAlignment="1">
      <alignment vertical="center"/>
    </xf>
    <xf numFmtId="43" fontId="55" fillId="0" borderId="11" xfId="42" applyFont="1" applyBorder="1" applyAlignment="1">
      <alignment vertical="center"/>
    </xf>
    <xf numFmtId="0" fontId="56" fillId="0" borderId="11" xfId="42" applyNumberFormat="1" applyFont="1" applyBorder="1" applyAlignment="1">
      <alignment horizontal="center" vertical="center"/>
    </xf>
    <xf numFmtId="0" fontId="58" fillId="0" borderId="11" xfId="42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1" xfId="42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43" fontId="55" fillId="0" borderId="0" xfId="42" applyFont="1" applyAlignment="1">
      <alignment/>
    </xf>
    <xf numFmtId="0" fontId="55" fillId="0" borderId="11" xfId="0" applyFont="1" applyBorder="1" applyAlignment="1">
      <alignment horizontal="left" wrapText="1"/>
    </xf>
    <xf numFmtId="43" fontId="2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43" fontId="6" fillId="34" borderId="10" xfId="42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3" fontId="60" fillId="0" borderId="0" xfId="42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3.7109375" style="1" customWidth="1"/>
    <col min="2" max="2" width="40.00390625" style="1" customWidth="1"/>
    <col min="3" max="3" width="15.57421875" style="1" customWidth="1"/>
    <col min="4" max="4" width="13.421875" style="1" customWidth="1"/>
    <col min="5" max="5" width="15.57421875" style="1" customWidth="1"/>
    <col min="6" max="6" width="15.28125" style="1" customWidth="1"/>
    <col min="7" max="7" width="11.28125" style="1" bestFit="1" customWidth="1"/>
    <col min="8" max="8" width="10.8515625" style="1" bestFit="1" customWidth="1"/>
    <col min="9" max="16384" width="9.140625" style="1" customWidth="1"/>
  </cols>
  <sheetData>
    <row r="1" spans="1:5" ht="18" customHeight="1">
      <c r="A1" s="45" t="s">
        <v>112</v>
      </c>
      <c r="B1" s="45"/>
      <c r="C1" s="45"/>
      <c r="D1" s="45"/>
      <c r="E1" s="45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3.5" customHeight="1">
      <c r="A3" s="3">
        <v>1</v>
      </c>
      <c r="B3" s="4" t="s">
        <v>113</v>
      </c>
      <c r="C3" s="3">
        <v>1</v>
      </c>
      <c r="D3" s="3">
        <v>0</v>
      </c>
      <c r="E3" s="8">
        <v>0</v>
      </c>
    </row>
    <row r="4" spans="1:5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</row>
    <row r="5" spans="1:5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5" ht="13.5" customHeight="1">
      <c r="A6" s="3">
        <v>4</v>
      </c>
      <c r="B6" s="4" t="s">
        <v>50</v>
      </c>
      <c r="C6" s="3"/>
      <c r="D6" s="3"/>
      <c r="E6" s="8">
        <v>0</v>
      </c>
    </row>
    <row r="7" spans="1:5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13510450</v>
      </c>
    </row>
    <row r="8" spans="1:5" ht="13.5" customHeight="1">
      <c r="A8" s="3">
        <v>7</v>
      </c>
      <c r="B8" s="4" t="s">
        <v>9</v>
      </c>
      <c r="C8" s="3">
        <v>6</v>
      </c>
      <c r="D8" s="3">
        <v>0</v>
      </c>
      <c r="E8" s="8">
        <v>13421900</v>
      </c>
    </row>
    <row r="9" spans="1:5" ht="13.5" customHeight="1">
      <c r="A9" s="3">
        <v>11</v>
      </c>
      <c r="B9" s="4" t="s">
        <v>39</v>
      </c>
      <c r="C9" s="3">
        <v>10</v>
      </c>
      <c r="D9" s="3">
        <v>0</v>
      </c>
      <c r="E9" s="8">
        <v>88550</v>
      </c>
    </row>
    <row r="10" spans="1:5" ht="13.5" customHeight="1">
      <c r="A10" s="3">
        <v>35</v>
      </c>
      <c r="B10" s="4" t="s">
        <v>10</v>
      </c>
      <c r="C10" s="3" t="s">
        <v>11</v>
      </c>
      <c r="D10" s="5"/>
      <c r="E10" s="9">
        <v>11279913.8</v>
      </c>
    </row>
    <row r="11" spans="1:5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10539913.8</v>
      </c>
    </row>
    <row r="12" spans="1:5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10539913.8</v>
      </c>
    </row>
    <row r="13" spans="1:5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9464832</v>
      </c>
    </row>
    <row r="14" spans="1:5" ht="13.5" customHeight="1">
      <c r="A14" s="3">
        <v>39</v>
      </c>
      <c r="B14" s="4" t="s">
        <v>17</v>
      </c>
      <c r="C14" s="3">
        <v>16</v>
      </c>
      <c r="D14" s="3">
        <f>41135600*2</f>
        <v>82271200</v>
      </c>
      <c r="E14" s="8">
        <v>8412832</v>
      </c>
    </row>
    <row r="15" spans="1:5" ht="13.5" customHeight="1">
      <c r="A15" s="3">
        <v>41</v>
      </c>
      <c r="B15" s="4" t="s">
        <v>48</v>
      </c>
      <c r="C15" s="3">
        <v>18</v>
      </c>
      <c r="D15" s="3">
        <f>1200000*2</f>
        <v>2400000</v>
      </c>
      <c r="E15" s="8">
        <v>836000</v>
      </c>
    </row>
    <row r="16" spans="1:5" ht="13.5" customHeight="1">
      <c r="A16" s="3">
        <v>42</v>
      </c>
      <c r="B16" s="4" t="s">
        <v>46</v>
      </c>
      <c r="C16" s="3">
        <v>19</v>
      </c>
      <c r="D16" s="3">
        <f>252000*2</f>
        <v>504000</v>
      </c>
      <c r="E16" s="8">
        <v>216000</v>
      </c>
    </row>
    <row r="17" spans="1:6" ht="13.5" customHeight="1">
      <c r="A17" s="3">
        <v>44</v>
      </c>
      <c r="B17" s="4" t="s">
        <v>18</v>
      </c>
      <c r="C17" s="3" t="s">
        <v>52</v>
      </c>
      <c r="D17" s="3">
        <f>612200*2</f>
        <v>1224400</v>
      </c>
      <c r="E17" s="10">
        <v>577475</v>
      </c>
      <c r="F17" s="1">
        <v>577475</v>
      </c>
    </row>
    <row r="18" spans="1:7" ht="13.5" customHeight="1">
      <c r="A18" s="3">
        <v>45</v>
      </c>
      <c r="B18" s="4" t="s">
        <v>19</v>
      </c>
      <c r="C18" s="3">
        <v>21</v>
      </c>
      <c r="D18" s="3"/>
      <c r="E18" s="44">
        <f>E19+E20+E21+E22+E23</f>
        <v>577475</v>
      </c>
      <c r="F18" s="42">
        <v>0.078</v>
      </c>
      <c r="G18" s="40">
        <f>E17*F18</f>
        <v>45043.05</v>
      </c>
    </row>
    <row r="19" spans="1:7" ht="13.5" customHeight="1">
      <c r="A19" s="3">
        <v>46</v>
      </c>
      <c r="B19" s="4" t="s">
        <v>20</v>
      </c>
      <c r="C19" s="3"/>
      <c r="D19" s="3">
        <f>389600*2</f>
        <v>779200</v>
      </c>
      <c r="E19" s="44">
        <v>367485</v>
      </c>
      <c r="F19" s="42">
        <v>0.07</v>
      </c>
      <c r="G19" s="40">
        <f>E17*F19</f>
        <v>40423.25000000001</v>
      </c>
    </row>
    <row r="20" spans="1:7" ht="13.5" customHeight="1">
      <c r="A20" s="3">
        <v>47</v>
      </c>
      <c r="B20" s="4" t="s">
        <v>54</v>
      </c>
      <c r="C20" s="3"/>
      <c r="D20" s="3">
        <f>44500*2</f>
        <v>89000</v>
      </c>
      <c r="E20" s="44">
        <v>41998.29</v>
      </c>
      <c r="F20" s="43">
        <v>0.008</v>
      </c>
      <c r="G20" s="40">
        <f>E17*F20</f>
        <v>4619.8</v>
      </c>
    </row>
    <row r="21" spans="1:7" ht="13.5" customHeight="1">
      <c r="A21" s="3">
        <v>48</v>
      </c>
      <c r="B21" s="4" t="s">
        <v>55</v>
      </c>
      <c r="C21" s="3"/>
      <c r="D21" s="3">
        <f>55700*2</f>
        <v>111400</v>
      </c>
      <c r="E21" s="44">
        <v>52497</v>
      </c>
      <c r="F21" s="42">
        <v>0.01</v>
      </c>
      <c r="G21" s="40">
        <f>E17*F21</f>
        <v>5774.75</v>
      </c>
    </row>
    <row r="22" spans="1:7" ht="13.5" customHeight="1">
      <c r="A22" s="3">
        <v>49</v>
      </c>
      <c r="B22" s="4" t="s">
        <v>56</v>
      </c>
      <c r="C22" s="3"/>
      <c r="D22" s="3">
        <f>11100*2</f>
        <v>22200</v>
      </c>
      <c r="E22" s="44">
        <v>10499</v>
      </c>
      <c r="F22" s="43">
        <v>0.002</v>
      </c>
      <c r="G22" s="40">
        <f>E17*F22</f>
        <v>1154.95</v>
      </c>
    </row>
    <row r="23" spans="1:7" ht="13.5" customHeight="1">
      <c r="A23" s="3">
        <v>50</v>
      </c>
      <c r="B23" s="4" t="s">
        <v>57</v>
      </c>
      <c r="C23" s="3"/>
      <c r="D23" s="3">
        <f>111300*2</f>
        <v>222600</v>
      </c>
      <c r="E23" s="44">
        <v>104995.71</v>
      </c>
      <c r="F23" s="42">
        <v>0.02</v>
      </c>
      <c r="G23" s="40">
        <f>E17*F23</f>
        <v>11549.5</v>
      </c>
    </row>
    <row r="24" spans="1:8" ht="13.5" customHeight="1">
      <c r="A24" s="3">
        <v>53</v>
      </c>
      <c r="B24" s="4" t="s">
        <v>21</v>
      </c>
      <c r="C24" s="3" t="s">
        <v>53</v>
      </c>
      <c r="D24" s="3"/>
      <c r="E24" s="10">
        <f>E25+E26+E27+E28+E29+E30+E31+E32+E33</f>
        <v>497606.8</v>
      </c>
      <c r="F24" s="42">
        <f>SUM(F19:F23)</f>
        <v>0.11000000000000001</v>
      </c>
      <c r="G24" s="40">
        <f>SUM(G19:G23)</f>
        <v>63522.25000000001</v>
      </c>
      <c r="H24" s="40"/>
    </row>
    <row r="25" spans="1:6" ht="13.5" customHeight="1">
      <c r="A25" s="3">
        <v>54</v>
      </c>
      <c r="B25" s="4" t="s">
        <v>22</v>
      </c>
      <c r="C25" s="3">
        <v>22</v>
      </c>
      <c r="D25" s="3">
        <v>158800</v>
      </c>
      <c r="E25" s="8">
        <v>94000</v>
      </c>
      <c r="F25" s="40"/>
    </row>
    <row r="26" spans="1:6" ht="13.5" customHeight="1">
      <c r="A26" s="3">
        <v>57</v>
      </c>
      <c r="B26" s="4" t="s">
        <v>23</v>
      </c>
      <c r="C26" s="3">
        <v>25</v>
      </c>
      <c r="D26" s="3">
        <v>250000</v>
      </c>
      <c r="E26" s="8">
        <v>222700</v>
      </c>
      <c r="F26" s="40"/>
    </row>
    <row r="27" spans="1:6" ht="13.5" customHeight="1">
      <c r="A27" s="3">
        <v>58</v>
      </c>
      <c r="B27" s="4" t="s">
        <v>24</v>
      </c>
      <c r="C27" s="3">
        <v>26</v>
      </c>
      <c r="D27" s="3">
        <v>244800</v>
      </c>
      <c r="E27" s="8">
        <v>180906.8</v>
      </c>
      <c r="F27" s="40"/>
    </row>
    <row r="28" spans="1:6" ht="13.5" customHeight="1">
      <c r="A28" s="3">
        <v>61</v>
      </c>
      <c r="B28" s="4" t="s">
        <v>25</v>
      </c>
      <c r="C28" s="3">
        <v>28</v>
      </c>
      <c r="D28" s="3">
        <v>250000</v>
      </c>
      <c r="E28" s="8"/>
      <c r="F28" s="40"/>
    </row>
    <row r="29" spans="1:6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0"/>
    </row>
    <row r="30" spans="1:6" ht="13.5" customHeight="1">
      <c r="A30" s="3">
        <v>99</v>
      </c>
      <c r="B30" s="4" t="s">
        <v>27</v>
      </c>
      <c r="C30" s="3"/>
      <c r="D30" s="3">
        <v>0</v>
      </c>
      <c r="E30" s="8"/>
      <c r="F30" s="40"/>
    </row>
    <row r="31" spans="1:5" ht="13.5" customHeight="1">
      <c r="A31" s="3">
        <v>102</v>
      </c>
      <c r="B31" s="4" t="s">
        <v>111</v>
      </c>
      <c r="C31" s="3" t="s">
        <v>28</v>
      </c>
      <c r="D31" s="3">
        <v>162500</v>
      </c>
      <c r="E31" s="8"/>
    </row>
    <row r="32" spans="1:5" ht="13.5" customHeight="1">
      <c r="A32" s="3">
        <v>103</v>
      </c>
      <c r="B32" s="4" t="s">
        <v>29</v>
      </c>
      <c r="C32" s="3" t="s">
        <v>30</v>
      </c>
      <c r="D32" s="3">
        <v>162500</v>
      </c>
      <c r="E32" s="8">
        <v>0</v>
      </c>
    </row>
    <row r="33" spans="1:5" ht="13.5" customHeight="1">
      <c r="A33" s="3">
        <v>104</v>
      </c>
      <c r="B33" s="4" t="s">
        <v>31</v>
      </c>
      <c r="C33" s="3">
        <v>40</v>
      </c>
      <c r="D33" s="3">
        <v>162500</v>
      </c>
      <c r="E33" s="8"/>
    </row>
    <row r="34" spans="1:5" ht="13.5" customHeight="1">
      <c r="A34" s="3">
        <v>105</v>
      </c>
      <c r="B34" s="4" t="s">
        <v>47</v>
      </c>
      <c r="C34" s="3"/>
      <c r="D34" s="3"/>
      <c r="E34" s="10"/>
    </row>
    <row r="35" spans="1:5" ht="13.5" customHeight="1">
      <c r="A35" s="3">
        <v>115</v>
      </c>
      <c r="B35" s="4" t="s">
        <v>116</v>
      </c>
      <c r="C35" s="3">
        <v>44</v>
      </c>
      <c r="D35" s="3"/>
      <c r="E35" s="8">
        <f>E7-E10+E3</f>
        <v>2230536.1999999993</v>
      </c>
    </row>
    <row r="36" spans="1:5" ht="13.5" customHeight="1">
      <c r="A36" s="3">
        <v>116</v>
      </c>
      <c r="B36" s="4" t="s">
        <v>5</v>
      </c>
      <c r="C36" s="3">
        <v>45</v>
      </c>
      <c r="D36" s="3"/>
      <c r="E36" s="8">
        <f>E35</f>
        <v>2230536.1999999993</v>
      </c>
    </row>
    <row r="37" spans="1:5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ht="18" customHeight="1">
      <c r="C44" s="1" t="s">
        <v>40</v>
      </c>
    </row>
    <row r="45" ht="12.75">
      <c r="B45" s="7" t="s">
        <v>43</v>
      </c>
    </row>
    <row r="46" spans="2:4" ht="12.75">
      <c r="B46" s="1" t="s">
        <v>41</v>
      </c>
      <c r="D46" s="1" t="s">
        <v>44</v>
      </c>
    </row>
    <row r="47" ht="12.75">
      <c r="B47" s="1" t="s">
        <v>42</v>
      </c>
    </row>
    <row r="48" ht="12.75">
      <c r="B48" s="1" t="s">
        <v>45</v>
      </c>
    </row>
    <row r="49" spans="1:5" ht="15.75" customHeight="1">
      <c r="A49" s="11"/>
      <c r="B49" s="46" t="s">
        <v>58</v>
      </c>
      <c r="C49" s="46"/>
      <c r="D49" s="46"/>
      <c r="E49" s="46"/>
    </row>
    <row r="50" spans="1:5" ht="15.75" customHeight="1">
      <c r="A50" s="11"/>
      <c r="B50" s="46" t="s">
        <v>115</v>
      </c>
      <c r="C50" s="46"/>
      <c r="D50" s="46"/>
      <c r="E50" s="41"/>
    </row>
    <row r="51" spans="1:5" ht="6.75" customHeight="1">
      <c r="A51" s="11"/>
      <c r="B51" s="13"/>
      <c r="C51" s="14"/>
      <c r="D51" s="47" t="s">
        <v>59</v>
      </c>
      <c r="E51" s="47"/>
    </row>
    <row r="52" spans="1:5" ht="12.75">
      <c r="A52" s="15" t="s">
        <v>60</v>
      </c>
      <c r="B52" s="16"/>
      <c r="C52" s="17" t="s">
        <v>61</v>
      </c>
      <c r="D52" s="18" t="s">
        <v>62</v>
      </c>
      <c r="E52" s="18" t="s">
        <v>63</v>
      </c>
    </row>
    <row r="53" spans="1:5" ht="12.75">
      <c r="A53" s="15"/>
      <c r="B53" s="19" t="s">
        <v>64</v>
      </c>
      <c r="C53" s="17" t="s">
        <v>65</v>
      </c>
      <c r="D53" s="18" t="s">
        <v>65</v>
      </c>
      <c r="E53" s="18" t="s">
        <v>66</v>
      </c>
    </row>
    <row r="54" spans="1:5" ht="25.5">
      <c r="A54" s="20"/>
      <c r="B54" s="19" t="s">
        <v>67</v>
      </c>
      <c r="C54" s="21">
        <v>1</v>
      </c>
      <c r="D54" s="18"/>
      <c r="E54" s="18">
        <v>81652</v>
      </c>
    </row>
    <row r="55" spans="1:5" ht="14.25">
      <c r="A55" s="22" t="s">
        <v>68</v>
      </c>
      <c r="B55" s="23" t="s">
        <v>69</v>
      </c>
      <c r="C55" s="24" t="s">
        <v>70</v>
      </c>
      <c r="D55" s="25">
        <f>SUM(D56:D61)</f>
        <v>0</v>
      </c>
      <c r="E55" s="25">
        <f>SUM(E56:E61)</f>
        <v>18769840</v>
      </c>
    </row>
    <row r="56" spans="1:5" ht="24.75" customHeight="1">
      <c r="A56" s="20"/>
      <c r="B56" s="16" t="s">
        <v>71</v>
      </c>
      <c r="C56" s="26">
        <v>3</v>
      </c>
      <c r="D56" s="27"/>
      <c r="E56" s="28"/>
    </row>
    <row r="57" spans="1:5" ht="14.25" customHeight="1">
      <c r="A57" s="20"/>
      <c r="B57" s="16" t="s">
        <v>72</v>
      </c>
      <c r="C57" s="29">
        <v>4</v>
      </c>
      <c r="D57" s="28"/>
      <c r="E57" s="28"/>
    </row>
    <row r="58" spans="1:5" ht="41.25" customHeight="1">
      <c r="A58" s="20"/>
      <c r="B58" s="16" t="s">
        <v>73</v>
      </c>
      <c r="C58" s="29">
        <v>5</v>
      </c>
      <c r="D58" s="28"/>
      <c r="E58" s="28"/>
    </row>
    <row r="59" spans="1:5" ht="38.25">
      <c r="A59" s="20"/>
      <c r="B59" s="16" t="s">
        <v>74</v>
      </c>
      <c r="C59" s="29">
        <v>6</v>
      </c>
      <c r="D59" s="28"/>
      <c r="E59" s="28">
        <v>14310100</v>
      </c>
    </row>
    <row r="60" spans="1:5" ht="24" customHeight="1">
      <c r="A60" s="20"/>
      <c r="B60" s="16" t="s">
        <v>75</v>
      </c>
      <c r="C60" s="29">
        <v>7</v>
      </c>
      <c r="D60" s="28"/>
      <c r="E60" s="28"/>
    </row>
    <row r="61" spans="1:5" ht="14.25">
      <c r="A61" s="20"/>
      <c r="B61" s="16" t="s">
        <v>106</v>
      </c>
      <c r="C61" s="29">
        <v>8</v>
      </c>
      <c r="D61" s="28"/>
      <c r="E61" s="28">
        <v>4459740</v>
      </c>
    </row>
    <row r="62" spans="1:5" ht="14.25">
      <c r="A62" s="22" t="s">
        <v>76</v>
      </c>
      <c r="B62" s="23" t="s">
        <v>77</v>
      </c>
      <c r="C62" s="30" t="s">
        <v>78</v>
      </c>
      <c r="D62" s="25">
        <f>+D63+D80</f>
        <v>0</v>
      </c>
      <c r="E62" s="25">
        <f>+E63+E80</f>
        <v>13861891</v>
      </c>
    </row>
    <row r="63" spans="1:5" ht="14.25">
      <c r="A63" s="22"/>
      <c r="B63" s="23" t="s">
        <v>79</v>
      </c>
      <c r="C63" s="30" t="s">
        <v>80</v>
      </c>
      <c r="D63" s="25"/>
      <c r="E63" s="25">
        <f>E64</f>
        <v>13861891</v>
      </c>
    </row>
    <row r="64" spans="1:5" ht="14.25">
      <c r="A64" s="22"/>
      <c r="B64" s="31" t="s">
        <v>81</v>
      </c>
      <c r="C64" s="30" t="s">
        <v>82</v>
      </c>
      <c r="D64" s="25">
        <f>+D65+D66+D67</f>
        <v>0</v>
      </c>
      <c r="E64" s="25">
        <f>+E65+E66+E67</f>
        <v>13861891</v>
      </c>
    </row>
    <row r="65" spans="1:5" ht="14.25">
      <c r="A65" s="20"/>
      <c r="B65" s="16" t="s">
        <v>83</v>
      </c>
      <c r="C65" s="32">
        <v>12</v>
      </c>
      <c r="D65" s="28">
        <v>0</v>
      </c>
      <c r="E65" s="28">
        <v>4253583</v>
      </c>
    </row>
    <row r="66" spans="1:5" ht="14.25">
      <c r="A66" s="20"/>
      <c r="B66" s="16" t="s">
        <v>84</v>
      </c>
      <c r="C66" s="32">
        <v>13</v>
      </c>
      <c r="D66" s="28">
        <v>0</v>
      </c>
      <c r="E66" s="28">
        <v>490214</v>
      </c>
    </row>
    <row r="67" spans="1:5" ht="14.25">
      <c r="A67" s="20"/>
      <c r="B67" s="16" t="s">
        <v>85</v>
      </c>
      <c r="C67" s="32" t="s">
        <v>86</v>
      </c>
      <c r="D67" s="28">
        <f>SUM(D68:D79)</f>
        <v>0</v>
      </c>
      <c r="E67" s="28">
        <f>SUM(E68:E79)</f>
        <v>9118094</v>
      </c>
    </row>
    <row r="68" spans="1:5" ht="14.25">
      <c r="A68" s="20"/>
      <c r="B68" s="16" t="s">
        <v>87</v>
      </c>
      <c r="C68" s="32">
        <v>15</v>
      </c>
      <c r="D68" s="28"/>
      <c r="E68" s="28">
        <v>0</v>
      </c>
    </row>
    <row r="69" spans="1:5" ht="14.25">
      <c r="A69" s="20"/>
      <c r="B69" s="16" t="s">
        <v>88</v>
      </c>
      <c r="C69" s="32">
        <v>18</v>
      </c>
      <c r="D69" s="28"/>
      <c r="E69" s="38">
        <v>1143886</v>
      </c>
    </row>
    <row r="70" spans="1:5" ht="14.25">
      <c r="A70" s="20"/>
      <c r="B70" s="16" t="s">
        <v>89</v>
      </c>
      <c r="C70" s="32">
        <v>19</v>
      </c>
      <c r="D70" s="28"/>
      <c r="E70" s="28">
        <v>30000</v>
      </c>
    </row>
    <row r="71" spans="1:5" ht="14.25">
      <c r="A71" s="20"/>
      <c r="B71" s="16" t="s">
        <v>90</v>
      </c>
      <c r="C71" s="32">
        <v>20</v>
      </c>
      <c r="D71" s="28"/>
      <c r="E71" s="28">
        <v>0</v>
      </c>
    </row>
    <row r="72" spans="1:5" ht="14.25">
      <c r="A72" s="20"/>
      <c r="B72" s="16" t="s">
        <v>91</v>
      </c>
      <c r="C72" s="32">
        <v>21</v>
      </c>
      <c r="D72" s="28"/>
      <c r="E72" s="28">
        <v>0</v>
      </c>
    </row>
    <row r="73" spans="1:5" ht="14.25">
      <c r="A73" s="33"/>
      <c r="B73" s="16" t="s">
        <v>107</v>
      </c>
      <c r="C73" s="32">
        <v>26</v>
      </c>
      <c r="D73" s="28"/>
      <c r="E73" s="28">
        <v>0</v>
      </c>
    </row>
    <row r="74" spans="1:5" ht="14.25">
      <c r="A74" s="33"/>
      <c r="B74" s="16" t="s">
        <v>92</v>
      </c>
      <c r="C74" s="32">
        <v>27</v>
      </c>
      <c r="D74" s="28"/>
      <c r="E74" s="28">
        <v>0</v>
      </c>
    </row>
    <row r="75" spans="1:5" ht="14.25">
      <c r="A75" s="33"/>
      <c r="B75" s="16" t="s">
        <v>110</v>
      </c>
      <c r="C75" s="32">
        <v>28</v>
      </c>
      <c r="D75" s="28"/>
      <c r="E75" s="28">
        <v>0</v>
      </c>
    </row>
    <row r="76" spans="1:7" ht="14.25">
      <c r="A76" s="33"/>
      <c r="B76" s="16" t="s">
        <v>93</v>
      </c>
      <c r="C76" s="32">
        <v>29</v>
      </c>
      <c r="D76" s="28"/>
      <c r="E76" s="28">
        <v>0</v>
      </c>
      <c r="G76" s="40"/>
    </row>
    <row r="77" spans="1:5" ht="14.25">
      <c r="A77" s="33"/>
      <c r="B77" s="16" t="s">
        <v>94</v>
      </c>
      <c r="C77" s="32">
        <v>30</v>
      </c>
      <c r="D77" s="28"/>
      <c r="E77" s="38">
        <v>3590702</v>
      </c>
    </row>
    <row r="78" spans="1:5" ht="14.25">
      <c r="A78" s="33"/>
      <c r="B78" s="39" t="s">
        <v>108</v>
      </c>
      <c r="C78" s="32">
        <v>31</v>
      </c>
      <c r="D78" s="28"/>
      <c r="E78" s="28">
        <v>0</v>
      </c>
    </row>
    <row r="79" spans="1:5" ht="14.25">
      <c r="A79" s="33"/>
      <c r="B79" s="16" t="s">
        <v>95</v>
      </c>
      <c r="C79" s="32">
        <v>32</v>
      </c>
      <c r="D79" s="28"/>
      <c r="E79" s="28">
        <v>4353506</v>
      </c>
    </row>
    <row r="80" spans="1:5" ht="14.25">
      <c r="A80" s="33"/>
      <c r="B80" s="16" t="s">
        <v>96</v>
      </c>
      <c r="C80" s="32" t="s">
        <v>97</v>
      </c>
      <c r="D80" s="28">
        <f>+D81+D82</f>
        <v>0</v>
      </c>
      <c r="E80" s="28">
        <f>+E81+E82</f>
        <v>0</v>
      </c>
    </row>
    <row r="81" spans="1:5" ht="14.25">
      <c r="A81" s="33"/>
      <c r="B81" s="16" t="s">
        <v>98</v>
      </c>
      <c r="C81" s="32">
        <v>34</v>
      </c>
      <c r="D81" s="28"/>
      <c r="E81" s="28"/>
    </row>
    <row r="82" spans="1:5" ht="14.25">
      <c r="A82" s="33"/>
      <c r="B82" s="16" t="s">
        <v>99</v>
      </c>
      <c r="C82" s="32">
        <v>35</v>
      </c>
      <c r="D82" s="28"/>
      <c r="E82" s="28"/>
    </row>
    <row r="83" spans="1:5" ht="25.5">
      <c r="A83" s="33"/>
      <c r="B83" s="19" t="s">
        <v>114</v>
      </c>
      <c r="C83" s="32">
        <v>36</v>
      </c>
      <c r="D83" s="28"/>
      <c r="E83" s="28">
        <f>E55-E62+E54</f>
        <v>4989601</v>
      </c>
    </row>
    <row r="84" spans="1:5" ht="14.25">
      <c r="A84" s="11"/>
      <c r="B84" s="34" t="s">
        <v>100</v>
      </c>
      <c r="C84" s="12"/>
      <c r="D84" s="11"/>
      <c r="E84" s="11"/>
    </row>
    <row r="85" spans="1:5" ht="18.75" customHeight="1">
      <c r="A85" s="11"/>
      <c r="B85" s="34" t="s">
        <v>101</v>
      </c>
      <c r="C85" s="12"/>
      <c r="D85" s="11"/>
      <c r="E85" s="11"/>
    </row>
    <row r="86" spans="1:5" ht="14.25">
      <c r="A86" s="11"/>
      <c r="B86" s="35" t="s">
        <v>109</v>
      </c>
      <c r="C86" s="36"/>
      <c r="D86" s="11" t="s">
        <v>102</v>
      </c>
      <c r="E86" s="11"/>
    </row>
    <row r="87" spans="1:5" ht="14.25">
      <c r="A87" s="11" t="s">
        <v>103</v>
      </c>
      <c r="B87" s="11"/>
      <c r="C87" s="12"/>
      <c r="D87" s="11" t="s">
        <v>104</v>
      </c>
      <c r="E87" s="11"/>
    </row>
    <row r="88" spans="1:5" ht="14.25">
      <c r="A88" s="11"/>
      <c r="B88" s="35" t="s">
        <v>117</v>
      </c>
      <c r="C88" s="36"/>
      <c r="D88" s="37" t="s">
        <v>105</v>
      </c>
      <c r="E88" s="11"/>
    </row>
  </sheetData>
  <sheetProtection/>
  <mergeCells count="4">
    <mergeCell ref="A1:E1"/>
    <mergeCell ref="B49:E49"/>
    <mergeCell ref="B50:D50"/>
    <mergeCell ref="D51:E5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baljaa</dc:creator>
  <cp:keywords/>
  <dc:description/>
  <cp:lastModifiedBy>suvdaa</cp:lastModifiedBy>
  <cp:lastPrinted>2014-03-18T02:36:37Z</cp:lastPrinted>
  <dcterms:created xsi:type="dcterms:W3CDTF">2010-10-28T02:38:28Z</dcterms:created>
  <dcterms:modified xsi:type="dcterms:W3CDTF">2014-03-18T09:15:48Z</dcterms:modified>
  <cp:category/>
  <cp:version/>
  <cp:contentType/>
  <cp:contentStatus/>
</cp:coreProperties>
</file>