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1 sariin mede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0" i="1"/>
  <c r="E77"/>
  <c r="E72" s="1"/>
  <c r="E93" s="1"/>
  <c r="D77"/>
  <c r="D74" s="1"/>
  <c r="D72"/>
  <c r="D65"/>
  <c r="E31"/>
  <c r="E26"/>
  <c r="D26"/>
  <c r="E25"/>
  <c r="D25"/>
  <c r="E24"/>
  <c r="D24"/>
  <c r="E23"/>
  <c r="D23"/>
  <c r="E22"/>
  <c r="D22"/>
  <c r="E21"/>
  <c r="D21"/>
  <c r="E15"/>
  <c r="D15"/>
  <c r="D14" s="1"/>
  <c r="E40" s="1"/>
  <c r="E14"/>
</calcChain>
</file>

<file path=xl/sharedStrings.xml><?xml version="1.0" encoding="utf-8"?>
<sst xmlns="http://schemas.openxmlformats.org/spreadsheetml/2006/main" count="120" uniqueCount="113">
  <si>
    <t>Увс аймгийн Статистикийн хэлтсийн òºñâèéí ã¿éöýòãýëèéí 11-ð ñàðûí ìýäýý</t>
  </si>
  <si>
    <t>SORT_ID</t>
  </si>
  <si>
    <t>¯Ç¯¯ËÝËÒ</t>
  </si>
  <si>
    <t>ÌªÐ</t>
  </si>
  <si>
    <t>ÒªËªÂËªÃªª</t>
  </si>
  <si>
    <t>Ã¯ÉÖÝÒÃÝË</t>
  </si>
  <si>
    <t>Ìºíãºí õºðºíãèéí 2015-01-01 îíû 11-ð ñàðûí 30-íèé ¿ëäýãäýë</t>
  </si>
  <si>
    <t>¯¿íýýñ áàíêèí äàõü õàðèëöàõ äàíñíû ¿ëäýãäýë</t>
  </si>
  <si>
    <t>Áóñàä áàéãóóëëàãà èðãýäýýñ àâàõ àâëàãûí ýõíèé ¿ëäýãäýë</t>
  </si>
  <si>
    <t>Áóñàä áàéãóóëëàãà èðãýäýä ºãºõ ºãëºãèéí ýõíèé ¿ëäýãäýë</t>
  </si>
  <si>
    <t>SS</t>
  </si>
  <si>
    <t>I.  ÎÐËÎÃÛÍ Ä¯Í</t>
  </si>
  <si>
    <t>5=6+7+8+9+10+11</t>
  </si>
  <si>
    <t>Òºñâººñ óðñãàë ñàíõ¿¿æèëò</t>
  </si>
  <si>
    <t>Нэр данс зөрүүгийн орлого</t>
  </si>
  <si>
    <t>II. ÍÈÉÒ ÇÀÐËÀÃÛÍ Ä¯Í</t>
  </si>
  <si>
    <t>12=13+41</t>
  </si>
  <si>
    <t>À. ÓÐÑÃÀË ÇÀÐÄËÛÍ Ä¯Í</t>
  </si>
  <si>
    <t>13=14+37</t>
  </si>
  <si>
    <t>1. Áàðàà ¿éë÷èëãýýíèé çàðäàë</t>
  </si>
  <si>
    <t>14=15+18+21</t>
  </si>
  <si>
    <t>1.1 Öàëèí õºëñ áîëîí íýìýãäýë óðàìøèë</t>
  </si>
  <si>
    <t>15=16+19</t>
  </si>
  <si>
    <t>¯íäñýí öàëèí</t>
  </si>
  <si>
    <t>Ãýðýýò àæèë÷íû öàëèí</t>
  </si>
  <si>
    <t>Óíàà õîîëíû õºíãºëºëò</t>
  </si>
  <si>
    <t>1.2 Àæèë îëãîã÷îîñ íèéãìèéí äààòãàëä òºëºãäºõ øèìòãýë</t>
  </si>
  <si>
    <t>20=21+22</t>
  </si>
  <si>
    <t>Òýòãýâýð, òýòãýìæèéí äààòãàëûí øèìòãýë</t>
  </si>
  <si>
    <t>Òýòãýâðèéí äààòãàë 7%</t>
  </si>
  <si>
    <t>Òýòãýìæèéí äààòãàëûí øèìòãýë 0.8%</t>
  </si>
  <si>
    <t>¯ÎÌØª 1%</t>
  </si>
  <si>
    <t>Àæèëã¿éäëèéí äààòãàëûí øèìòãýë 0.2%</t>
  </si>
  <si>
    <t>Ýð¿¿ë ìýíäèéí äààòãàëûí øèìòãýë 2%</t>
  </si>
  <si>
    <t>1.3 Áàðàà ¿éë÷èëãýýíèé áóñàä çàðäàë</t>
  </si>
  <si>
    <t>23=22+…+36</t>
  </si>
  <si>
    <t>Áè÷èã õýðýã</t>
  </si>
  <si>
    <t>Òýýâýð (øàòàõóóí)</t>
  </si>
  <si>
    <t>Øóóäàí, õîëáîî</t>
  </si>
  <si>
    <t>Äîòîîä àëáàí òîìèëîëò</t>
  </si>
  <si>
    <t>Бусдаар гүйцэлдүүлэх ажил үйчилгээ</t>
  </si>
  <si>
    <t xml:space="preserve">Аудитийн төрбөр </t>
  </si>
  <si>
    <t>Улсын эмхэтгэл маягт хэвлэх</t>
  </si>
  <si>
    <t>37=38</t>
  </si>
  <si>
    <t>Хичээл үйлвэрлэлийн дадлага хийх</t>
  </si>
  <si>
    <t>38=39+40</t>
  </si>
  <si>
    <t>Íýã óäààãèéí òýòãýìæ, óðàìøóóëàë</t>
  </si>
  <si>
    <t>Засварийн зардал</t>
  </si>
  <si>
    <t>Àâòî äààòãàëûí ¿éë÷èëãýý</t>
  </si>
  <si>
    <t>Òýýâýð òàòâàðûí ¿éë÷èëãýý</t>
  </si>
  <si>
    <t>Òýýâýð õýðýãñýë ¿çëýã îíøèëãîî</t>
  </si>
  <si>
    <t>Áóñàä áàéãóóëëàãà èðãýäýýñ àâàõ àâëàãûí ýöñèéí ¿ëäýãäýë</t>
  </si>
  <si>
    <t>Áóñàä áàéãóóëëàãà èðãýäýä ºãºõ ºãëºãèéí ýöñèéí ¿ëäýãäýë</t>
  </si>
  <si>
    <t>III. ÁÀÉÃÓÓËËÀÃÛÍ ÒÎÎ</t>
  </si>
  <si>
    <t>ÀÆÈËËÀÃÑÀÄ Á¯ÃÄ</t>
  </si>
  <si>
    <t>49=50+51+52</t>
  </si>
  <si>
    <t>Óäèðäàõ àæèëòàí</t>
  </si>
  <si>
    <t>Ã¿éöýòãýõ àæèëòàí</t>
  </si>
  <si>
    <t>Ãýðýýò àæèë÷èí</t>
  </si>
  <si>
    <t xml:space="preserve">                     äàðга:Ж.Эрдэнэсүрэн</t>
  </si>
  <si>
    <t>òàìãà</t>
  </si>
  <si>
    <t xml:space="preserve">                     íÿãòëàí áîäîã÷:Б.Базаргарьд</t>
  </si>
  <si>
    <t xml:space="preserve">                         2015     îíû        12  ñàðûí      01      ºäºð</t>
  </si>
  <si>
    <r>
      <rPr>
        <b/>
        <sz val="12"/>
        <color indexed="8"/>
        <rFont val="AGOpus Mon"/>
      </rPr>
      <t>ÓÂÑ ÀÉÌÃÈÉÍ СТАТИСТИКИЙН ÕÝËÒÝÑ</t>
    </r>
    <r>
      <rPr>
        <sz val="12"/>
        <color indexed="8"/>
        <rFont val="AGOpus Mon"/>
      </rPr>
      <t xml:space="preserve"> НЭМЭЛТ ТӨСВИЙН</t>
    </r>
  </si>
  <si>
    <t>/өссөн дүнгээр, мянган төгрөөгөөр/</t>
  </si>
  <si>
    <t>№</t>
  </si>
  <si>
    <t>Мөр</t>
  </si>
  <si>
    <t>Төлөвлөгөө</t>
  </si>
  <si>
    <t>Гүйцэтгэл</t>
  </si>
  <si>
    <t>А</t>
  </si>
  <si>
    <t>Б</t>
  </si>
  <si>
    <t>В</t>
  </si>
  <si>
    <t>I</t>
  </si>
  <si>
    <t>ОРЛОГЫН ДҮН</t>
  </si>
  <si>
    <t>2=3+4+5+6+7+8</t>
  </si>
  <si>
    <t>Төрийн болон орон нутгийн өмчит бус этгээдээс авсан хандив, тусламж</t>
  </si>
  <si>
    <t xml:space="preserve">                        </t>
  </si>
  <si>
    <t>Төсвийн жилийн явцад УИХ-аас соёрхон баталсан Засгийн газар хоорондын гэрээ болон ОУ-ын байгууллагаас авах хөнгөлөлттэй зээл</t>
  </si>
  <si>
    <t>ЗГНХ, Засаг даргын нөөц хөрөнгө түүнтэй адилтгах ангилагдаагүй нөөц хөрөнгөөс зохих байгууллагын шийдвэрийн дагуу тухай төсвийн захирагчид хуваарилсан хөрөнгө</t>
  </si>
  <si>
    <t>Дээд шатны төсвийн захирагчаас төсөвт тусгагдсан төсвөөс доод шатны төсвийн захирагчид хуваарилсан хөрөнгө</t>
  </si>
  <si>
    <t>Төсвийн байгууллагын үндсэн үйл ажиллагааны хүрээнд бий болсон нэмэлт орлого</t>
  </si>
  <si>
    <t>Áóñàä îðëîãî</t>
  </si>
  <si>
    <t>II</t>
  </si>
  <si>
    <t>НИЙТ ЗАРЛАГЫН ДҮН</t>
  </si>
  <si>
    <t>9=10+33</t>
  </si>
  <si>
    <t>А.УРСГАЛ ЗАРДЛЫН ДҮН</t>
  </si>
  <si>
    <t>10=14+37</t>
  </si>
  <si>
    <t xml:space="preserve">           1. Бараа үйлчилгээний зардал</t>
  </si>
  <si>
    <t>11=12+13+14</t>
  </si>
  <si>
    <t xml:space="preserve">           1.1 Цалин хөлс болон нэмэгдэл урамшил</t>
  </si>
  <si>
    <t xml:space="preserve">           1.2 Ажил олгогчоос НД төлөх шимтгэл </t>
  </si>
  <si>
    <t xml:space="preserve">           1.3 Бараа, үйлчилгээний бусад зардал</t>
  </si>
  <si>
    <t>14=15+…+32</t>
  </si>
  <si>
    <t xml:space="preserve">                 Бичиг хэрэг</t>
  </si>
  <si>
    <t xml:space="preserve">                Тээвэр /шатахуун/</t>
  </si>
  <si>
    <t xml:space="preserve">                Шуудан холбоо</t>
  </si>
  <si>
    <t xml:space="preserve">                Цэвэр, бохир ус</t>
  </si>
  <si>
    <t xml:space="preserve">                Дотоод албан томилолт</t>
  </si>
  <si>
    <t>Òîíîã òºõººðºìæ õóäàëäàí àâàõ çàðäàë</t>
  </si>
  <si>
    <t xml:space="preserve">                Маягт хэвлүүлэх зардал</t>
  </si>
  <si>
    <t>Сургалт семинарын зардал</t>
  </si>
  <si>
    <t>Õè÷ýýë ¿éëäâýðèéí äàäëàãà õèéõ</t>
  </si>
  <si>
    <t xml:space="preserve">               Эрдэм шинжилгээ судалгаа</t>
  </si>
  <si>
    <t xml:space="preserve">                Óðñãàë çàñâàð</t>
  </si>
  <si>
    <t xml:space="preserve">                Төлбөр хураамж бусад</t>
  </si>
  <si>
    <t>Татаас ба урсгал шилжүүлэг</t>
  </si>
  <si>
    <t>33=34+35</t>
  </si>
  <si>
    <t xml:space="preserve">           Шагнал урамуулал</t>
  </si>
  <si>
    <t xml:space="preserve">           Нэг удаагийн тэтгэмж, урамшуулал</t>
  </si>
  <si>
    <t xml:space="preserve">Жич: Тайланг зарлагын эдийн засгийн ангиллаар гаргана. </t>
  </si>
  <si>
    <t>2015.он..11.сар.03.өдөр</t>
  </si>
  <si>
    <t>Мөнгөн хөрөнгийн 2015...оны 12-р сарын 01-ний үлдэгдэл</t>
  </si>
  <si>
    <t>Хөрөнгийн 2015.оны 11-р сарын 30-ний үлдэгдэл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</si>
</sst>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AGOpus Mon"/>
    </font>
    <font>
      <sz val="10"/>
      <name val="AGOpus Mon"/>
    </font>
    <font>
      <sz val="11"/>
      <name val="AGOpus Mon"/>
    </font>
    <font>
      <sz val="9"/>
      <name val="AGOpus Mon"/>
    </font>
    <font>
      <i/>
      <sz val="9"/>
      <name val="AGOpus Mon"/>
    </font>
    <font>
      <b/>
      <i/>
      <sz val="9"/>
      <name val="AGOpus Mon"/>
    </font>
    <font>
      <b/>
      <sz val="9"/>
      <name val="AGOpus Mon"/>
    </font>
    <font>
      <sz val="11"/>
      <color theme="1"/>
      <name val="AGOpus Mon"/>
    </font>
    <font>
      <sz val="12"/>
      <color theme="1"/>
      <name val="AGOpus Mon"/>
    </font>
    <font>
      <b/>
      <sz val="12"/>
      <color indexed="8"/>
      <name val="AGOpus Mon"/>
    </font>
    <font>
      <sz val="12"/>
      <color indexed="8"/>
      <name val="AGOpus Mon"/>
    </font>
    <font>
      <b/>
      <sz val="12"/>
      <color theme="1"/>
      <name val="AGOpus Mon"/>
    </font>
    <font>
      <sz val="9"/>
      <color theme="1"/>
      <name val="AGOpus Mon"/>
    </font>
    <font>
      <sz val="10"/>
      <color theme="1"/>
      <name val="AGOpus Mon"/>
    </font>
    <font>
      <sz val="8"/>
      <color theme="1"/>
      <name val="AGOpus Mon"/>
    </font>
    <font>
      <b/>
      <sz val="11"/>
      <color theme="1"/>
      <name val="AGOpus Mon"/>
    </font>
    <font>
      <b/>
      <sz val="10"/>
      <color theme="1"/>
      <name val="AGOpus Mon"/>
    </font>
    <font>
      <sz val="8"/>
      <name val="AGOpus M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43" fontId="6" fillId="0" borderId="2" xfId="1" applyFont="1" applyBorder="1"/>
    <xf numFmtId="43" fontId="5" fillId="0" borderId="2" xfId="0" applyNumberFormat="1" applyFont="1" applyBorder="1"/>
    <xf numFmtId="0" fontId="3" fillId="0" borderId="2" xfId="0" applyFont="1" applyBorder="1"/>
    <xf numFmtId="43" fontId="7" fillId="0" borderId="2" xfId="1" applyFont="1" applyBorder="1"/>
    <xf numFmtId="43" fontId="5" fillId="0" borderId="2" xfId="1" applyFont="1" applyBorder="1"/>
    <xf numFmtId="0" fontId="5" fillId="0" borderId="3" xfId="0" applyFont="1" applyFill="1" applyBorder="1"/>
    <xf numFmtId="43" fontId="8" fillId="0" borderId="2" xfId="1" applyFont="1" applyBorder="1"/>
    <xf numFmtId="0" fontId="3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1" applyNumberFormat="1" applyFont="1" applyAlignment="1">
      <alignment horizontal="center" vertical="center" wrapText="1"/>
    </xf>
    <xf numFmtId="43" fontId="14" fillId="0" borderId="0" xfId="1" applyFont="1" applyBorder="1" applyAlignment="1">
      <alignment horizontal="right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4" xfId="1" applyNumberFormat="1" applyFont="1" applyBorder="1" applyAlignment="1">
      <alignment horizontal="center" vertical="center" wrapText="1"/>
    </xf>
    <xf numFmtId="43" fontId="15" fillId="0" borderId="4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vertical="center"/>
    </xf>
    <xf numFmtId="43" fontId="18" fillId="0" borderId="4" xfId="1" applyFont="1" applyBorder="1" applyAlignment="1">
      <alignment vertical="center"/>
    </xf>
    <xf numFmtId="0" fontId="19" fillId="2" borderId="4" xfId="1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0" fontId="16" fillId="0" borderId="4" xfId="1" applyNumberFormat="1" applyFont="1" applyBorder="1" applyAlignment="1">
      <alignment horizontal="center" vertical="center"/>
    </xf>
    <xf numFmtId="43" fontId="15" fillId="0" borderId="4" xfId="1" applyFont="1" applyBorder="1" applyAlignment="1">
      <alignment vertical="center"/>
    </xf>
    <xf numFmtId="0" fontId="18" fillId="0" borderId="4" xfId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1" applyNumberFormat="1" applyFont="1" applyBorder="1" applyAlignment="1">
      <alignment horizontal="center" vertical="center"/>
    </xf>
    <xf numFmtId="43" fontId="15" fillId="0" borderId="0" xfId="1" applyFont="1"/>
    <xf numFmtId="0" fontId="9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wrapText="1"/>
    </xf>
    <xf numFmtId="43" fontId="3" fillId="0" borderId="4" xfId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9" fillId="0" borderId="0" xfId="1" applyNumberFormat="1" applyFont="1"/>
    <xf numFmtId="0" fontId="15" fillId="0" borderId="0" xfId="0" applyFont="1" applyAlignment="1">
      <alignment horizontal="left" vertical="center"/>
    </xf>
    <xf numFmtId="0" fontId="1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7"/>
  <sheetViews>
    <sheetView tabSelected="1" topLeftCell="A26" workbookViewId="0">
      <selection sqref="A1:E97"/>
    </sheetView>
  </sheetViews>
  <sheetFormatPr defaultRowHeight="12.75"/>
  <cols>
    <col min="1" max="1" width="4.42578125" style="3" customWidth="1"/>
    <col min="2" max="2" width="36.5703125" style="3" customWidth="1"/>
    <col min="3" max="3" width="13.85546875" style="3" customWidth="1"/>
    <col min="4" max="4" width="15" style="3" customWidth="1"/>
    <col min="5" max="5" width="14.85546875" style="3" customWidth="1"/>
    <col min="6" max="16384" width="9.140625" style="3"/>
  </cols>
  <sheetData>
    <row r="3" spans="1:5" ht="19.5">
      <c r="A3" s="1" t="s">
        <v>0</v>
      </c>
      <c r="B3" s="2"/>
      <c r="C3" s="2"/>
      <c r="D3" s="2"/>
      <c r="E3" s="2"/>
    </row>
    <row r="4" spans="1:5" s="5" customFormat="1" ht="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>
      <c r="A5" s="6">
        <v>1</v>
      </c>
      <c r="B5" s="7" t="s">
        <v>6</v>
      </c>
      <c r="C5" s="6">
        <v>1</v>
      </c>
      <c r="D5" s="6">
        <v>0</v>
      </c>
      <c r="E5" s="8">
        <v>0</v>
      </c>
    </row>
    <row r="6" spans="1:5">
      <c r="A6" s="6">
        <v>2</v>
      </c>
      <c r="B6" s="7" t="s">
        <v>7</v>
      </c>
      <c r="C6" s="6">
        <v>2</v>
      </c>
      <c r="D6" s="6">
        <v>0</v>
      </c>
      <c r="E6" s="8">
        <v>0</v>
      </c>
    </row>
    <row r="7" spans="1:5">
      <c r="A7" s="6">
        <v>3</v>
      </c>
      <c r="B7" s="7" t="s">
        <v>8</v>
      </c>
      <c r="C7" s="6">
        <v>3</v>
      </c>
      <c r="D7" s="6">
        <v>0</v>
      </c>
      <c r="E7" s="8">
        <v>0</v>
      </c>
    </row>
    <row r="8" spans="1:5">
      <c r="A8" s="6">
        <v>4</v>
      </c>
      <c r="B8" s="7" t="s">
        <v>9</v>
      </c>
      <c r="C8" s="6"/>
      <c r="D8" s="6" t="s">
        <v>10</v>
      </c>
      <c r="E8" s="8">
        <v>0</v>
      </c>
    </row>
    <row r="9" spans="1:5">
      <c r="A9" s="6">
        <v>6</v>
      </c>
      <c r="B9" s="7" t="s">
        <v>11</v>
      </c>
      <c r="C9" s="6" t="s">
        <v>12</v>
      </c>
      <c r="D9" s="9">
        <v>72227100</v>
      </c>
      <c r="E9" s="8"/>
    </row>
    <row r="10" spans="1:5">
      <c r="A10" s="6">
        <v>7</v>
      </c>
      <c r="B10" s="7" t="s">
        <v>13</v>
      </c>
      <c r="C10" s="6">
        <v>6</v>
      </c>
      <c r="D10" s="6">
        <v>0</v>
      </c>
      <c r="E10" s="8"/>
    </row>
    <row r="11" spans="1:5">
      <c r="A11" s="6">
        <v>11</v>
      </c>
      <c r="B11" s="7" t="s">
        <v>14</v>
      </c>
      <c r="C11" s="6">
        <v>10</v>
      </c>
      <c r="D11" s="6">
        <v>0</v>
      </c>
      <c r="E11" s="8"/>
    </row>
    <row r="12" spans="1:5">
      <c r="A12" s="6">
        <v>35</v>
      </c>
      <c r="B12" s="7" t="s">
        <v>15</v>
      </c>
      <c r="C12" s="6" t="s">
        <v>16</v>
      </c>
      <c r="D12" s="10"/>
      <c r="E12" s="8"/>
    </row>
    <row r="13" spans="1:5">
      <c r="A13" s="6">
        <v>36</v>
      </c>
      <c r="B13" s="7" t="s">
        <v>17</v>
      </c>
      <c r="C13" s="6" t="s">
        <v>18</v>
      </c>
      <c r="D13" s="6"/>
      <c r="E13" s="8"/>
    </row>
    <row r="14" spans="1:5">
      <c r="A14" s="6">
        <v>37</v>
      </c>
      <c r="B14" s="7" t="s">
        <v>19</v>
      </c>
      <c r="C14" s="6" t="s">
        <v>20</v>
      </c>
      <c r="D14" s="8">
        <f>D15+D19+D26+D31</f>
        <v>72227100</v>
      </c>
      <c r="E14" s="8">
        <f>E15+E26+E20</f>
        <v>71153123</v>
      </c>
    </row>
    <row r="15" spans="1:5">
      <c r="A15" s="6">
        <v>38</v>
      </c>
      <c r="B15" s="7" t="s">
        <v>21</v>
      </c>
      <c r="C15" s="6" t="s">
        <v>22</v>
      </c>
      <c r="D15" s="11">
        <f>D16+D17+D18</f>
        <v>60905800</v>
      </c>
      <c r="E15" s="11">
        <f>E16+E17+E18</f>
        <v>60905800</v>
      </c>
    </row>
    <row r="16" spans="1:5">
      <c r="A16" s="6">
        <v>39</v>
      </c>
      <c r="B16" s="7" t="s">
        <v>23</v>
      </c>
      <c r="C16" s="6">
        <v>16</v>
      </c>
      <c r="D16" s="12">
        <v>48456300</v>
      </c>
      <c r="E16" s="8">
        <v>48422058</v>
      </c>
    </row>
    <row r="17" spans="1:7">
      <c r="A17" s="6">
        <v>41</v>
      </c>
      <c r="B17" s="7" t="s">
        <v>24</v>
      </c>
      <c r="C17" s="6">
        <v>18</v>
      </c>
      <c r="D17" s="12">
        <v>10120000</v>
      </c>
      <c r="E17" s="8">
        <v>10120000</v>
      </c>
    </row>
    <row r="18" spans="1:7">
      <c r="A18" s="6">
        <v>42</v>
      </c>
      <c r="B18" s="7" t="s">
        <v>25</v>
      </c>
      <c r="C18" s="6">
        <v>19</v>
      </c>
      <c r="D18" s="12">
        <v>2329500</v>
      </c>
      <c r="E18" s="8">
        <v>2363742</v>
      </c>
      <c r="F18" s="13"/>
    </row>
    <row r="19" spans="1:7">
      <c r="A19" s="6">
        <v>44</v>
      </c>
      <c r="B19" s="7" t="s">
        <v>26</v>
      </c>
      <c r="C19" s="6" t="s">
        <v>27</v>
      </c>
      <c r="D19" s="12">
        <v>7091000</v>
      </c>
      <c r="E19" s="12">
        <v>7091000</v>
      </c>
    </row>
    <row r="20" spans="1:7">
      <c r="A20" s="6">
        <v>45</v>
      </c>
      <c r="B20" s="7" t="s">
        <v>28</v>
      </c>
      <c r="C20" s="6">
        <v>21</v>
      </c>
      <c r="D20" s="12">
        <v>7091000</v>
      </c>
      <c r="E20" s="12">
        <v>7091000</v>
      </c>
    </row>
    <row r="21" spans="1:7">
      <c r="A21" s="6">
        <v>46</v>
      </c>
      <c r="B21" s="7" t="s">
        <v>29</v>
      </c>
      <c r="C21" s="6"/>
      <c r="D21" s="12">
        <f>D20/11*7</f>
        <v>4512454.5454545459</v>
      </c>
      <c r="E21" s="12">
        <f>E20/11*7</f>
        <v>4512454.5454545459</v>
      </c>
      <c r="G21" s="6"/>
    </row>
    <row r="22" spans="1:7">
      <c r="A22" s="6">
        <v>47</v>
      </c>
      <c r="B22" s="7" t="s">
        <v>30</v>
      </c>
      <c r="C22" s="6"/>
      <c r="D22" s="12">
        <f>D20/11*0.8</f>
        <v>515709.09090909094</v>
      </c>
      <c r="E22" s="12">
        <f>E20/11*0.8</f>
        <v>515709.09090909094</v>
      </c>
    </row>
    <row r="23" spans="1:7">
      <c r="A23" s="6">
        <v>48</v>
      </c>
      <c r="B23" s="7" t="s">
        <v>31</v>
      </c>
      <c r="C23" s="6"/>
      <c r="D23" s="12">
        <f>D20/11*1</f>
        <v>644636.36363636365</v>
      </c>
      <c r="E23" s="12">
        <f>E20/11*1</f>
        <v>644636.36363636365</v>
      </c>
    </row>
    <row r="24" spans="1:7">
      <c r="A24" s="6">
        <v>49</v>
      </c>
      <c r="B24" s="7" t="s">
        <v>32</v>
      </c>
      <c r="C24" s="6"/>
      <c r="D24" s="12">
        <f>D20/11*0.2</f>
        <v>128927.27272727274</v>
      </c>
      <c r="E24" s="12">
        <f>E20/11*0.2</f>
        <v>128927.27272727274</v>
      </c>
    </row>
    <row r="25" spans="1:7">
      <c r="A25" s="6">
        <v>50</v>
      </c>
      <c r="B25" s="7" t="s">
        <v>33</v>
      </c>
      <c r="C25" s="6"/>
      <c r="D25" s="12">
        <f>D20/11*2</f>
        <v>1289272.7272727273</v>
      </c>
      <c r="E25" s="12">
        <f>E20/11*2</f>
        <v>1289272.7272727273</v>
      </c>
    </row>
    <row r="26" spans="1:7">
      <c r="A26" s="6">
        <v>53</v>
      </c>
      <c r="B26" s="7" t="s">
        <v>34</v>
      </c>
      <c r="C26" s="6" t="s">
        <v>35</v>
      </c>
      <c r="D26" s="11">
        <f>D27+D28+D29+D30+D32+D33+D34+D35+D36+D37+D38+D39</f>
        <v>4230300</v>
      </c>
      <c r="E26" s="11">
        <f>E27+E28+E29+E30+E31+E32+E35+E36+E39+E38</f>
        <v>3156323</v>
      </c>
    </row>
    <row r="27" spans="1:7">
      <c r="A27" s="6">
        <v>54</v>
      </c>
      <c r="B27" s="7" t="s">
        <v>36</v>
      </c>
      <c r="C27" s="6">
        <v>22</v>
      </c>
      <c r="D27" s="12">
        <v>267100</v>
      </c>
      <c r="E27" s="8">
        <v>185500</v>
      </c>
    </row>
    <row r="28" spans="1:7">
      <c r="A28" s="6">
        <v>57</v>
      </c>
      <c r="B28" s="7" t="s">
        <v>37</v>
      </c>
      <c r="C28" s="6">
        <v>25</v>
      </c>
      <c r="D28" s="12">
        <v>564100</v>
      </c>
      <c r="E28" s="8">
        <v>516450</v>
      </c>
    </row>
    <row r="29" spans="1:7">
      <c r="A29" s="6">
        <v>58</v>
      </c>
      <c r="B29" s="7" t="s">
        <v>38</v>
      </c>
      <c r="C29" s="6">
        <v>26</v>
      </c>
      <c r="D29" s="12">
        <v>667600</v>
      </c>
      <c r="E29" s="8">
        <v>616373</v>
      </c>
    </row>
    <row r="30" spans="1:7">
      <c r="A30" s="6">
        <v>61</v>
      </c>
      <c r="B30" s="7" t="s">
        <v>39</v>
      </c>
      <c r="C30" s="6">
        <v>28</v>
      </c>
      <c r="D30" s="12">
        <v>362500</v>
      </c>
      <c r="E30" s="8">
        <v>204000</v>
      </c>
    </row>
    <row r="31" spans="1:7">
      <c r="A31" s="6">
        <v>75</v>
      </c>
      <c r="B31" s="7" t="s">
        <v>40</v>
      </c>
      <c r="C31" s="6">
        <v>34</v>
      </c>
      <c r="D31" s="14"/>
      <c r="E31" s="14">
        <f>E32+E33</f>
        <v>909000</v>
      </c>
    </row>
    <row r="32" spans="1:7">
      <c r="A32" s="6">
        <v>99</v>
      </c>
      <c r="B32" s="7" t="s">
        <v>41</v>
      </c>
      <c r="C32" s="6">
        <v>35</v>
      </c>
      <c r="D32" s="12">
        <v>180000</v>
      </c>
      <c r="E32" s="8">
        <v>180000</v>
      </c>
      <c r="G32" s="3">
        <v>6</v>
      </c>
    </row>
    <row r="33" spans="1:5">
      <c r="A33" s="6">
        <v>102</v>
      </c>
      <c r="B33" s="7" t="s">
        <v>42</v>
      </c>
      <c r="C33" s="6" t="s">
        <v>43</v>
      </c>
      <c r="D33" s="12">
        <v>827300</v>
      </c>
      <c r="E33" s="8">
        <v>729000</v>
      </c>
    </row>
    <row r="34" spans="1:5">
      <c r="A34" s="6">
        <v>103</v>
      </c>
      <c r="B34" s="7" t="s">
        <v>44</v>
      </c>
      <c r="C34" s="6" t="s">
        <v>45</v>
      </c>
      <c r="D34" s="12">
        <v>504000</v>
      </c>
      <c r="E34" s="8"/>
    </row>
    <row r="35" spans="1:5">
      <c r="A35" s="6">
        <v>104</v>
      </c>
      <c r="B35" s="7" t="s">
        <v>46</v>
      </c>
      <c r="C35" s="6">
        <v>40</v>
      </c>
      <c r="D35" s="12">
        <v>470900</v>
      </c>
      <c r="E35" s="8">
        <v>352000</v>
      </c>
    </row>
    <row r="36" spans="1:5">
      <c r="A36" s="6">
        <v>105</v>
      </c>
      <c r="B36" s="7" t="s">
        <v>47</v>
      </c>
      <c r="C36" s="6"/>
      <c r="D36" s="12">
        <v>51000</v>
      </c>
      <c r="E36" s="11">
        <v>51000</v>
      </c>
    </row>
    <row r="37" spans="1:5">
      <c r="A37" s="6">
        <v>106</v>
      </c>
      <c r="B37" s="7" t="s">
        <v>48</v>
      </c>
      <c r="C37" s="6"/>
      <c r="D37" s="12">
        <v>193800</v>
      </c>
      <c r="E37" s="11">
        <v>193850</v>
      </c>
    </row>
    <row r="38" spans="1:5">
      <c r="A38" s="6">
        <v>107</v>
      </c>
      <c r="B38" s="7" t="s">
        <v>49</v>
      </c>
      <c r="C38" s="6"/>
      <c r="D38" s="12">
        <v>120000</v>
      </c>
      <c r="E38" s="11">
        <v>120000</v>
      </c>
    </row>
    <row r="39" spans="1:5">
      <c r="A39" s="6">
        <v>108</v>
      </c>
      <c r="B39" s="7" t="s">
        <v>50</v>
      </c>
      <c r="C39" s="6"/>
      <c r="D39" s="12">
        <v>22000</v>
      </c>
      <c r="E39" s="11">
        <v>22000</v>
      </c>
    </row>
    <row r="40" spans="1:5">
      <c r="A40" s="6">
        <v>115</v>
      </c>
      <c r="B40" s="7" t="s">
        <v>6</v>
      </c>
      <c r="C40" s="6">
        <v>44</v>
      </c>
      <c r="D40" s="12"/>
      <c r="E40" s="8">
        <f>D14-E14</f>
        <v>1073977</v>
      </c>
    </row>
    <row r="41" spans="1:5">
      <c r="A41" s="6">
        <v>116</v>
      </c>
      <c r="B41" s="7" t="s">
        <v>7</v>
      </c>
      <c r="C41" s="6">
        <v>45</v>
      </c>
      <c r="D41" s="6"/>
      <c r="E41" s="8"/>
    </row>
    <row r="42" spans="1:5">
      <c r="A42" s="6">
        <v>117</v>
      </c>
      <c r="B42" s="7" t="s">
        <v>51</v>
      </c>
      <c r="C42" s="6">
        <v>46</v>
      </c>
      <c r="D42" s="6">
        <v>0</v>
      </c>
      <c r="E42" s="8">
        <v>0</v>
      </c>
    </row>
    <row r="43" spans="1:5">
      <c r="A43" s="6">
        <v>118</v>
      </c>
      <c r="B43" s="7" t="s">
        <v>52</v>
      </c>
      <c r="C43" s="6">
        <v>47</v>
      </c>
      <c r="D43" s="6">
        <v>0</v>
      </c>
      <c r="E43" s="6">
        <v>0</v>
      </c>
    </row>
    <row r="44" spans="1:5">
      <c r="A44" s="6">
        <v>119</v>
      </c>
      <c r="B44" s="7" t="s">
        <v>53</v>
      </c>
      <c r="C44" s="6">
        <v>48</v>
      </c>
      <c r="D44" s="6">
        <v>1</v>
      </c>
      <c r="E44" s="6">
        <v>0</v>
      </c>
    </row>
    <row r="45" spans="1:5">
      <c r="A45" s="6">
        <v>120</v>
      </c>
      <c r="B45" s="7" t="s">
        <v>54</v>
      </c>
      <c r="C45" s="6" t="s">
        <v>55</v>
      </c>
      <c r="D45" s="6">
        <v>12</v>
      </c>
      <c r="E45" s="6">
        <v>12</v>
      </c>
    </row>
    <row r="46" spans="1:5">
      <c r="A46" s="6">
        <v>121</v>
      </c>
      <c r="B46" s="7" t="s">
        <v>56</v>
      </c>
      <c r="C46" s="6">
        <v>50</v>
      </c>
      <c r="D46" s="6">
        <v>1</v>
      </c>
      <c r="E46" s="6">
        <v>1</v>
      </c>
    </row>
    <row r="47" spans="1:5">
      <c r="A47" s="6">
        <v>122</v>
      </c>
      <c r="B47" s="7" t="s">
        <v>57</v>
      </c>
      <c r="C47" s="6">
        <v>51</v>
      </c>
      <c r="D47" s="6">
        <v>4</v>
      </c>
      <c r="E47" s="6">
        <v>4</v>
      </c>
    </row>
    <row r="48" spans="1:5">
      <c r="A48" s="6">
        <v>123</v>
      </c>
      <c r="B48" s="7" t="s">
        <v>58</v>
      </c>
      <c r="C48" s="6">
        <v>52</v>
      </c>
      <c r="D48" s="6">
        <v>7</v>
      </c>
      <c r="E48" s="6">
        <v>7</v>
      </c>
    </row>
    <row r="50" spans="1:5">
      <c r="B50" s="15" t="s">
        <v>59</v>
      </c>
    </row>
    <row r="51" spans="1:5">
      <c r="B51" s="3" t="s">
        <v>60</v>
      </c>
    </row>
    <row r="52" spans="1:5">
      <c r="B52" s="3" t="s">
        <v>61</v>
      </c>
    </row>
    <row r="54" spans="1:5">
      <c r="B54" s="3" t="s">
        <v>62</v>
      </c>
    </row>
    <row r="59" spans="1:5" ht="47.25">
      <c r="A59" s="16"/>
      <c r="B59" s="17" t="s">
        <v>63</v>
      </c>
      <c r="C59" s="17"/>
      <c r="D59" s="17"/>
      <c r="E59" s="17"/>
    </row>
    <row r="60" spans="1:5" ht="19.5">
      <c r="A60" s="16"/>
      <c r="B60" s="1" t="s">
        <v>0</v>
      </c>
      <c r="C60" s="2"/>
      <c r="D60" s="2"/>
      <c r="E60" s="17"/>
    </row>
    <row r="61" spans="1:5" ht="21" customHeight="1">
      <c r="A61" s="16"/>
      <c r="B61" s="18"/>
      <c r="C61" s="19"/>
      <c r="D61" s="20" t="s">
        <v>64</v>
      </c>
      <c r="E61" s="20"/>
    </row>
    <row r="62" spans="1:5">
      <c r="A62" s="21" t="s">
        <v>65</v>
      </c>
      <c r="B62" s="22"/>
      <c r="C62" s="23" t="s">
        <v>66</v>
      </c>
      <c r="D62" s="24" t="s">
        <v>67</v>
      </c>
      <c r="E62" s="24" t="s">
        <v>68</v>
      </c>
    </row>
    <row r="63" spans="1:5">
      <c r="A63" s="21"/>
      <c r="B63" s="25" t="s">
        <v>69</v>
      </c>
      <c r="C63" s="23" t="s">
        <v>70</v>
      </c>
      <c r="D63" s="24" t="s">
        <v>70</v>
      </c>
      <c r="E63" s="24" t="s">
        <v>71</v>
      </c>
    </row>
    <row r="64" spans="1:5" ht="25.5">
      <c r="A64" s="26"/>
      <c r="B64" s="25" t="s">
        <v>111</v>
      </c>
      <c r="C64" s="27">
        <v>1</v>
      </c>
      <c r="D64" s="24"/>
      <c r="E64" s="24"/>
    </row>
    <row r="65" spans="1:7" ht="15">
      <c r="A65" s="28" t="s">
        <v>72</v>
      </c>
      <c r="B65" s="29" t="s">
        <v>73</v>
      </c>
      <c r="C65" s="30" t="s">
        <v>74</v>
      </c>
      <c r="D65" s="31">
        <f>SUM(D66:D71)</f>
        <v>0</v>
      </c>
      <c r="E65" s="31">
        <v>152023696</v>
      </c>
    </row>
    <row r="66" spans="1:7" ht="25.5">
      <c r="A66" s="26"/>
      <c r="B66" s="22" t="s">
        <v>75</v>
      </c>
      <c r="C66" s="32">
        <v>3</v>
      </c>
      <c r="D66" s="33"/>
      <c r="E66" s="31"/>
      <c r="F66" s="3" t="s">
        <v>76</v>
      </c>
    </row>
    <row r="67" spans="1:7" ht="24.75" customHeight="1">
      <c r="A67" s="26"/>
      <c r="B67" s="22" t="s">
        <v>77</v>
      </c>
      <c r="C67" s="34">
        <v>4</v>
      </c>
      <c r="D67" s="35"/>
      <c r="E67" s="35"/>
    </row>
    <row r="68" spans="1:7" ht="28.5" customHeight="1">
      <c r="A68" s="26"/>
      <c r="B68" s="22" t="s">
        <v>78</v>
      </c>
      <c r="C68" s="34">
        <v>5</v>
      </c>
      <c r="D68" s="35"/>
      <c r="E68" s="35"/>
    </row>
    <row r="69" spans="1:7" ht="32.25" customHeight="1">
      <c r="A69" s="26"/>
      <c r="B69" s="22" t="s">
        <v>79</v>
      </c>
      <c r="C69" s="34">
        <v>6</v>
      </c>
      <c r="D69" s="35"/>
      <c r="E69" s="31">
        <v>152023696</v>
      </c>
    </row>
    <row r="70" spans="1:7" ht="38.25">
      <c r="A70" s="26"/>
      <c r="B70" s="22" t="s">
        <v>80</v>
      </c>
      <c r="C70" s="34">
        <v>7</v>
      </c>
      <c r="D70" s="35"/>
      <c r="E70" s="35"/>
    </row>
    <row r="71" spans="1:7" ht="15">
      <c r="A71" s="26"/>
      <c r="B71" s="22" t="s">
        <v>81</v>
      </c>
      <c r="C71" s="34">
        <v>8</v>
      </c>
      <c r="D71" s="35"/>
      <c r="E71" s="35"/>
    </row>
    <row r="72" spans="1:7" ht="15">
      <c r="A72" s="28" t="s">
        <v>82</v>
      </c>
      <c r="B72" s="29" t="s">
        <v>83</v>
      </c>
      <c r="C72" s="36" t="s">
        <v>84</v>
      </c>
      <c r="D72" s="31">
        <f>+D73+D90</f>
        <v>0</v>
      </c>
      <c r="E72" s="31">
        <f>E75+E76+E77</f>
        <v>137925055</v>
      </c>
    </row>
    <row r="73" spans="1:7" ht="15">
      <c r="A73" s="28"/>
      <c r="B73" s="29" t="s">
        <v>85</v>
      </c>
      <c r="C73" s="36" t="s">
        <v>86</v>
      </c>
      <c r="D73" s="31"/>
      <c r="E73" s="31"/>
    </row>
    <row r="74" spans="1:7" ht="15">
      <c r="A74" s="28"/>
      <c r="B74" s="37" t="s">
        <v>87</v>
      </c>
      <c r="C74" s="36" t="s">
        <v>88</v>
      </c>
      <c r="D74" s="31">
        <f>+D75+D76+D77</f>
        <v>0</v>
      </c>
      <c r="E74" s="31"/>
    </row>
    <row r="75" spans="1:7" ht="25.5">
      <c r="A75" s="26"/>
      <c r="B75" s="22" t="s">
        <v>89</v>
      </c>
      <c r="C75" s="38">
        <v>12</v>
      </c>
      <c r="D75" s="35">
        <v>0</v>
      </c>
      <c r="E75" s="35">
        <v>54919213</v>
      </c>
      <c r="G75" s="3">
        <v>19060303</v>
      </c>
    </row>
    <row r="76" spans="1:7" ht="25.5">
      <c r="A76" s="26"/>
      <c r="B76" s="22" t="s">
        <v>90</v>
      </c>
      <c r="C76" s="38">
        <v>13</v>
      </c>
      <c r="D76" s="35">
        <v>0</v>
      </c>
      <c r="E76" s="35">
        <v>5840371</v>
      </c>
    </row>
    <row r="77" spans="1:7" ht="25.5">
      <c r="A77" s="26"/>
      <c r="B77" s="22" t="s">
        <v>91</v>
      </c>
      <c r="C77" s="38" t="s">
        <v>92</v>
      </c>
      <c r="D77" s="35">
        <f>SUM(D78:D89)</f>
        <v>0</v>
      </c>
      <c r="E77" s="35">
        <f>+E79+E80+E81+E87+E89+E86+E82+E83+E78</f>
        <v>77165471</v>
      </c>
    </row>
    <row r="78" spans="1:7" ht="15">
      <c r="A78" s="26"/>
      <c r="B78" s="22" t="s">
        <v>93</v>
      </c>
      <c r="C78" s="38">
        <v>15</v>
      </c>
      <c r="D78" s="35"/>
      <c r="E78" s="35">
        <v>1649350</v>
      </c>
    </row>
    <row r="79" spans="1:7" ht="15">
      <c r="A79" s="26"/>
      <c r="B79" s="22" t="s">
        <v>94</v>
      </c>
      <c r="C79" s="38">
        <v>18</v>
      </c>
      <c r="D79" s="35"/>
      <c r="E79" s="39">
        <v>23375921</v>
      </c>
    </row>
    <row r="80" spans="1:7" ht="15">
      <c r="A80" s="26"/>
      <c r="B80" s="22" t="s">
        <v>95</v>
      </c>
      <c r="C80" s="38">
        <v>19</v>
      </c>
      <c r="D80" s="35"/>
      <c r="E80" s="35">
        <v>18737291</v>
      </c>
    </row>
    <row r="81" spans="1:5" ht="15">
      <c r="A81" s="26"/>
      <c r="B81" s="22" t="s">
        <v>96</v>
      </c>
      <c r="C81" s="38">
        <v>20</v>
      </c>
      <c r="D81" s="35"/>
      <c r="E81" s="35"/>
    </row>
    <row r="82" spans="1:5" ht="15">
      <c r="A82" s="26"/>
      <c r="B82" s="22" t="s">
        <v>97</v>
      </c>
      <c r="C82" s="38">
        <v>21</v>
      </c>
      <c r="D82" s="35"/>
      <c r="E82" s="35">
        <v>3112000</v>
      </c>
    </row>
    <row r="83" spans="1:5" ht="15">
      <c r="A83" s="40"/>
      <c r="B83" s="22" t="s">
        <v>98</v>
      </c>
      <c r="C83" s="38">
        <v>26</v>
      </c>
      <c r="D83" s="35"/>
      <c r="E83" s="35">
        <v>3250000</v>
      </c>
    </row>
    <row r="84" spans="1:5" ht="15">
      <c r="A84" s="40"/>
      <c r="B84" s="22" t="s">
        <v>99</v>
      </c>
      <c r="C84" s="38">
        <v>27</v>
      </c>
      <c r="D84" s="35"/>
      <c r="E84" s="35"/>
    </row>
    <row r="85" spans="1:5" ht="15">
      <c r="A85" s="40"/>
      <c r="B85" s="22" t="s">
        <v>100</v>
      </c>
      <c r="C85" s="38">
        <v>28</v>
      </c>
      <c r="D85" s="35"/>
      <c r="E85" s="35"/>
    </row>
    <row r="86" spans="1:5" ht="15">
      <c r="A86" s="40"/>
      <c r="B86" s="22" t="s">
        <v>101</v>
      </c>
      <c r="C86" s="38">
        <v>29</v>
      </c>
      <c r="D86" s="35"/>
      <c r="E86" s="35">
        <v>4656180</v>
      </c>
    </row>
    <row r="87" spans="1:5" ht="15">
      <c r="A87" s="40"/>
      <c r="B87" s="22" t="s">
        <v>102</v>
      </c>
      <c r="C87" s="38">
        <v>30</v>
      </c>
      <c r="D87" s="35"/>
      <c r="E87" s="35">
        <v>12273362</v>
      </c>
    </row>
    <row r="88" spans="1:5" ht="15">
      <c r="A88" s="40"/>
      <c r="B88" s="41" t="s">
        <v>103</v>
      </c>
      <c r="C88" s="38">
        <v>31</v>
      </c>
      <c r="D88" s="35"/>
      <c r="E88" s="35"/>
    </row>
    <row r="89" spans="1:5" ht="15">
      <c r="A89" s="40"/>
      <c r="B89" s="22" t="s">
        <v>104</v>
      </c>
      <c r="C89" s="38">
        <v>32</v>
      </c>
      <c r="D89" s="35"/>
      <c r="E89" s="35">
        <v>10111367</v>
      </c>
    </row>
    <row r="90" spans="1:5" ht="15">
      <c r="A90" s="40"/>
      <c r="B90" s="22" t="s">
        <v>105</v>
      </c>
      <c r="C90" s="38" t="s">
        <v>106</v>
      </c>
      <c r="D90" s="35">
        <f>+D91+D92</f>
        <v>0</v>
      </c>
      <c r="E90" s="42"/>
    </row>
    <row r="91" spans="1:5" ht="15">
      <c r="A91" s="40"/>
      <c r="B91" s="22" t="s">
        <v>107</v>
      </c>
      <c r="C91" s="38">
        <v>34</v>
      </c>
      <c r="D91" s="35"/>
      <c r="E91" s="35"/>
    </row>
    <row r="92" spans="1:5" ht="25.5">
      <c r="A92" s="40"/>
      <c r="B92" s="22" t="s">
        <v>108</v>
      </c>
      <c r="C92" s="38">
        <v>35</v>
      </c>
      <c r="D92" s="35"/>
      <c r="E92" s="35"/>
    </row>
    <row r="93" spans="1:5" ht="25.5">
      <c r="A93" s="40"/>
      <c r="B93" s="25" t="s">
        <v>112</v>
      </c>
      <c r="C93" s="38">
        <v>36</v>
      </c>
      <c r="D93" s="35"/>
      <c r="E93" s="35">
        <f>E65-E72</f>
        <v>14098641</v>
      </c>
    </row>
    <row r="94" spans="1:5" ht="22.5">
      <c r="A94" s="16"/>
      <c r="B94" s="43" t="s">
        <v>109</v>
      </c>
      <c r="C94" s="44"/>
      <c r="D94" s="16"/>
      <c r="E94" s="16"/>
    </row>
    <row r="95" spans="1:5" ht="15">
      <c r="A95" s="16"/>
      <c r="B95" s="15" t="s">
        <v>59</v>
      </c>
      <c r="C95" s="45"/>
      <c r="D95" s="16"/>
      <c r="E95" s="16"/>
    </row>
    <row r="96" spans="1:5" ht="15">
      <c r="A96" s="16"/>
      <c r="B96" s="3" t="s">
        <v>60</v>
      </c>
      <c r="C96" s="44"/>
      <c r="D96" s="16"/>
      <c r="E96" s="16"/>
    </row>
    <row r="97" spans="1:5" ht="15">
      <c r="A97" s="16"/>
      <c r="B97" s="3" t="s">
        <v>61</v>
      </c>
      <c r="C97" s="45"/>
      <c r="D97" s="46" t="s">
        <v>110</v>
      </c>
      <c r="E97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 sariin medee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2015-12-30T09:07:38Z</dcterms:modified>
</cp:coreProperties>
</file>