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1.xml" ContentType="application/vnd.openxmlformats-officedocument.drawing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75" yWindow="60" windowWidth="5685" windowHeight="4695" tabRatio="932" firstSheet="49" activeTab="52"/>
  </bookViews>
  <sheets>
    <sheet name="nuur " sheetId="98" r:id="rId1"/>
    <sheet name="Toviyog 1-2" sheetId="93" r:id="rId2"/>
    <sheet name="ED ZAS-9-11" sheetId="1" r:id="rId3"/>
    <sheet name="XA-12-20" sheetId="164" r:id="rId4"/>
    <sheet name="XA-21" sheetId="165" r:id="rId5"/>
    <sheet name="XA-22" sheetId="156" r:id="rId6"/>
    <sheet name="XA-23" sheetId="157" r:id="rId7"/>
    <sheet name="XA-24" sheetId="158" r:id="rId8"/>
    <sheet name="XA-25" sheetId="160" r:id="rId9"/>
    <sheet name="XA-26" sheetId="159" r:id="rId10"/>
    <sheet name="Tusuv orlogo-27" sheetId="19" r:id="rId11"/>
    <sheet name="Or_sum-28" sheetId="21" r:id="rId12"/>
    <sheet name="Zarlaga-29" sheetId="20" r:id="rId13"/>
    <sheet name="Uglug, avlaga-30" sheetId="22" r:id="rId14"/>
    <sheet name="TARIALALT" sheetId="43" state="hidden" r:id="rId15"/>
    <sheet name="bmal-31-33" sheetId="193" r:id="rId16"/>
    <sheet name="heeltuulegch-34" sheetId="194" r:id="rId17"/>
    <sheet name="tol 35" sheetId="168" r:id="rId18"/>
    <sheet name="Horogdol-36" sheetId="169" r:id="rId19"/>
    <sheet name="tejeeber-37" sheetId="170" r:id="rId20"/>
    <sheet name="maltai urh-38" sheetId="171" r:id="rId21"/>
    <sheet name="malchin1-39" sheetId="172" r:id="rId22"/>
    <sheet name="buleglelt-40" sheetId="173" r:id="rId23"/>
    <sheet name="buleg 1-41" sheetId="174" r:id="rId24"/>
    <sheet name="ergelt-42" sheetId="175" r:id="rId25"/>
    <sheet name="zardal-43" sheetId="176" r:id="rId26"/>
    <sheet name="tejeel-44" sheetId="177" r:id="rId27"/>
    <sheet name="malj-45" sheetId="178" r:id="rId28"/>
    <sheet name="erliiz 46" sheetId="179" r:id="rId29"/>
    <sheet name="hudag-6a-47" sheetId="180" r:id="rId30"/>
    <sheet name="mashin.tt-48" sheetId="181" r:id="rId31"/>
    <sheet name="soel-49" sheetId="182" r:id="rId32"/>
    <sheet name="haa-n bh-50" sheetId="183" r:id="rId33"/>
    <sheet name="tarialalt-51" sheetId="184" r:id="rId34"/>
    <sheet name="urgats-52" sheetId="185" r:id="rId35"/>
    <sheet name="ga-n urgats-53" sheetId="186" r:id="rId36"/>
    <sheet name="XXAAJDUG-54" sheetId="198" r:id="rId37"/>
    <sheet name="haldvart ovchin-55" sheetId="197" r:id="rId38"/>
    <sheet name="Eruul mend-56" sheetId="80" r:id="rId39"/>
    <sheet name="Er Ham-57" sheetId="2" r:id="rId40"/>
    <sheet name="Haldvart uvchin-58, 59" sheetId="3" r:id="rId41"/>
    <sheet name="NDX-60" sheetId="145" r:id="rId42"/>
    <sheet name="EBS-udruur suraltsagch-61" sheetId="132" r:id="rId43"/>
    <sheet name="EBS-huiseer-62" sheetId="134" r:id="rId44"/>
    <sheet name="EBS-dotuur bair-63" sheetId="133" r:id="rId45"/>
    <sheet name="SOB-64" sheetId="119" r:id="rId46"/>
    <sheet name="DD-65" sheetId="187" r:id="rId47"/>
    <sheet name="MSUT-67" sheetId="138" r:id="rId48"/>
    <sheet name="Politexnik-68" sheetId="189" r:id="rId49"/>
    <sheet name="Politexnik-69" sheetId="190" r:id="rId50"/>
    <sheet name="gaali-70" sheetId="191" r:id="rId51"/>
    <sheet name="MID-71" sheetId="96" r:id="rId52"/>
    <sheet name="Gemt hereg-72" sheetId="46" r:id="rId53"/>
    <sheet name="une-73" sheetId="166" r:id="rId54"/>
    <sheet name="une index 74-75" sheetId="148" r:id="rId55"/>
    <sheet name="NXYX-76" sheetId="140" r:id="rId56"/>
    <sheet name="ay-77" sheetId="100" r:id="rId57"/>
    <sheet name="ay but-78" sheetId="101" r:id="rId58"/>
    <sheet name="teever-79" sheetId="15" r:id="rId59"/>
    <sheet name="ShA-in bair-80" sheetId="126" r:id="rId60"/>
    <sheet name="Ajil haij bui-81" sheetId="128" r:id="rId61"/>
    <sheet name="Ajliin bair shine-82" sheetId="161" r:id="rId62"/>
    <sheet name="shab -83" sheetId="162" r:id="rId63"/>
    <sheet name="burt ajilgui-84" sheetId="163" r:id="rId64"/>
    <sheet name="Bank-85" sheetId="167" r:id="rId65"/>
    <sheet name="ib1-86" sheetId="196" r:id="rId66"/>
    <sheet name="YHISan-87" sheetId="137" r:id="rId67"/>
    <sheet name="GNsan-88-91" sheetId="124" r:id="rId68"/>
    <sheet name="Bayantumen-92" sheetId="199" r:id="rId69"/>
    <sheet name="teebheregsel " sheetId="200" r:id="rId70"/>
    <sheet name="teevheregsel 2" sheetId="201" r:id="rId71"/>
    <sheet name="havtas" sheetId="149" r:id="rId72"/>
    <sheet name="teevriin heregsel" sheetId="202" r:id="rId73"/>
  </sheets>
  <externalReferences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é1" localSheetId="35">#REF!</definedName>
    <definedName name="É1" localSheetId="71">[1]taria!$A$65536</definedName>
    <definedName name="É1" localSheetId="0">[2]taria!$A$65536</definedName>
    <definedName name="é1" localSheetId="17">#REF!</definedName>
    <definedName name="é1" localSheetId="36">#REF!</definedName>
    <definedName name="É1">[3]taria!$A$65536</definedName>
    <definedName name="_xlnm.Print_Area" localSheetId="14">TARIALALT!$1:$1048576</definedName>
    <definedName name="_xlnm.Print_Titles" localSheetId="4">'XA-21'!$A:$A,'XA-21'!$1:$5</definedName>
    <definedName name="й" localSheetId="68">#REF!</definedName>
    <definedName name="й" localSheetId="46">#REF!</definedName>
    <definedName name="й" localSheetId="35">#REF!</definedName>
    <definedName name="й" localSheetId="17">#REF!</definedName>
    <definedName name="й" localSheetId="36">#REF!</definedName>
    <definedName name="й">'Zarlaga-29'!$F$163</definedName>
    <definedName name="й1" localSheetId="71">'[4]1 SAR'!$IG$12</definedName>
    <definedName name="й1" localSheetId="0">'[5]1 SAR'!$IG$12</definedName>
    <definedName name="й1" localSheetId="36">'[6]1 SAR'!$IG$12</definedName>
    <definedName name="й1">'[7]1 SAR'!$IG$12</definedName>
  </definedNames>
  <calcPr calcId="145621"/>
</workbook>
</file>

<file path=xl/calcChain.xml><?xml version="1.0" encoding="utf-8"?>
<calcChain xmlns="http://schemas.openxmlformats.org/spreadsheetml/2006/main">
  <c r="AF37" i="202" l="1"/>
  <c r="AF36" i="202"/>
  <c r="AF35" i="202"/>
  <c r="AF34" i="202"/>
  <c r="AF33" i="202"/>
  <c r="AF32" i="202"/>
  <c r="AF31" i="202"/>
  <c r="AF30" i="202"/>
  <c r="AF29" i="202"/>
  <c r="AF28" i="202"/>
  <c r="AF27" i="202"/>
  <c r="AF26" i="202"/>
  <c r="AF25" i="202"/>
  <c r="AF24" i="202"/>
  <c r="AF23" i="202"/>
  <c r="AF22" i="202"/>
  <c r="AF21" i="202"/>
  <c r="AF20" i="202"/>
  <c r="AF19" i="202"/>
  <c r="AF18" i="202"/>
  <c r="AF17" i="202"/>
  <c r="AF16" i="202"/>
  <c r="AF15" i="202"/>
  <c r="AF14" i="202"/>
  <c r="AF8" i="202"/>
  <c r="AF7" i="202"/>
  <c r="AF22" i="201" l="1"/>
  <c r="AF21" i="201"/>
  <c r="AF20" i="201"/>
  <c r="AF19" i="201"/>
  <c r="AF18" i="201"/>
  <c r="AF17" i="201"/>
  <c r="AF16" i="201"/>
  <c r="AF15" i="201"/>
  <c r="AF14" i="201"/>
  <c r="AF13" i="201"/>
  <c r="AF12" i="201"/>
  <c r="AF11" i="201"/>
  <c r="AF10" i="201"/>
  <c r="AF9" i="201"/>
  <c r="AF8" i="201"/>
  <c r="AF7" i="201"/>
  <c r="AF21" i="200"/>
  <c r="AF20" i="200"/>
  <c r="AF19" i="200"/>
  <c r="AF18" i="200"/>
  <c r="AF17" i="200"/>
  <c r="AF16" i="200"/>
  <c r="AF15" i="200"/>
  <c r="AF14" i="200"/>
  <c r="AF8" i="200"/>
  <c r="AF7" i="200"/>
  <c r="F79" i="1" l="1"/>
  <c r="G34" i="199"/>
  <c r="F34" i="199"/>
  <c r="G33" i="199"/>
  <c r="F33" i="199"/>
  <c r="G32" i="199"/>
  <c r="F32" i="199"/>
  <c r="G31" i="199"/>
  <c r="F31" i="199"/>
  <c r="G30" i="199"/>
  <c r="F30" i="199"/>
  <c r="G29" i="199"/>
  <c r="F29" i="199"/>
  <c r="G28" i="199"/>
  <c r="F28" i="199"/>
  <c r="G27" i="199"/>
  <c r="F27" i="199"/>
  <c r="G26" i="199"/>
  <c r="F26" i="199"/>
  <c r="G25" i="199"/>
  <c r="F25" i="199"/>
  <c r="G24" i="199"/>
  <c r="F24" i="199"/>
  <c r="G23" i="199"/>
  <c r="F23" i="199"/>
  <c r="G22" i="199"/>
  <c r="F22" i="199"/>
  <c r="G21" i="199"/>
  <c r="F21" i="199"/>
  <c r="G20" i="199"/>
  <c r="F20" i="199"/>
  <c r="G19" i="199"/>
  <c r="F19" i="199"/>
  <c r="G18" i="199"/>
  <c r="F18" i="199"/>
  <c r="G17" i="199"/>
  <c r="F17" i="199"/>
  <c r="G16" i="199"/>
  <c r="F16" i="199"/>
  <c r="G15" i="199"/>
  <c r="F15" i="199"/>
  <c r="G14" i="199"/>
  <c r="F14" i="199"/>
  <c r="G13" i="199"/>
  <c r="F13" i="199"/>
  <c r="G12" i="199"/>
  <c r="F12" i="199"/>
  <c r="G11" i="199"/>
  <c r="F11" i="199"/>
  <c r="G10" i="199"/>
  <c r="F10" i="199"/>
  <c r="G9" i="199"/>
  <c r="F9" i="199"/>
  <c r="G8" i="199"/>
  <c r="F8" i="199"/>
  <c r="G7" i="199"/>
  <c r="F7" i="199"/>
  <c r="I20" i="159" l="1"/>
  <c r="H20" i="159"/>
  <c r="G20" i="159"/>
  <c r="F20" i="159"/>
  <c r="E20" i="159"/>
  <c r="D20" i="159"/>
  <c r="C20" i="159"/>
  <c r="B20" i="159"/>
  <c r="F13" i="1" l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G85" i="1"/>
  <c r="F85" i="1"/>
  <c r="G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F8" i="1"/>
  <c r="G8" i="1"/>
  <c r="F9" i="1"/>
  <c r="G9" i="1"/>
  <c r="F10" i="1"/>
  <c r="G10" i="1"/>
  <c r="F11" i="1"/>
  <c r="G11" i="1"/>
  <c r="F12" i="1"/>
  <c r="G12" i="1"/>
  <c r="G13" i="1"/>
  <c r="G14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G7" i="1"/>
  <c r="F7" i="1"/>
  <c r="B24" i="158"/>
  <c r="I58" i="194"/>
  <c r="H58" i="194"/>
  <c r="G58" i="194"/>
  <c r="F58" i="194"/>
  <c r="E58" i="194"/>
  <c r="I57" i="194"/>
  <c r="H57" i="194"/>
  <c r="G57" i="194"/>
  <c r="F57" i="194"/>
  <c r="E57" i="194"/>
  <c r="I56" i="194"/>
  <c r="H56" i="194"/>
  <c r="G56" i="194"/>
  <c r="F56" i="194"/>
  <c r="E56" i="194"/>
  <c r="I55" i="194"/>
  <c r="H55" i="194"/>
  <c r="G55" i="194"/>
  <c r="F55" i="194"/>
  <c r="E55" i="194"/>
  <c r="I54" i="194"/>
  <c r="H54" i="194"/>
  <c r="G54" i="194"/>
  <c r="F54" i="194"/>
  <c r="E54" i="194"/>
  <c r="I53" i="194"/>
  <c r="H53" i="194"/>
  <c r="G53" i="194"/>
  <c r="F53" i="194"/>
  <c r="E53" i="194"/>
  <c r="I52" i="194"/>
  <c r="H52" i="194"/>
  <c r="G52" i="194"/>
  <c r="F52" i="194"/>
  <c r="E52" i="194"/>
  <c r="I51" i="194"/>
  <c r="H51" i="194"/>
  <c r="G51" i="194"/>
  <c r="F51" i="194"/>
  <c r="E51" i="194"/>
  <c r="I50" i="194"/>
  <c r="H50" i="194"/>
  <c r="G50" i="194"/>
  <c r="F50" i="194"/>
  <c r="E50" i="194"/>
  <c r="I49" i="194"/>
  <c r="H49" i="194"/>
  <c r="G49" i="194"/>
  <c r="F49" i="194"/>
  <c r="E49" i="194"/>
  <c r="I48" i="194"/>
  <c r="H48" i="194"/>
  <c r="G48" i="194"/>
  <c r="F48" i="194"/>
  <c r="E48" i="194"/>
  <c r="I47" i="194"/>
  <c r="H47" i="194"/>
  <c r="G47" i="194"/>
  <c r="F47" i="194"/>
  <c r="E47" i="194"/>
  <c r="I46" i="194"/>
  <c r="H46" i="194"/>
  <c r="G46" i="194"/>
  <c r="F46" i="194"/>
  <c r="E46" i="194"/>
  <c r="I45" i="194"/>
  <c r="H45" i="194"/>
  <c r="G45" i="194"/>
  <c r="F45" i="194"/>
  <c r="E45" i="194"/>
  <c r="I39" i="194"/>
  <c r="H39" i="194"/>
  <c r="G39" i="194"/>
  <c r="F39" i="194"/>
  <c r="E39" i="194"/>
  <c r="I38" i="194"/>
  <c r="H38" i="194"/>
  <c r="G38" i="194"/>
  <c r="F38" i="194"/>
  <c r="E38" i="194"/>
  <c r="D37" i="194"/>
  <c r="D36" i="194"/>
  <c r="D35" i="194"/>
  <c r="D34" i="194"/>
  <c r="D33" i="194"/>
  <c r="D32" i="194"/>
  <c r="D31" i="194"/>
  <c r="D30" i="194"/>
  <c r="D29" i="194"/>
  <c r="D28" i="194"/>
  <c r="D27" i="194"/>
  <c r="D26" i="194"/>
  <c r="D25" i="194"/>
  <c r="D24" i="194"/>
  <c r="I20" i="194"/>
  <c r="H20" i="194"/>
  <c r="G20" i="194"/>
  <c r="F20" i="194"/>
  <c r="E20" i="194"/>
  <c r="I19" i="194"/>
  <c r="H19" i="194"/>
  <c r="G19" i="194"/>
  <c r="F19" i="194"/>
  <c r="E19" i="194"/>
  <c r="D18" i="194"/>
  <c r="D17" i="194"/>
  <c r="D16" i="194"/>
  <c r="D15" i="194"/>
  <c r="D14" i="194"/>
  <c r="D13" i="194"/>
  <c r="D12" i="194"/>
  <c r="D11" i="194"/>
  <c r="D10" i="194"/>
  <c r="D9" i="194"/>
  <c r="D8" i="194"/>
  <c r="D7" i="194"/>
  <c r="D6" i="194"/>
  <c r="D5" i="194"/>
  <c r="R84" i="193"/>
  <c r="Q84" i="193"/>
  <c r="O84" i="193"/>
  <c r="N84" i="193"/>
  <c r="L84" i="193"/>
  <c r="K84" i="193"/>
  <c r="I84" i="193"/>
  <c r="H84" i="193"/>
  <c r="F84" i="193"/>
  <c r="E84" i="193"/>
  <c r="R83" i="193"/>
  <c r="Q83" i="193"/>
  <c r="O83" i="193"/>
  <c r="N83" i="193"/>
  <c r="L83" i="193"/>
  <c r="K83" i="193"/>
  <c r="I83" i="193"/>
  <c r="H83" i="193"/>
  <c r="F83" i="193"/>
  <c r="E83" i="193"/>
  <c r="R82" i="193"/>
  <c r="Q82" i="193"/>
  <c r="O82" i="193"/>
  <c r="N82" i="193"/>
  <c r="L82" i="193"/>
  <c r="K82" i="193"/>
  <c r="I82" i="193"/>
  <c r="H82" i="193"/>
  <c r="F82" i="193"/>
  <c r="E82" i="193"/>
  <c r="R81" i="193"/>
  <c r="Q81" i="193"/>
  <c r="O81" i="193"/>
  <c r="N81" i="193"/>
  <c r="L81" i="193"/>
  <c r="K81" i="193"/>
  <c r="M81" i="193" s="1"/>
  <c r="I81" i="193"/>
  <c r="H81" i="193"/>
  <c r="F81" i="193"/>
  <c r="E81" i="193"/>
  <c r="R80" i="193"/>
  <c r="Q80" i="193"/>
  <c r="O80" i="193"/>
  <c r="N80" i="193"/>
  <c r="L80" i="193"/>
  <c r="K80" i="193"/>
  <c r="I80" i="193"/>
  <c r="H80" i="193"/>
  <c r="F80" i="193"/>
  <c r="E80" i="193"/>
  <c r="R79" i="193"/>
  <c r="Q79" i="193"/>
  <c r="O79" i="193"/>
  <c r="N79" i="193"/>
  <c r="L79" i="193"/>
  <c r="K79" i="193"/>
  <c r="I79" i="193"/>
  <c r="H79" i="193"/>
  <c r="F79" i="193"/>
  <c r="E79" i="193"/>
  <c r="R78" i="193"/>
  <c r="Q78" i="193"/>
  <c r="O78" i="193"/>
  <c r="N78" i="193"/>
  <c r="L78" i="193"/>
  <c r="K78" i="193"/>
  <c r="I78" i="193"/>
  <c r="H78" i="193"/>
  <c r="F78" i="193"/>
  <c r="E78" i="193"/>
  <c r="R77" i="193"/>
  <c r="Q77" i="193"/>
  <c r="O77" i="193"/>
  <c r="N77" i="193"/>
  <c r="L77" i="193"/>
  <c r="K77" i="193"/>
  <c r="I77" i="193"/>
  <c r="H77" i="193"/>
  <c r="F77" i="193"/>
  <c r="E77" i="193"/>
  <c r="R76" i="193"/>
  <c r="Q76" i="193"/>
  <c r="O76" i="193"/>
  <c r="N76" i="193"/>
  <c r="L76" i="193"/>
  <c r="K76" i="193"/>
  <c r="I76" i="193"/>
  <c r="H76" i="193"/>
  <c r="F76" i="193"/>
  <c r="E76" i="193"/>
  <c r="R75" i="193"/>
  <c r="Q75" i="193"/>
  <c r="O75" i="193"/>
  <c r="N75" i="193"/>
  <c r="L75" i="193"/>
  <c r="K75" i="193"/>
  <c r="I75" i="193"/>
  <c r="H75" i="193"/>
  <c r="F75" i="193"/>
  <c r="E75" i="193"/>
  <c r="R74" i="193"/>
  <c r="Q74" i="193"/>
  <c r="O74" i="193"/>
  <c r="N74" i="193"/>
  <c r="L74" i="193"/>
  <c r="M74" i="193" s="1"/>
  <c r="K74" i="193"/>
  <c r="I74" i="193"/>
  <c r="H74" i="193"/>
  <c r="F74" i="193"/>
  <c r="E74" i="193"/>
  <c r="R73" i="193"/>
  <c r="Q73" i="193"/>
  <c r="O73" i="193"/>
  <c r="N73" i="193"/>
  <c r="L73" i="193"/>
  <c r="K73" i="193"/>
  <c r="I73" i="193"/>
  <c r="J73" i="193" s="1"/>
  <c r="H73" i="193"/>
  <c r="F73" i="193"/>
  <c r="E73" i="193"/>
  <c r="R72" i="193"/>
  <c r="Q72" i="193"/>
  <c r="O72" i="193"/>
  <c r="N72" i="193"/>
  <c r="L72" i="193"/>
  <c r="K72" i="193"/>
  <c r="I72" i="193"/>
  <c r="H72" i="193"/>
  <c r="F72" i="193"/>
  <c r="E72" i="193"/>
  <c r="R71" i="193"/>
  <c r="Q71" i="193"/>
  <c r="O71" i="193"/>
  <c r="N71" i="193"/>
  <c r="L71" i="193"/>
  <c r="K71" i="193"/>
  <c r="I71" i="193"/>
  <c r="H71" i="193"/>
  <c r="F71" i="193"/>
  <c r="G71" i="193" s="1"/>
  <c r="E71" i="193"/>
  <c r="R64" i="193"/>
  <c r="Q64" i="193"/>
  <c r="O64" i="193"/>
  <c r="N64" i="193"/>
  <c r="L64" i="193"/>
  <c r="K64" i="193"/>
  <c r="I64" i="193"/>
  <c r="H64" i="193"/>
  <c r="F64" i="193"/>
  <c r="E64" i="193"/>
  <c r="R63" i="193"/>
  <c r="Q63" i="193"/>
  <c r="O63" i="193"/>
  <c r="N63" i="193"/>
  <c r="L63" i="193"/>
  <c r="K63" i="193"/>
  <c r="I63" i="193"/>
  <c r="H63" i="193"/>
  <c r="F63" i="193"/>
  <c r="G63" i="193" s="1"/>
  <c r="E63" i="193"/>
  <c r="R62" i="193"/>
  <c r="Q62" i="193"/>
  <c r="O62" i="193"/>
  <c r="N62" i="193"/>
  <c r="L62" i="193"/>
  <c r="K62" i="193"/>
  <c r="I62" i="193"/>
  <c r="H62" i="193"/>
  <c r="F62" i="193"/>
  <c r="E62" i="193"/>
  <c r="R61" i="193"/>
  <c r="Q61" i="193"/>
  <c r="O61" i="193"/>
  <c r="N61" i="193"/>
  <c r="L61" i="193"/>
  <c r="K61" i="193"/>
  <c r="I61" i="193"/>
  <c r="H61" i="193"/>
  <c r="F61" i="193"/>
  <c r="G61" i="193" s="1"/>
  <c r="E61" i="193"/>
  <c r="R60" i="193"/>
  <c r="Q60" i="193"/>
  <c r="O60" i="193"/>
  <c r="N60" i="193"/>
  <c r="L60" i="193"/>
  <c r="K60" i="193"/>
  <c r="I60" i="193"/>
  <c r="H60" i="193"/>
  <c r="F60" i="193"/>
  <c r="E60" i="193"/>
  <c r="R59" i="193"/>
  <c r="Q59" i="193"/>
  <c r="O59" i="193"/>
  <c r="N59" i="193"/>
  <c r="L59" i="193"/>
  <c r="K59" i="193"/>
  <c r="I59" i="193"/>
  <c r="H59" i="193"/>
  <c r="F59" i="193"/>
  <c r="G59" i="193" s="1"/>
  <c r="E59" i="193"/>
  <c r="R58" i="193"/>
  <c r="Q58" i="193"/>
  <c r="O58" i="193"/>
  <c r="N58" i="193"/>
  <c r="L58" i="193"/>
  <c r="K58" i="193"/>
  <c r="I58" i="193"/>
  <c r="J58" i="193" s="1"/>
  <c r="H58" i="193"/>
  <c r="F58" i="193"/>
  <c r="E58" i="193"/>
  <c r="R57" i="193"/>
  <c r="Q57" i="193"/>
  <c r="O57" i="193"/>
  <c r="N57" i="193"/>
  <c r="L57" i="193"/>
  <c r="K57" i="193"/>
  <c r="I57" i="193"/>
  <c r="H57" i="193"/>
  <c r="F57" i="193"/>
  <c r="E57" i="193"/>
  <c r="G57" i="193" s="1"/>
  <c r="R56" i="193"/>
  <c r="Q56" i="193"/>
  <c r="O56" i="193"/>
  <c r="N56" i="193"/>
  <c r="L56" i="193"/>
  <c r="K56" i="193"/>
  <c r="I56" i="193"/>
  <c r="H56" i="193"/>
  <c r="F56" i="193"/>
  <c r="E56" i="193"/>
  <c r="R55" i="193"/>
  <c r="Q55" i="193"/>
  <c r="O55" i="193"/>
  <c r="N55" i="193"/>
  <c r="L55" i="193"/>
  <c r="K55" i="193"/>
  <c r="I55" i="193"/>
  <c r="H55" i="193"/>
  <c r="F55" i="193"/>
  <c r="E55" i="193"/>
  <c r="R54" i="193"/>
  <c r="Q54" i="193"/>
  <c r="O54" i="193"/>
  <c r="N54" i="193"/>
  <c r="L54" i="193"/>
  <c r="K54" i="193"/>
  <c r="I54" i="193"/>
  <c r="H54" i="193"/>
  <c r="F54" i="193"/>
  <c r="E54" i="193"/>
  <c r="R53" i="193"/>
  <c r="Q53" i="193"/>
  <c r="O53" i="193"/>
  <c r="N53" i="193"/>
  <c r="L53" i="193"/>
  <c r="K53" i="193"/>
  <c r="I53" i="193"/>
  <c r="H53" i="193"/>
  <c r="F53" i="193"/>
  <c r="E53" i="193"/>
  <c r="R52" i="193"/>
  <c r="Q52" i="193"/>
  <c r="O52" i="193"/>
  <c r="N52" i="193"/>
  <c r="P52" i="193" s="1"/>
  <c r="L52" i="193"/>
  <c r="K52" i="193"/>
  <c r="I52" i="193"/>
  <c r="H52" i="193"/>
  <c r="F52" i="193"/>
  <c r="E52" i="193"/>
  <c r="R51" i="193"/>
  <c r="Q51" i="193"/>
  <c r="O51" i="193"/>
  <c r="N51" i="193"/>
  <c r="L51" i="193"/>
  <c r="K51" i="193"/>
  <c r="I51" i="193"/>
  <c r="H51" i="193"/>
  <c r="F51" i="193"/>
  <c r="E51" i="193"/>
  <c r="R41" i="193"/>
  <c r="Q41" i="193"/>
  <c r="O41" i="193"/>
  <c r="N41" i="193"/>
  <c r="L41" i="193"/>
  <c r="K41" i="193"/>
  <c r="I41" i="193"/>
  <c r="H41" i="193"/>
  <c r="F41" i="193"/>
  <c r="E41" i="193"/>
  <c r="AK40" i="193"/>
  <c r="AJ40" i="193"/>
  <c r="AH40" i="193"/>
  <c r="AG40" i="193"/>
  <c r="AE40" i="193"/>
  <c r="AD40" i="193"/>
  <c r="AB40" i="193"/>
  <c r="AA40" i="193"/>
  <c r="Y40" i="193"/>
  <c r="X40" i="193"/>
  <c r="S40" i="193"/>
  <c r="P40" i="193"/>
  <c r="M40" i="193"/>
  <c r="J40" i="193"/>
  <c r="G40" i="193"/>
  <c r="C40" i="193"/>
  <c r="B40" i="193"/>
  <c r="AK39" i="193"/>
  <c r="AJ39" i="193"/>
  <c r="AH39" i="193"/>
  <c r="AG39" i="193"/>
  <c r="AE39" i="193"/>
  <c r="AD39" i="193"/>
  <c r="AB39" i="193"/>
  <c r="AA39" i="193"/>
  <c r="Y39" i="193"/>
  <c r="X39" i="193"/>
  <c r="S39" i="193"/>
  <c r="P39" i="193"/>
  <c r="M39" i="193"/>
  <c r="J39" i="193"/>
  <c r="G39" i="193"/>
  <c r="C39" i="193"/>
  <c r="B39" i="193"/>
  <c r="AK38" i="193"/>
  <c r="AJ38" i="193"/>
  <c r="AH38" i="193"/>
  <c r="AG38" i="193"/>
  <c r="AE38" i="193"/>
  <c r="AD38" i="193"/>
  <c r="AB38" i="193"/>
  <c r="AA38" i="193"/>
  <c r="Y38" i="193"/>
  <c r="X38" i="193"/>
  <c r="S38" i="193"/>
  <c r="P38" i="193"/>
  <c r="M38" i="193"/>
  <c r="J38" i="193"/>
  <c r="G38" i="193"/>
  <c r="C38" i="193"/>
  <c r="B38" i="193"/>
  <c r="AK37" i="193"/>
  <c r="AJ37" i="193"/>
  <c r="AH37" i="193"/>
  <c r="AG37" i="193"/>
  <c r="AE37" i="193"/>
  <c r="AF37" i="193" s="1"/>
  <c r="AD37" i="193"/>
  <c r="AB37" i="193"/>
  <c r="AA37" i="193"/>
  <c r="Y37" i="193"/>
  <c r="X37" i="193"/>
  <c r="S37" i="193"/>
  <c r="P37" i="193"/>
  <c r="M37" i="193"/>
  <c r="J37" i="193"/>
  <c r="G37" i="193"/>
  <c r="C37" i="193"/>
  <c r="B37" i="193"/>
  <c r="AK36" i="193"/>
  <c r="AJ36" i="193"/>
  <c r="AH36" i="193"/>
  <c r="AG36" i="193"/>
  <c r="AE36" i="193"/>
  <c r="AD36" i="193"/>
  <c r="AB36" i="193"/>
  <c r="AA36" i="193"/>
  <c r="Y36" i="193"/>
  <c r="X36" i="193"/>
  <c r="S36" i="193"/>
  <c r="P36" i="193"/>
  <c r="M36" i="193"/>
  <c r="J36" i="193"/>
  <c r="G36" i="193"/>
  <c r="C36" i="193"/>
  <c r="B36" i="193"/>
  <c r="AK35" i="193"/>
  <c r="AJ35" i="193"/>
  <c r="AH35" i="193"/>
  <c r="AG35" i="193"/>
  <c r="AE35" i="193"/>
  <c r="AD35" i="193"/>
  <c r="AB35" i="193"/>
  <c r="AA35" i="193"/>
  <c r="Y35" i="193"/>
  <c r="X35" i="193"/>
  <c r="S35" i="193"/>
  <c r="P35" i="193"/>
  <c r="M35" i="193"/>
  <c r="J35" i="193"/>
  <c r="G35" i="193"/>
  <c r="C35" i="193"/>
  <c r="B35" i="193"/>
  <c r="AK34" i="193"/>
  <c r="AJ34" i="193"/>
  <c r="AH34" i="193"/>
  <c r="AG34" i="193"/>
  <c r="AE34" i="193"/>
  <c r="AD34" i="193"/>
  <c r="AB34" i="193"/>
  <c r="AA34" i="193"/>
  <c r="Y34" i="193"/>
  <c r="X34" i="193"/>
  <c r="S34" i="193"/>
  <c r="P34" i="193"/>
  <c r="M34" i="193"/>
  <c r="J34" i="193"/>
  <c r="G34" i="193"/>
  <c r="C34" i="193"/>
  <c r="B34" i="193"/>
  <c r="AK33" i="193"/>
  <c r="AJ33" i="193"/>
  <c r="AH33" i="193"/>
  <c r="AG33" i="193"/>
  <c r="AE33" i="193"/>
  <c r="AD33" i="193"/>
  <c r="AB33" i="193"/>
  <c r="AA33" i="193"/>
  <c r="Y33" i="193"/>
  <c r="X33" i="193"/>
  <c r="S33" i="193"/>
  <c r="P33" i="193"/>
  <c r="M33" i="193"/>
  <c r="J33" i="193"/>
  <c r="G33" i="193"/>
  <c r="C33" i="193"/>
  <c r="B33" i="193"/>
  <c r="AK32" i="193"/>
  <c r="AJ32" i="193"/>
  <c r="AH32" i="193"/>
  <c r="AG32" i="193"/>
  <c r="AE32" i="193"/>
  <c r="AD32" i="193"/>
  <c r="AB32" i="193"/>
  <c r="AA32" i="193"/>
  <c r="Y32" i="193"/>
  <c r="X32" i="193"/>
  <c r="S32" i="193"/>
  <c r="P32" i="193"/>
  <c r="M32" i="193"/>
  <c r="J32" i="193"/>
  <c r="G32" i="193"/>
  <c r="C32" i="193"/>
  <c r="B32" i="193"/>
  <c r="AK31" i="193"/>
  <c r="AJ31" i="193"/>
  <c r="AH31" i="193"/>
  <c r="AG31" i="193"/>
  <c r="AE31" i="193"/>
  <c r="AD31" i="193"/>
  <c r="AB31" i="193"/>
  <c r="AA31" i="193"/>
  <c r="Y31" i="193"/>
  <c r="X31" i="193"/>
  <c r="S31" i="193"/>
  <c r="P31" i="193"/>
  <c r="M31" i="193"/>
  <c r="J31" i="193"/>
  <c r="G31" i="193"/>
  <c r="C31" i="193"/>
  <c r="B31" i="193"/>
  <c r="AK30" i="193"/>
  <c r="AJ30" i="193"/>
  <c r="AH30" i="193"/>
  <c r="AG30" i="193"/>
  <c r="AE30" i="193"/>
  <c r="AD30" i="193"/>
  <c r="AB30" i="193"/>
  <c r="AA30" i="193"/>
  <c r="Y30" i="193"/>
  <c r="X30" i="193"/>
  <c r="S30" i="193"/>
  <c r="P30" i="193"/>
  <c r="M30" i="193"/>
  <c r="J30" i="193"/>
  <c r="G30" i="193"/>
  <c r="C30" i="193"/>
  <c r="B30" i="193"/>
  <c r="AK29" i="193"/>
  <c r="AJ29" i="193"/>
  <c r="AH29" i="193"/>
  <c r="AG29" i="193"/>
  <c r="AE29" i="193"/>
  <c r="AD29" i="193"/>
  <c r="AB29" i="193"/>
  <c r="AA29" i="193"/>
  <c r="Y29" i="193"/>
  <c r="X29" i="193"/>
  <c r="S29" i="193"/>
  <c r="P29" i="193"/>
  <c r="M29" i="193"/>
  <c r="J29" i="193"/>
  <c r="G29" i="193"/>
  <c r="C29" i="193"/>
  <c r="B29" i="193"/>
  <c r="AK28" i="193"/>
  <c r="AJ28" i="193"/>
  <c r="AH28" i="193"/>
  <c r="AG28" i="193"/>
  <c r="AE28" i="193"/>
  <c r="AD28" i="193"/>
  <c r="AB28" i="193"/>
  <c r="AA28" i="193"/>
  <c r="Y28" i="193"/>
  <c r="X28" i="193"/>
  <c r="S28" i="193"/>
  <c r="P28" i="193"/>
  <c r="M28" i="193"/>
  <c r="J28" i="193"/>
  <c r="G28" i="193"/>
  <c r="C28" i="193"/>
  <c r="B28" i="193"/>
  <c r="AK27" i="193"/>
  <c r="AJ27" i="193"/>
  <c r="AH27" i="193"/>
  <c r="AG27" i="193"/>
  <c r="AE27" i="193"/>
  <c r="AD27" i="193"/>
  <c r="AB27" i="193"/>
  <c r="AA27" i="193"/>
  <c r="Y27" i="193"/>
  <c r="X27" i="193"/>
  <c r="S27" i="193"/>
  <c r="P27" i="193"/>
  <c r="M27" i="193"/>
  <c r="J27" i="193"/>
  <c r="G27" i="193"/>
  <c r="C27" i="193"/>
  <c r="B27" i="193"/>
  <c r="AK21" i="193"/>
  <c r="AJ21" i="193"/>
  <c r="AH21" i="193"/>
  <c r="AG21" i="193"/>
  <c r="AE21" i="193"/>
  <c r="AD21" i="193"/>
  <c r="AB21" i="193"/>
  <c r="AA21" i="193"/>
  <c r="Y21" i="193"/>
  <c r="X21" i="193"/>
  <c r="R21" i="193"/>
  <c r="Q21" i="193"/>
  <c r="O21" i="193"/>
  <c r="N21" i="193"/>
  <c r="L21" i="193"/>
  <c r="K21" i="193"/>
  <c r="I21" i="193"/>
  <c r="H21" i="193"/>
  <c r="F21" i="193"/>
  <c r="E21" i="193"/>
  <c r="AL20" i="193"/>
  <c r="AI20" i="193"/>
  <c r="AF20" i="193"/>
  <c r="AC20" i="193"/>
  <c r="Z20" i="193"/>
  <c r="V20" i="193"/>
  <c r="U20" i="193"/>
  <c r="S20" i="193"/>
  <c r="P20" i="193"/>
  <c r="M20" i="193"/>
  <c r="J20" i="193"/>
  <c r="G20" i="193"/>
  <c r="C20" i="193"/>
  <c r="B20" i="193"/>
  <c r="AL19" i="193"/>
  <c r="AI19" i="193"/>
  <c r="AF19" i="193"/>
  <c r="AC19" i="193"/>
  <c r="Z19" i="193"/>
  <c r="V19" i="193"/>
  <c r="U19" i="193"/>
  <c r="S19" i="193"/>
  <c r="P19" i="193"/>
  <c r="M19" i="193"/>
  <c r="J19" i="193"/>
  <c r="G19" i="193"/>
  <c r="C19" i="193"/>
  <c r="B19" i="193"/>
  <c r="AL18" i="193"/>
  <c r="AI18" i="193"/>
  <c r="AF18" i="193"/>
  <c r="AC18" i="193"/>
  <c r="Z18" i="193"/>
  <c r="V18" i="193"/>
  <c r="U18" i="193"/>
  <c r="S18" i="193"/>
  <c r="P18" i="193"/>
  <c r="M18" i="193"/>
  <c r="J18" i="193"/>
  <c r="G18" i="193"/>
  <c r="C18" i="193"/>
  <c r="B18" i="193"/>
  <c r="AL17" i="193"/>
  <c r="AI17" i="193"/>
  <c r="AF17" i="193"/>
  <c r="AC17" i="193"/>
  <c r="Z17" i="193"/>
  <c r="V17" i="193"/>
  <c r="U17" i="193"/>
  <c r="S17" i="193"/>
  <c r="P17" i="193"/>
  <c r="M17" i="193"/>
  <c r="J17" i="193"/>
  <c r="G17" i="193"/>
  <c r="C17" i="193"/>
  <c r="B17" i="193"/>
  <c r="AL16" i="193"/>
  <c r="AI16" i="193"/>
  <c r="AF16" i="193"/>
  <c r="AC16" i="193"/>
  <c r="Z16" i="193"/>
  <c r="V16" i="193"/>
  <c r="U16" i="193"/>
  <c r="S16" i="193"/>
  <c r="P16" i="193"/>
  <c r="M16" i="193"/>
  <c r="J16" i="193"/>
  <c r="G16" i="193"/>
  <c r="C16" i="193"/>
  <c r="B16" i="193"/>
  <c r="AL15" i="193"/>
  <c r="AI15" i="193"/>
  <c r="AF15" i="193"/>
  <c r="AC15" i="193"/>
  <c r="Z15" i="193"/>
  <c r="V15" i="193"/>
  <c r="U15" i="193"/>
  <c r="S15" i="193"/>
  <c r="P15" i="193"/>
  <c r="M15" i="193"/>
  <c r="J15" i="193"/>
  <c r="G15" i="193"/>
  <c r="C15" i="193"/>
  <c r="C59" i="193" s="1"/>
  <c r="B15" i="193"/>
  <c r="AL14" i="193"/>
  <c r="AI14" i="193"/>
  <c r="AF14" i="193"/>
  <c r="AC14" i="193"/>
  <c r="Z14" i="193"/>
  <c r="V14" i="193"/>
  <c r="U14" i="193"/>
  <c r="S14" i="193"/>
  <c r="P14" i="193"/>
  <c r="M14" i="193"/>
  <c r="J14" i="193"/>
  <c r="G14" i="193"/>
  <c r="C14" i="193"/>
  <c r="B14" i="193"/>
  <c r="AL13" i="193"/>
  <c r="AI13" i="193"/>
  <c r="AF13" i="193"/>
  <c r="AC13" i="193"/>
  <c r="Z13" i="193"/>
  <c r="V13" i="193"/>
  <c r="U13" i="193"/>
  <c r="S13" i="193"/>
  <c r="P13" i="193"/>
  <c r="M13" i="193"/>
  <c r="J13" i="193"/>
  <c r="G13" i="193"/>
  <c r="C13" i="193"/>
  <c r="B13" i="193"/>
  <c r="AL12" i="193"/>
  <c r="AI12" i="193"/>
  <c r="AF12" i="193"/>
  <c r="AC12" i="193"/>
  <c r="Z12" i="193"/>
  <c r="V12" i="193"/>
  <c r="U12" i="193"/>
  <c r="S12" i="193"/>
  <c r="P12" i="193"/>
  <c r="M12" i="193"/>
  <c r="J12" i="193"/>
  <c r="G12" i="193"/>
  <c r="C12" i="193"/>
  <c r="B12" i="193"/>
  <c r="AL11" i="193"/>
  <c r="AI11" i="193"/>
  <c r="AF11" i="193"/>
  <c r="AC11" i="193"/>
  <c r="Z11" i="193"/>
  <c r="V11" i="193"/>
  <c r="U11" i="193"/>
  <c r="S11" i="193"/>
  <c r="P11" i="193"/>
  <c r="M11" i="193"/>
  <c r="J11" i="193"/>
  <c r="G11" i="193"/>
  <c r="C11" i="193"/>
  <c r="C55" i="193" s="1"/>
  <c r="B11" i="193"/>
  <c r="AL10" i="193"/>
  <c r="AI10" i="193"/>
  <c r="AF10" i="193"/>
  <c r="AC10" i="193"/>
  <c r="Z10" i="193"/>
  <c r="V10" i="193"/>
  <c r="U10" i="193"/>
  <c r="S10" i="193"/>
  <c r="P10" i="193"/>
  <c r="M10" i="193"/>
  <c r="J10" i="193"/>
  <c r="G10" i="193"/>
  <c r="C10" i="193"/>
  <c r="B10" i="193"/>
  <c r="AL9" i="193"/>
  <c r="AI9" i="193"/>
  <c r="AF9" i="193"/>
  <c r="AC9" i="193"/>
  <c r="Z9" i="193"/>
  <c r="V9" i="193"/>
  <c r="U9" i="193"/>
  <c r="S9" i="193"/>
  <c r="P9" i="193"/>
  <c r="M9" i="193"/>
  <c r="J9" i="193"/>
  <c r="G9" i="193"/>
  <c r="C9" i="193"/>
  <c r="B9" i="193"/>
  <c r="AL8" i="193"/>
  <c r="AI8" i="193"/>
  <c r="AF8" i="193"/>
  <c r="AC8" i="193"/>
  <c r="Z8" i="193"/>
  <c r="V8" i="193"/>
  <c r="U8" i="193"/>
  <c r="S8" i="193"/>
  <c r="P8" i="193"/>
  <c r="M8" i="193"/>
  <c r="J8" i="193"/>
  <c r="G8" i="193"/>
  <c r="C8" i="193"/>
  <c r="B8" i="193"/>
  <c r="AL7" i="193"/>
  <c r="AI7" i="193"/>
  <c r="AF7" i="193"/>
  <c r="AC7" i="193"/>
  <c r="Z7" i="193"/>
  <c r="V7" i="193"/>
  <c r="U7" i="193"/>
  <c r="S7" i="193"/>
  <c r="P7" i="193"/>
  <c r="M7" i="193"/>
  <c r="J7" i="193"/>
  <c r="G7" i="193"/>
  <c r="C7" i="193"/>
  <c r="C51" i="193" s="1"/>
  <c r="B7" i="193"/>
  <c r="S74" i="193" l="1"/>
  <c r="S76" i="193"/>
  <c r="S78" i="193"/>
  <c r="S80" i="193"/>
  <c r="B81" i="193"/>
  <c r="M83" i="193"/>
  <c r="D39" i="194"/>
  <c r="D8" i="193"/>
  <c r="V28" i="193"/>
  <c r="D10" i="193"/>
  <c r="V30" i="193"/>
  <c r="D12" i="193"/>
  <c r="V32" i="193"/>
  <c r="D14" i="193"/>
  <c r="V34" i="193"/>
  <c r="D16" i="193"/>
  <c r="D18" i="193"/>
  <c r="D20" i="193"/>
  <c r="P21" i="193"/>
  <c r="AC28" i="193"/>
  <c r="L85" i="193"/>
  <c r="C78" i="193"/>
  <c r="C80" i="193"/>
  <c r="C53" i="193"/>
  <c r="C57" i="193"/>
  <c r="AC30" i="193"/>
  <c r="AL32" i="193"/>
  <c r="J54" i="193"/>
  <c r="B79" i="193"/>
  <c r="J81" i="193"/>
  <c r="M82" i="193"/>
  <c r="S82" i="193"/>
  <c r="G72" i="193"/>
  <c r="U28" i="193"/>
  <c r="W10" i="193"/>
  <c r="W16" i="193"/>
  <c r="Z37" i="193"/>
  <c r="M73" i="193"/>
  <c r="M75" i="193"/>
  <c r="M79" i="193"/>
  <c r="AC36" i="193"/>
  <c r="D38" i="193"/>
  <c r="J53" i="193"/>
  <c r="S72" i="193"/>
  <c r="AI29" i="193"/>
  <c r="AF35" i="193"/>
  <c r="AI38" i="193"/>
  <c r="F60" i="194"/>
  <c r="Z33" i="193"/>
  <c r="AL33" i="193"/>
  <c r="D35" i="193"/>
  <c r="Z39" i="193"/>
  <c r="Z21" i="193"/>
  <c r="AF27" i="193"/>
  <c r="D29" i="193"/>
  <c r="AF30" i="193"/>
  <c r="AL30" i="193"/>
  <c r="AF31" i="193"/>
  <c r="AC32" i="193"/>
  <c r="AI33" i="193"/>
  <c r="AF40" i="193"/>
  <c r="G51" i="193"/>
  <c r="S51" i="193"/>
  <c r="S55" i="193"/>
  <c r="P56" i="193"/>
  <c r="P61" i="193"/>
  <c r="M62" i="193"/>
  <c r="M64" i="193"/>
  <c r="G76" i="193"/>
  <c r="G78" i="193"/>
  <c r="G80" i="193"/>
  <c r="AI27" i="193"/>
  <c r="AF29" i="193"/>
  <c r="AF33" i="193"/>
  <c r="AI34" i="193"/>
  <c r="P53" i="193"/>
  <c r="S77" i="193"/>
  <c r="P78" i="193"/>
  <c r="V21" i="193"/>
  <c r="X41" i="193"/>
  <c r="D31" i="193"/>
  <c r="Z32" i="193"/>
  <c r="AI40" i="193"/>
  <c r="S59" i="193"/>
  <c r="P60" i="193"/>
  <c r="S61" i="193"/>
  <c r="Q85" i="193"/>
  <c r="G84" i="193"/>
  <c r="G60" i="194"/>
  <c r="AI28" i="193"/>
  <c r="AF38" i="193"/>
  <c r="S54" i="193"/>
  <c r="J60" i="193"/>
  <c r="G64" i="193"/>
  <c r="H85" i="193"/>
  <c r="M71" i="193"/>
  <c r="M76" i="193"/>
  <c r="S79" i="193"/>
  <c r="P80" i="193"/>
  <c r="M84" i="193"/>
  <c r="W9" i="193"/>
  <c r="U35" i="193"/>
  <c r="U39" i="193"/>
  <c r="O65" i="193"/>
  <c r="AC21" i="193"/>
  <c r="AI30" i="193"/>
  <c r="AC33" i="193"/>
  <c r="Z34" i="193"/>
  <c r="AF34" i="193"/>
  <c r="AL34" i="193"/>
  <c r="AF36" i="193"/>
  <c r="AI37" i="193"/>
  <c r="AC40" i="193"/>
  <c r="G41" i="193"/>
  <c r="S41" i="193"/>
  <c r="J51" i="193"/>
  <c r="S53" i="193"/>
  <c r="P57" i="193"/>
  <c r="M58" i="193"/>
  <c r="J62" i="193"/>
  <c r="N85" i="193"/>
  <c r="C74" i="193"/>
  <c r="P74" i="193"/>
  <c r="B75" i="193"/>
  <c r="J77" i="193"/>
  <c r="M78" i="193"/>
  <c r="S81" i="193"/>
  <c r="C82" i="193"/>
  <c r="P82" i="193"/>
  <c r="B83" i="193"/>
  <c r="H60" i="194"/>
  <c r="S21" i="193"/>
  <c r="AG41" i="193"/>
  <c r="D33" i="193"/>
  <c r="AI39" i="193"/>
  <c r="J52" i="193"/>
  <c r="M54" i="193"/>
  <c r="J55" i="193"/>
  <c r="G56" i="193"/>
  <c r="P63" i="193"/>
  <c r="P72" i="193"/>
  <c r="J75" i="193"/>
  <c r="J83" i="193"/>
  <c r="S84" i="193"/>
  <c r="B21" i="193"/>
  <c r="D9" i="193"/>
  <c r="D11" i="193"/>
  <c r="D13" i="193"/>
  <c r="D15" i="193"/>
  <c r="D17" i="193"/>
  <c r="V37" i="193"/>
  <c r="D19" i="193"/>
  <c r="V39" i="193"/>
  <c r="AJ41" i="193"/>
  <c r="Z28" i="193"/>
  <c r="AF28" i="193"/>
  <c r="AL28" i="193"/>
  <c r="Z30" i="193"/>
  <c r="AI31" i="193"/>
  <c r="AC34" i="193"/>
  <c r="AI35" i="193"/>
  <c r="AI36" i="193"/>
  <c r="AC38" i="193"/>
  <c r="AF39" i="193"/>
  <c r="J41" i="193"/>
  <c r="P41" i="193"/>
  <c r="G52" i="193"/>
  <c r="G55" i="193"/>
  <c r="J56" i="193"/>
  <c r="S57" i="193"/>
  <c r="P58" i="193"/>
  <c r="P59" i="193"/>
  <c r="M60" i="193"/>
  <c r="S63" i="193"/>
  <c r="G74" i="193"/>
  <c r="S75" i="193"/>
  <c r="C76" i="193"/>
  <c r="P76" i="193"/>
  <c r="B77" i="193"/>
  <c r="M77" i="193"/>
  <c r="J79" i="193"/>
  <c r="M80" i="193"/>
  <c r="G82" i="193"/>
  <c r="S83" i="193"/>
  <c r="C84" i="193"/>
  <c r="P84" i="193"/>
  <c r="AE41" i="193"/>
  <c r="U27" i="193"/>
  <c r="U32" i="193"/>
  <c r="W32" i="193" s="1"/>
  <c r="U33" i="193"/>
  <c r="U37" i="193"/>
  <c r="W37" i="193" s="1"/>
  <c r="U38" i="193"/>
  <c r="V27" i="193"/>
  <c r="V29" i="193"/>
  <c r="V31" i="193"/>
  <c r="V33" i="193"/>
  <c r="V35" i="193"/>
  <c r="G21" i="193"/>
  <c r="M21" i="193"/>
  <c r="AH41" i="193"/>
  <c r="Z27" i="193"/>
  <c r="C52" i="193"/>
  <c r="AC29" i="193"/>
  <c r="AL29" i="193"/>
  <c r="U30" i="193"/>
  <c r="Z31" i="193"/>
  <c r="C56" i="193"/>
  <c r="AI32" i="193"/>
  <c r="B57" i="193"/>
  <c r="D57" i="193" s="1"/>
  <c r="B58" i="193"/>
  <c r="AC35" i="193"/>
  <c r="AL35" i="193"/>
  <c r="AC37" i="193"/>
  <c r="AL37" i="193"/>
  <c r="AC39" i="193"/>
  <c r="AL39" i="193"/>
  <c r="P51" i="193"/>
  <c r="G53" i="193"/>
  <c r="G54" i="193"/>
  <c r="M56" i="193"/>
  <c r="S56" i="193"/>
  <c r="J57" i="193"/>
  <c r="S58" i="193"/>
  <c r="J59" i="193"/>
  <c r="S60" i="193"/>
  <c r="J61" i="193"/>
  <c r="S62" i="193"/>
  <c r="J63" i="193"/>
  <c r="J64" i="193"/>
  <c r="P64" i="193"/>
  <c r="K85" i="193"/>
  <c r="M85" i="193" s="1"/>
  <c r="O85" i="193"/>
  <c r="G73" i="193"/>
  <c r="G75" i="193"/>
  <c r="G77" i="193"/>
  <c r="G79" i="193"/>
  <c r="G81" i="193"/>
  <c r="G83" i="193"/>
  <c r="D19" i="194"/>
  <c r="D20" i="194"/>
  <c r="F59" i="194"/>
  <c r="E59" i="194"/>
  <c r="I59" i="194"/>
  <c r="H59" i="194"/>
  <c r="E60" i="194"/>
  <c r="I60" i="194"/>
  <c r="U31" i="193"/>
  <c r="U34" i="193"/>
  <c r="U40" i="193"/>
  <c r="B51" i="193"/>
  <c r="D51" i="193" s="1"/>
  <c r="B52" i="193"/>
  <c r="D7" i="193"/>
  <c r="W7" i="193"/>
  <c r="W8" i="193"/>
  <c r="W11" i="193"/>
  <c r="W12" i="193"/>
  <c r="W13" i="193"/>
  <c r="W14" i="193"/>
  <c r="W15" i="193"/>
  <c r="W17" i="193"/>
  <c r="W18" i="193"/>
  <c r="W19" i="193"/>
  <c r="W20" i="193"/>
  <c r="AD41" i="193"/>
  <c r="D27" i="193"/>
  <c r="B53" i="193"/>
  <c r="D53" i="193" s="1"/>
  <c r="B54" i="193"/>
  <c r="C58" i="193"/>
  <c r="B60" i="193"/>
  <c r="C61" i="193"/>
  <c r="C63" i="193"/>
  <c r="K65" i="193"/>
  <c r="P62" i="193"/>
  <c r="U29" i="193"/>
  <c r="U36" i="193"/>
  <c r="W28" i="193"/>
  <c r="B55" i="193"/>
  <c r="D55" i="193" s="1"/>
  <c r="B56" i="193"/>
  <c r="J21" i="193"/>
  <c r="U21" i="193"/>
  <c r="AA41" i="193"/>
  <c r="AK41" i="193"/>
  <c r="AL41" i="193" s="1"/>
  <c r="AC27" i="193"/>
  <c r="AL27" i="193"/>
  <c r="Z29" i="193"/>
  <c r="C54" i="193"/>
  <c r="AC31" i="193"/>
  <c r="AL31" i="193"/>
  <c r="AF32" i="193"/>
  <c r="Z35" i="193"/>
  <c r="C60" i="193"/>
  <c r="D37" i="193"/>
  <c r="C62" i="193"/>
  <c r="D39" i="193"/>
  <c r="C64" i="193"/>
  <c r="M52" i="193"/>
  <c r="S52" i="193"/>
  <c r="P54" i="193"/>
  <c r="P55" i="193"/>
  <c r="J72" i="193"/>
  <c r="P73" i="193"/>
  <c r="J74" i="193"/>
  <c r="P75" i="193"/>
  <c r="J76" i="193"/>
  <c r="P77" i="193"/>
  <c r="J78" i="193"/>
  <c r="P79" i="193"/>
  <c r="J80" i="193"/>
  <c r="P81" i="193"/>
  <c r="J82" i="193"/>
  <c r="P83" i="193"/>
  <c r="J84" i="193"/>
  <c r="AL21" i="193"/>
  <c r="D30" i="193"/>
  <c r="V36" i="193"/>
  <c r="W36" i="193" s="1"/>
  <c r="V38" i="193"/>
  <c r="V40" i="193"/>
  <c r="C21" i="193"/>
  <c r="V41" i="193" s="1"/>
  <c r="AF21" i="193"/>
  <c r="Z36" i="193"/>
  <c r="B61" i="193"/>
  <c r="Z38" i="193"/>
  <c r="B63" i="193"/>
  <c r="Z40" i="193"/>
  <c r="B41" i="193"/>
  <c r="F65" i="193"/>
  <c r="Y41" i="193"/>
  <c r="M51" i="193"/>
  <c r="M53" i="193"/>
  <c r="M55" i="193"/>
  <c r="G58" i="193"/>
  <c r="G60" i="193"/>
  <c r="G62" i="193"/>
  <c r="J71" i="193"/>
  <c r="I85" i="193"/>
  <c r="J85" i="193" s="1"/>
  <c r="C72" i="193"/>
  <c r="B64" i="193"/>
  <c r="C41" i="193"/>
  <c r="B71" i="193"/>
  <c r="E85" i="193"/>
  <c r="B73" i="193"/>
  <c r="H65" i="193"/>
  <c r="M41" i="193"/>
  <c r="L65" i="193"/>
  <c r="Q65" i="193"/>
  <c r="AB41" i="193"/>
  <c r="AC41" i="193" s="1"/>
  <c r="B62" i="193"/>
  <c r="AI21" i="193"/>
  <c r="D28" i="193"/>
  <c r="D32" i="193"/>
  <c r="D34" i="193"/>
  <c r="B59" i="193"/>
  <c r="D59" i="193" s="1"/>
  <c r="D36" i="193"/>
  <c r="AL36" i="193"/>
  <c r="AL38" i="193"/>
  <c r="D40" i="193"/>
  <c r="AL40" i="193"/>
  <c r="E65" i="193"/>
  <c r="I65" i="193"/>
  <c r="N65" i="193"/>
  <c r="P65" i="193" s="1"/>
  <c r="R65" i="193"/>
  <c r="M57" i="193"/>
  <c r="M59" i="193"/>
  <c r="M61" i="193"/>
  <c r="M63" i="193"/>
  <c r="S64" i="193"/>
  <c r="S71" i="193"/>
  <c r="M72" i="193"/>
  <c r="S73" i="193"/>
  <c r="P71" i="193"/>
  <c r="B72" i="193"/>
  <c r="B74" i="193"/>
  <c r="D74" i="193" s="1"/>
  <c r="B76" i="193"/>
  <c r="B78" i="193"/>
  <c r="D78" i="193" s="1"/>
  <c r="B80" i="193"/>
  <c r="D80" i="193" s="1"/>
  <c r="B82" i="193"/>
  <c r="D82" i="193" s="1"/>
  <c r="B84" i="193"/>
  <c r="D38" i="194"/>
  <c r="G59" i="194"/>
  <c r="F85" i="193"/>
  <c r="R85" i="193"/>
  <c r="C71" i="193"/>
  <c r="C73" i="193"/>
  <c r="C75" i="193"/>
  <c r="D75" i="193" s="1"/>
  <c r="C77" i="193"/>
  <c r="C79" i="193"/>
  <c r="D79" i="193" s="1"/>
  <c r="C81" i="193"/>
  <c r="D81" i="193" s="1"/>
  <c r="C83" i="193"/>
  <c r="D83" i="193" s="1"/>
  <c r="D77" i="193" l="1"/>
  <c r="AF41" i="193"/>
  <c r="W34" i="193"/>
  <c r="S85" i="193"/>
  <c r="D61" i="193"/>
  <c r="W30" i="193"/>
  <c r="W35" i="193"/>
  <c r="W39" i="193"/>
  <c r="U41" i="193"/>
  <c r="AI41" i="193"/>
  <c r="P85" i="193"/>
  <c r="Z41" i="193"/>
  <c r="W21" i="193"/>
  <c r="D64" i="193"/>
  <c r="M65" i="193"/>
  <c r="W33" i="193"/>
  <c r="D21" i="193"/>
  <c r="W31" i="193"/>
  <c r="D63" i="193"/>
  <c r="B65" i="193"/>
  <c r="D60" i="193"/>
  <c r="D58" i="193"/>
  <c r="D52" i="193"/>
  <c r="D84" i="193"/>
  <c r="D76" i="193"/>
  <c r="S65" i="193"/>
  <c r="D62" i="193"/>
  <c r="D72" i="193"/>
  <c r="W38" i="193"/>
  <c r="D54" i="193"/>
  <c r="W27" i="193"/>
  <c r="W40" i="193"/>
  <c r="D56" i="193"/>
  <c r="D73" i="193"/>
  <c r="W41" i="193"/>
  <c r="W29" i="193"/>
  <c r="B85" i="193"/>
  <c r="G85" i="193"/>
  <c r="D41" i="193"/>
  <c r="C65" i="193"/>
  <c r="D65" i="193" s="1"/>
  <c r="J65" i="193"/>
  <c r="C85" i="193"/>
  <c r="D85" i="193" s="1"/>
  <c r="D71" i="193"/>
  <c r="G65" i="193"/>
  <c r="J17" i="191" l="1"/>
  <c r="H17" i="191"/>
  <c r="J6" i="191"/>
  <c r="H6" i="191"/>
  <c r="F36" i="190"/>
  <c r="F35" i="190"/>
  <c r="F34" i="190"/>
  <c r="F33" i="190"/>
  <c r="F32" i="190"/>
  <c r="F31" i="190"/>
  <c r="F30" i="190"/>
  <c r="F29" i="190"/>
  <c r="F28" i="190"/>
  <c r="F27" i="190"/>
  <c r="F26" i="190"/>
  <c r="F25" i="190"/>
  <c r="R24" i="190"/>
  <c r="P24" i="190"/>
  <c r="O24" i="190"/>
  <c r="N24" i="190"/>
  <c r="L24" i="190"/>
  <c r="K24" i="190"/>
  <c r="J24" i="190"/>
  <c r="R23" i="190"/>
  <c r="P23" i="190"/>
  <c r="O23" i="190"/>
  <c r="N23" i="190"/>
  <c r="L23" i="190"/>
  <c r="K23" i="190"/>
  <c r="J23" i="190"/>
  <c r="F22" i="190"/>
  <c r="F21" i="190"/>
  <c r="F20" i="190"/>
  <c r="F19" i="190"/>
  <c r="F18" i="190"/>
  <c r="F17" i="190"/>
  <c r="F16" i="190"/>
  <c r="F15" i="190"/>
  <c r="F14" i="190"/>
  <c r="F13" i="190"/>
  <c r="Q12" i="190"/>
  <c r="Q38" i="190" s="1"/>
  <c r="O12" i="190"/>
  <c r="N12" i="190"/>
  <c r="M12" i="190"/>
  <c r="M38" i="190" s="1"/>
  <c r="L12" i="190"/>
  <c r="K12" i="190"/>
  <c r="J12" i="190"/>
  <c r="J38" i="190" s="1"/>
  <c r="I12" i="190"/>
  <c r="I38" i="190" s="1"/>
  <c r="Q11" i="190"/>
  <c r="Q37" i="190" s="1"/>
  <c r="O11" i="190"/>
  <c r="O37" i="190" s="1"/>
  <c r="N11" i="190"/>
  <c r="N37" i="190" s="1"/>
  <c r="M11" i="190"/>
  <c r="M37" i="190" s="1"/>
  <c r="L11" i="190"/>
  <c r="K11" i="190"/>
  <c r="J11" i="190"/>
  <c r="J37" i="190" s="1"/>
  <c r="I11" i="190"/>
  <c r="I37" i="190" s="1"/>
  <c r="F10" i="190"/>
  <c r="F9" i="190"/>
  <c r="AP34" i="189"/>
  <c r="AO34" i="189"/>
  <c r="AN34" i="189"/>
  <c r="AL34" i="189"/>
  <c r="AK34" i="189"/>
  <c r="AJ34" i="189"/>
  <c r="AI34" i="189"/>
  <c r="AH34" i="189"/>
  <c r="AG34" i="189"/>
  <c r="AF34" i="189"/>
  <c r="AE34" i="189"/>
  <c r="AD34" i="189"/>
  <c r="AC34" i="189"/>
  <c r="Z34" i="189"/>
  <c r="Y34" i="189"/>
  <c r="X34" i="189"/>
  <c r="W34" i="189"/>
  <c r="V34" i="189"/>
  <c r="U34" i="189"/>
  <c r="T34" i="189"/>
  <c r="S34" i="189"/>
  <c r="P34" i="189"/>
  <c r="O34" i="189"/>
  <c r="N34" i="189"/>
  <c r="M34" i="189"/>
  <c r="L34" i="189"/>
  <c r="K34" i="189"/>
  <c r="A34" i="189"/>
  <c r="AM33" i="189"/>
  <c r="AB33" i="189"/>
  <c r="AA33" i="189"/>
  <c r="R33" i="189"/>
  <c r="Q33" i="189"/>
  <c r="J33" i="189"/>
  <c r="I33" i="189"/>
  <c r="AM32" i="189"/>
  <c r="AB32" i="189"/>
  <c r="AA32" i="189"/>
  <c r="R32" i="189"/>
  <c r="Q32" i="189"/>
  <c r="J32" i="189"/>
  <c r="I32" i="189"/>
  <c r="AM31" i="189"/>
  <c r="AB31" i="189"/>
  <c r="AA31" i="189"/>
  <c r="R31" i="189"/>
  <c r="Q31" i="189"/>
  <c r="J31" i="189"/>
  <c r="I31" i="189"/>
  <c r="AM30" i="189"/>
  <c r="AB30" i="189"/>
  <c r="AA30" i="189"/>
  <c r="R30" i="189"/>
  <c r="Q30" i="189"/>
  <c r="J30" i="189"/>
  <c r="I30" i="189"/>
  <c r="AM29" i="189"/>
  <c r="AB29" i="189"/>
  <c r="AA29" i="189"/>
  <c r="R29" i="189"/>
  <c r="Q29" i="189"/>
  <c r="J29" i="189"/>
  <c r="I29" i="189"/>
  <c r="AM28" i="189"/>
  <c r="AB28" i="189"/>
  <c r="AA28" i="189"/>
  <c r="R28" i="189"/>
  <c r="Q28" i="189"/>
  <c r="J28" i="189"/>
  <c r="I28" i="189"/>
  <c r="AM27" i="189"/>
  <c r="AB27" i="189"/>
  <c r="AA27" i="189"/>
  <c r="R27" i="189"/>
  <c r="H27" i="189" s="1"/>
  <c r="Q27" i="189"/>
  <c r="G27" i="189" s="1"/>
  <c r="AM26" i="189"/>
  <c r="AB26" i="189"/>
  <c r="AA26" i="189"/>
  <c r="R26" i="189"/>
  <c r="Q26" i="189"/>
  <c r="J26" i="189"/>
  <c r="I26" i="189"/>
  <c r="AM25" i="189"/>
  <c r="AB25" i="189"/>
  <c r="AA25" i="189"/>
  <c r="R25" i="189"/>
  <c r="Q25" i="189"/>
  <c r="J25" i="189"/>
  <c r="I25" i="189"/>
  <c r="AM24" i="189"/>
  <c r="AB24" i="189"/>
  <c r="AA24" i="189"/>
  <c r="R24" i="189"/>
  <c r="Q24" i="189"/>
  <c r="J24" i="189"/>
  <c r="I24" i="189"/>
  <c r="AM23" i="189"/>
  <c r="AB23" i="189"/>
  <c r="AA23" i="189"/>
  <c r="R23" i="189"/>
  <c r="Q23" i="189"/>
  <c r="J23" i="189"/>
  <c r="I23" i="189"/>
  <c r="AM22" i="189"/>
  <c r="AB22" i="189"/>
  <c r="AA22" i="189"/>
  <c r="R22" i="189"/>
  <c r="Q22" i="189"/>
  <c r="J22" i="189"/>
  <c r="I22" i="189"/>
  <c r="AM21" i="189"/>
  <c r="AB21" i="189"/>
  <c r="AA21" i="189"/>
  <c r="R21" i="189"/>
  <c r="Q21" i="189"/>
  <c r="J21" i="189"/>
  <c r="I21" i="189"/>
  <c r="AM20" i="189"/>
  <c r="AB20" i="189"/>
  <c r="AA20" i="189"/>
  <c r="R20" i="189"/>
  <c r="Q20" i="189"/>
  <c r="J20" i="189"/>
  <c r="I20" i="189"/>
  <c r="AM19" i="189"/>
  <c r="AB19" i="189"/>
  <c r="AA19" i="189"/>
  <c r="R19" i="189"/>
  <c r="Q19" i="189"/>
  <c r="J19" i="189"/>
  <c r="I19" i="189"/>
  <c r="AM18" i="189"/>
  <c r="AB18" i="189"/>
  <c r="AA18" i="189"/>
  <c r="R18" i="189"/>
  <c r="Q18" i="189"/>
  <c r="J18" i="189"/>
  <c r="I18" i="189"/>
  <c r="AM17" i="189"/>
  <c r="AB17" i="189"/>
  <c r="AA17" i="189"/>
  <c r="R17" i="189"/>
  <c r="Q17" i="189"/>
  <c r="J17" i="189"/>
  <c r="I17" i="189"/>
  <c r="G17" i="189" s="1"/>
  <c r="AM16" i="189"/>
  <c r="AB16" i="189"/>
  <c r="AA16" i="189"/>
  <c r="R16" i="189"/>
  <c r="H16" i="189" s="1"/>
  <c r="Q16" i="189"/>
  <c r="J16" i="189"/>
  <c r="I16" i="189"/>
  <c r="AM15" i="189"/>
  <c r="AB15" i="189"/>
  <c r="AA15" i="189"/>
  <c r="R15" i="189"/>
  <c r="Q15" i="189"/>
  <c r="J15" i="189"/>
  <c r="I15" i="189"/>
  <c r="AM14" i="189"/>
  <c r="AB14" i="189"/>
  <c r="AA14" i="189"/>
  <c r="R14" i="189"/>
  <c r="Q14" i="189"/>
  <c r="J14" i="189"/>
  <c r="H14" i="189" s="1"/>
  <c r="I14" i="189"/>
  <c r="AM13" i="189"/>
  <c r="AB13" i="189"/>
  <c r="AA13" i="189"/>
  <c r="R13" i="189"/>
  <c r="Q13" i="189"/>
  <c r="J13" i="189"/>
  <c r="I13" i="189"/>
  <c r="AM12" i="189"/>
  <c r="AB12" i="189"/>
  <c r="AA12" i="189"/>
  <c r="R12" i="189"/>
  <c r="H12" i="189" s="1"/>
  <c r="Q12" i="189"/>
  <c r="J12" i="189"/>
  <c r="I12" i="189"/>
  <c r="AM11" i="189"/>
  <c r="AB11" i="189"/>
  <c r="AA11" i="189"/>
  <c r="R11" i="189"/>
  <c r="Q11" i="189"/>
  <c r="J11" i="189"/>
  <c r="I11" i="189"/>
  <c r="AM10" i="189"/>
  <c r="AB10" i="189"/>
  <c r="AA10" i="189"/>
  <c r="R10" i="189"/>
  <c r="Q10" i="189"/>
  <c r="J10" i="189"/>
  <c r="I10" i="189"/>
  <c r="AA29" i="187"/>
  <c r="Z29" i="187"/>
  <c r="M29" i="187"/>
  <c r="L29" i="187"/>
  <c r="K29" i="187"/>
  <c r="J29" i="187"/>
  <c r="D29" i="187"/>
  <c r="AA26" i="187"/>
  <c r="Z26" i="187"/>
  <c r="Q26" i="187"/>
  <c r="Q32" i="187" s="1"/>
  <c r="P26" i="187"/>
  <c r="P32" i="187" s="1"/>
  <c r="O26" i="187"/>
  <c r="N26" i="187"/>
  <c r="M26" i="187"/>
  <c r="L26" i="187"/>
  <c r="K26" i="187"/>
  <c r="J26" i="187"/>
  <c r="E26" i="187"/>
  <c r="D26" i="187"/>
  <c r="AA21" i="187"/>
  <c r="Z21" i="187"/>
  <c r="W21" i="187"/>
  <c r="W32" i="187" s="1"/>
  <c r="V21" i="187"/>
  <c r="V32" i="187" s="1"/>
  <c r="U21" i="187"/>
  <c r="U32" i="187" s="1"/>
  <c r="T21" i="187"/>
  <c r="T32" i="187" s="1"/>
  <c r="O21" i="187"/>
  <c r="N21" i="187"/>
  <c r="N32" i="187" s="1"/>
  <c r="M21" i="187"/>
  <c r="L21" i="187"/>
  <c r="K21" i="187"/>
  <c r="J21" i="187"/>
  <c r="I21" i="187"/>
  <c r="I32" i="187" s="1"/>
  <c r="H21" i="187"/>
  <c r="H32" i="187" s="1"/>
  <c r="E20" i="187"/>
  <c r="D20" i="187"/>
  <c r="E19" i="187"/>
  <c r="D19" i="187"/>
  <c r="E18" i="187"/>
  <c r="D18" i="187"/>
  <c r="E17" i="187"/>
  <c r="D17" i="187"/>
  <c r="E16" i="187"/>
  <c r="D16" i="187"/>
  <c r="E15" i="187"/>
  <c r="D15" i="187"/>
  <c r="D14" i="187"/>
  <c r="E13" i="187"/>
  <c r="D13" i="187"/>
  <c r="E12" i="187"/>
  <c r="D12" i="187"/>
  <c r="E11" i="187"/>
  <c r="D11" i="187"/>
  <c r="E10" i="187"/>
  <c r="D10" i="187"/>
  <c r="G18" i="189" l="1"/>
  <c r="G22" i="189"/>
  <c r="G26" i="189"/>
  <c r="G28" i="189"/>
  <c r="H29" i="189"/>
  <c r="G32" i="189"/>
  <c r="H33" i="189"/>
  <c r="J32" i="187"/>
  <c r="G10" i="189"/>
  <c r="G12" i="189"/>
  <c r="G14" i="189"/>
  <c r="H18" i="189"/>
  <c r="H20" i="189"/>
  <c r="H22" i="189"/>
  <c r="H24" i="189"/>
  <c r="H26" i="189"/>
  <c r="H28" i="189"/>
  <c r="G31" i="189"/>
  <c r="H32" i="189"/>
  <c r="K37" i="190"/>
  <c r="AM34" i="189"/>
  <c r="N38" i="190"/>
  <c r="F24" i="190"/>
  <c r="L32" i="187"/>
  <c r="Z32" i="187"/>
  <c r="H17" i="189"/>
  <c r="H21" i="189"/>
  <c r="H25" i="189"/>
  <c r="H31" i="189"/>
  <c r="G21" i="189"/>
  <c r="G25" i="189"/>
  <c r="H30" i="189"/>
  <c r="D21" i="187"/>
  <c r="D32" i="187" s="1"/>
  <c r="J34" i="189"/>
  <c r="AB34" i="189"/>
  <c r="M32" i="187"/>
  <c r="AA32" i="187"/>
  <c r="K32" i="187"/>
  <c r="O32" i="187"/>
  <c r="R34" i="189"/>
  <c r="G11" i="189"/>
  <c r="G13" i="189"/>
  <c r="G15" i="189"/>
  <c r="G16" i="189"/>
  <c r="G19" i="189"/>
  <c r="G20" i="189"/>
  <c r="G23" i="189"/>
  <c r="G24" i="189"/>
  <c r="O38" i="190"/>
  <c r="F23" i="190"/>
  <c r="K38" i="190"/>
  <c r="I34" i="189"/>
  <c r="AA34" i="189"/>
  <c r="H11" i="189"/>
  <c r="H13" i="189"/>
  <c r="H15" i="189"/>
  <c r="H19" i="189"/>
  <c r="H23" i="189"/>
  <c r="G29" i="189"/>
  <c r="G30" i="189"/>
  <c r="G33" i="189"/>
  <c r="F37" i="190"/>
  <c r="H10" i="189"/>
  <c r="Q34" i="189"/>
  <c r="F11" i="190"/>
  <c r="F12" i="190"/>
  <c r="E21" i="187"/>
  <c r="E32" i="187" s="1"/>
  <c r="F38" i="190" l="1"/>
  <c r="G34" i="189"/>
  <c r="H34" i="189"/>
  <c r="I33" i="185"/>
  <c r="H33" i="185"/>
  <c r="G33" i="185"/>
  <c r="E33" i="185"/>
  <c r="D33" i="185"/>
  <c r="C33" i="185"/>
  <c r="J32" i="185"/>
  <c r="F32" i="185"/>
  <c r="J31" i="185"/>
  <c r="F31" i="185"/>
  <c r="J30" i="185"/>
  <c r="F30" i="185"/>
  <c r="J29" i="185"/>
  <c r="F29" i="185"/>
  <c r="J28" i="185"/>
  <c r="F28" i="185"/>
  <c r="J27" i="185"/>
  <c r="F27" i="185"/>
  <c r="J26" i="185"/>
  <c r="F26" i="185"/>
  <c r="J25" i="185"/>
  <c r="F25" i="185"/>
  <c r="J24" i="185"/>
  <c r="F24" i="185"/>
  <c r="J23" i="185"/>
  <c r="F23" i="185"/>
  <c r="J22" i="185"/>
  <c r="F22" i="185"/>
  <c r="J21" i="185"/>
  <c r="F21" i="185"/>
  <c r="J20" i="185"/>
  <c r="F20" i="185"/>
  <c r="J19" i="185"/>
  <c r="F19" i="185"/>
  <c r="I12" i="185"/>
  <c r="H11" i="185"/>
  <c r="G11" i="185"/>
  <c r="F11" i="185"/>
  <c r="E11" i="185"/>
  <c r="D11" i="185"/>
  <c r="C11" i="185"/>
  <c r="I10" i="185"/>
  <c r="I9" i="185"/>
  <c r="I8" i="185"/>
  <c r="I7" i="185"/>
  <c r="K42" i="184"/>
  <c r="J42" i="184"/>
  <c r="I42" i="184"/>
  <c r="H42" i="184"/>
  <c r="G42" i="184"/>
  <c r="F42" i="184"/>
  <c r="E42" i="184"/>
  <c r="D42" i="184"/>
  <c r="B42" i="184"/>
  <c r="C41" i="184"/>
  <c r="C40" i="184"/>
  <c r="C39" i="184"/>
  <c r="C38" i="184"/>
  <c r="C37" i="184"/>
  <c r="C36" i="184"/>
  <c r="C35" i="184"/>
  <c r="C34" i="184"/>
  <c r="C33" i="184"/>
  <c r="C32" i="184"/>
  <c r="C31" i="184"/>
  <c r="C30" i="184"/>
  <c r="C29" i="184"/>
  <c r="C28" i="184"/>
  <c r="K22" i="184"/>
  <c r="J22" i="184"/>
  <c r="I22" i="184"/>
  <c r="G22" i="184"/>
  <c r="F22" i="184"/>
  <c r="E22" i="184"/>
  <c r="D22" i="184"/>
  <c r="C22" i="184"/>
  <c r="B22" i="184"/>
  <c r="H21" i="184"/>
  <c r="H20" i="184"/>
  <c r="H19" i="184"/>
  <c r="H18" i="184"/>
  <c r="H17" i="184"/>
  <c r="H16" i="184"/>
  <c r="H15" i="184"/>
  <c r="H14" i="184"/>
  <c r="H13" i="184"/>
  <c r="H12" i="184"/>
  <c r="H11" i="184"/>
  <c r="H10" i="184"/>
  <c r="H9" i="184"/>
  <c r="H8" i="184"/>
  <c r="H21" i="183"/>
  <c r="G21" i="183"/>
  <c r="F21" i="183"/>
  <c r="E21" i="183"/>
  <c r="D21" i="183"/>
  <c r="C21" i="183"/>
  <c r="B21" i="183"/>
  <c r="N23" i="182"/>
  <c r="M23" i="182"/>
  <c r="L23" i="182"/>
  <c r="K23" i="182"/>
  <c r="J23" i="182"/>
  <c r="I23" i="182"/>
  <c r="H23" i="182"/>
  <c r="G23" i="182"/>
  <c r="F23" i="182"/>
  <c r="E23" i="182"/>
  <c r="D23" i="182"/>
  <c r="B23" i="182"/>
  <c r="C22" i="182"/>
  <c r="C21" i="182"/>
  <c r="C20" i="182"/>
  <c r="C19" i="182"/>
  <c r="C18" i="182"/>
  <c r="C17" i="182"/>
  <c r="C16" i="182"/>
  <c r="C15" i="182"/>
  <c r="C14" i="182"/>
  <c r="C13" i="182"/>
  <c r="C12" i="182"/>
  <c r="C11" i="182"/>
  <c r="C10" i="182"/>
  <c r="C9" i="182"/>
  <c r="X19" i="181"/>
  <c r="W19" i="181"/>
  <c r="V19" i="181"/>
  <c r="U19" i="181"/>
  <c r="T19" i="181"/>
  <c r="S19" i="181"/>
  <c r="R19" i="181"/>
  <c r="Q19" i="181"/>
  <c r="P19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B19" i="181"/>
  <c r="L43" i="180"/>
  <c r="K43" i="180"/>
  <c r="J43" i="180"/>
  <c r="I43" i="180"/>
  <c r="G43" i="180"/>
  <c r="F43" i="180"/>
  <c r="E43" i="180"/>
  <c r="D43" i="180"/>
  <c r="C43" i="180"/>
  <c r="H42" i="180"/>
  <c r="B42" i="180"/>
  <c r="H41" i="180"/>
  <c r="B41" i="180"/>
  <c r="H40" i="180"/>
  <c r="B40" i="180"/>
  <c r="H39" i="180"/>
  <c r="B39" i="180"/>
  <c r="H38" i="180"/>
  <c r="B38" i="180"/>
  <c r="H37" i="180"/>
  <c r="B37" i="180"/>
  <c r="H36" i="180"/>
  <c r="B36" i="180"/>
  <c r="H35" i="180"/>
  <c r="B35" i="180"/>
  <c r="H34" i="180"/>
  <c r="B34" i="180"/>
  <c r="H33" i="180"/>
  <c r="B33" i="180"/>
  <c r="H32" i="180"/>
  <c r="B32" i="180"/>
  <c r="H31" i="180"/>
  <c r="B31" i="180"/>
  <c r="H30" i="180"/>
  <c r="B30" i="180"/>
  <c r="H29" i="180"/>
  <c r="B29" i="180"/>
  <c r="L21" i="180"/>
  <c r="K21" i="180"/>
  <c r="J21" i="180"/>
  <c r="I21" i="180"/>
  <c r="G21" i="180"/>
  <c r="F21" i="180"/>
  <c r="E21" i="180"/>
  <c r="D21" i="180"/>
  <c r="C21" i="180"/>
  <c r="H20" i="180"/>
  <c r="B20" i="180"/>
  <c r="H19" i="180"/>
  <c r="B19" i="180"/>
  <c r="H18" i="180"/>
  <c r="B18" i="180"/>
  <c r="H17" i="180"/>
  <c r="B17" i="180"/>
  <c r="H16" i="180"/>
  <c r="B16" i="180"/>
  <c r="H15" i="180"/>
  <c r="B15" i="180"/>
  <c r="H14" i="180"/>
  <c r="B14" i="180"/>
  <c r="H13" i="180"/>
  <c r="B13" i="180"/>
  <c r="H12" i="180"/>
  <c r="B12" i="180"/>
  <c r="H11" i="180"/>
  <c r="B11" i="180"/>
  <c r="H10" i="180"/>
  <c r="B10" i="180"/>
  <c r="H9" i="180"/>
  <c r="B9" i="180"/>
  <c r="H8" i="180"/>
  <c r="B8" i="180"/>
  <c r="H7" i="180"/>
  <c r="B7" i="180"/>
  <c r="J22" i="178"/>
  <c r="I22" i="178"/>
  <c r="H22" i="178"/>
  <c r="G22" i="178"/>
  <c r="E22" i="178"/>
  <c r="D22" i="178"/>
  <c r="C22" i="178"/>
  <c r="F21" i="178"/>
  <c r="B21" i="178"/>
  <c r="F20" i="178"/>
  <c r="B20" i="178"/>
  <c r="F19" i="178"/>
  <c r="B19" i="178"/>
  <c r="F18" i="178"/>
  <c r="B18" i="178"/>
  <c r="F17" i="178"/>
  <c r="B17" i="178"/>
  <c r="F16" i="178"/>
  <c r="B16" i="178"/>
  <c r="F15" i="178"/>
  <c r="B15" i="178"/>
  <c r="F14" i="178"/>
  <c r="B14" i="178"/>
  <c r="F13" i="178"/>
  <c r="B13" i="178"/>
  <c r="F12" i="178"/>
  <c r="B12" i="178"/>
  <c r="F11" i="178"/>
  <c r="B11" i="178"/>
  <c r="F10" i="178"/>
  <c r="B10" i="178"/>
  <c r="F9" i="178"/>
  <c r="B9" i="178"/>
  <c r="F8" i="178"/>
  <c r="B8" i="178"/>
  <c r="K37" i="177"/>
  <c r="J37" i="177"/>
  <c r="I37" i="177"/>
  <c r="H37" i="177"/>
  <c r="G37" i="177"/>
  <c r="F37" i="177"/>
  <c r="E37" i="177"/>
  <c r="D37" i="177"/>
  <c r="K36" i="177"/>
  <c r="J36" i="177"/>
  <c r="I36" i="177"/>
  <c r="H36" i="177"/>
  <c r="G36" i="177"/>
  <c r="F36" i="177"/>
  <c r="E36" i="177"/>
  <c r="D36" i="177"/>
  <c r="J45" i="176"/>
  <c r="I45" i="176"/>
  <c r="H45" i="176"/>
  <c r="G45" i="176"/>
  <c r="F45" i="176"/>
  <c r="E45" i="176"/>
  <c r="D45" i="176"/>
  <c r="J22" i="176"/>
  <c r="I22" i="176"/>
  <c r="H22" i="176"/>
  <c r="G22" i="176"/>
  <c r="F22" i="176"/>
  <c r="D22" i="176"/>
  <c r="E19" i="176"/>
  <c r="E18" i="176"/>
  <c r="E17" i="176"/>
  <c r="E16" i="176"/>
  <c r="E15" i="176"/>
  <c r="E14" i="176"/>
  <c r="E13" i="176"/>
  <c r="E12" i="176"/>
  <c r="E11" i="176"/>
  <c r="E10" i="176"/>
  <c r="E9" i="176"/>
  <c r="E8" i="176"/>
  <c r="E7" i="176"/>
  <c r="E6" i="176"/>
  <c r="N18" i="174"/>
  <c r="M18" i="174"/>
  <c r="L18" i="174"/>
  <c r="K18" i="174"/>
  <c r="J18" i="174"/>
  <c r="I18" i="174"/>
  <c r="H18" i="174"/>
  <c r="G18" i="174"/>
  <c r="F18" i="174"/>
  <c r="E18" i="174"/>
  <c r="S17" i="174"/>
  <c r="R17" i="174"/>
  <c r="S16" i="174"/>
  <c r="R16" i="174"/>
  <c r="S15" i="174"/>
  <c r="R15" i="174"/>
  <c r="S14" i="174"/>
  <c r="R14" i="174"/>
  <c r="S13" i="174"/>
  <c r="R13" i="174"/>
  <c r="S12" i="174"/>
  <c r="R12" i="174"/>
  <c r="S11" i="174"/>
  <c r="R11" i="174"/>
  <c r="S10" i="174"/>
  <c r="R10" i="174"/>
  <c r="S9" i="174"/>
  <c r="R9" i="174"/>
  <c r="S8" i="174"/>
  <c r="R8" i="174"/>
  <c r="I35" i="173"/>
  <c r="H35" i="173"/>
  <c r="G35" i="173"/>
  <c r="F35" i="173"/>
  <c r="E35" i="173"/>
  <c r="D35" i="173"/>
  <c r="C35" i="173"/>
  <c r="B35" i="173"/>
  <c r="I17" i="173"/>
  <c r="H17" i="173"/>
  <c r="G17" i="173"/>
  <c r="F17" i="173"/>
  <c r="E17" i="173"/>
  <c r="D17" i="173"/>
  <c r="C17" i="173"/>
  <c r="B17" i="173"/>
  <c r="U21" i="172"/>
  <c r="T21" i="172"/>
  <c r="S21" i="172"/>
  <c r="R21" i="172"/>
  <c r="Q21" i="172"/>
  <c r="P21" i="172"/>
  <c r="O21" i="172"/>
  <c r="N21" i="172"/>
  <c r="M21" i="172"/>
  <c r="K21" i="172"/>
  <c r="J21" i="172"/>
  <c r="I21" i="172"/>
  <c r="H21" i="172"/>
  <c r="G21" i="172"/>
  <c r="F21" i="172"/>
  <c r="E21" i="172"/>
  <c r="D21" i="172"/>
  <c r="C21" i="172"/>
  <c r="B21" i="172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B22" i="171"/>
  <c r="Q21" i="171"/>
  <c r="P21" i="171"/>
  <c r="Q20" i="171"/>
  <c r="P20" i="171"/>
  <c r="Q19" i="171"/>
  <c r="P19" i="171"/>
  <c r="Q18" i="171"/>
  <c r="P18" i="171"/>
  <c r="Q17" i="171"/>
  <c r="P17" i="171"/>
  <c r="Q16" i="171"/>
  <c r="P16" i="171"/>
  <c r="Q15" i="171"/>
  <c r="P15" i="171"/>
  <c r="Q14" i="171"/>
  <c r="P14" i="171"/>
  <c r="Q13" i="171"/>
  <c r="P13" i="171"/>
  <c r="Q12" i="171"/>
  <c r="P12" i="171"/>
  <c r="Q11" i="171"/>
  <c r="P11" i="171"/>
  <c r="Q10" i="171"/>
  <c r="P10" i="171"/>
  <c r="Q9" i="171"/>
  <c r="P9" i="171"/>
  <c r="Q8" i="171"/>
  <c r="P8" i="171"/>
  <c r="I101" i="170"/>
  <c r="H101" i="170"/>
  <c r="G101" i="170"/>
  <c r="F101" i="170"/>
  <c r="E101" i="170"/>
  <c r="D101" i="170"/>
  <c r="I100" i="170"/>
  <c r="H100" i="170"/>
  <c r="G100" i="170"/>
  <c r="F100" i="170"/>
  <c r="E100" i="170"/>
  <c r="D100" i="170"/>
  <c r="I99" i="170"/>
  <c r="H99" i="170"/>
  <c r="G99" i="170"/>
  <c r="F99" i="170"/>
  <c r="E99" i="170"/>
  <c r="D99" i="170"/>
  <c r="K57" i="170"/>
  <c r="J57" i="170"/>
  <c r="I57" i="170"/>
  <c r="H57" i="170"/>
  <c r="G57" i="170"/>
  <c r="F57" i="170"/>
  <c r="E57" i="170"/>
  <c r="D57" i="170"/>
  <c r="K56" i="170"/>
  <c r="J56" i="170"/>
  <c r="I56" i="170"/>
  <c r="H56" i="170"/>
  <c r="G56" i="170"/>
  <c r="F56" i="170"/>
  <c r="E56" i="170"/>
  <c r="D56" i="170"/>
  <c r="K55" i="170"/>
  <c r="K63" i="170" s="1"/>
  <c r="J55" i="170"/>
  <c r="I55" i="170"/>
  <c r="H55" i="170"/>
  <c r="G55" i="170"/>
  <c r="G63" i="170" s="1"/>
  <c r="F55" i="170"/>
  <c r="E55" i="170"/>
  <c r="D55" i="170"/>
  <c r="H60" i="168"/>
  <c r="O60" i="168" s="1"/>
  <c r="G60" i="168"/>
  <c r="N60" i="168" s="1"/>
  <c r="F60" i="168"/>
  <c r="M60" i="168" s="1"/>
  <c r="E60" i="168"/>
  <c r="L60" i="168" s="1"/>
  <c r="D60" i="168"/>
  <c r="K60" i="168" s="1"/>
  <c r="H58" i="168"/>
  <c r="O58" i="168" s="1"/>
  <c r="G58" i="168"/>
  <c r="N58" i="168" s="1"/>
  <c r="F58" i="168"/>
  <c r="M58" i="168" s="1"/>
  <c r="E58" i="168"/>
  <c r="L58" i="168" s="1"/>
  <c r="D58" i="168"/>
  <c r="K58" i="168" s="1"/>
  <c r="B58" i="168"/>
  <c r="I58" i="168" s="1"/>
  <c r="H57" i="168"/>
  <c r="O57" i="168" s="1"/>
  <c r="G57" i="168"/>
  <c r="N57" i="168" s="1"/>
  <c r="F57" i="168"/>
  <c r="M57" i="168" s="1"/>
  <c r="E57" i="168"/>
  <c r="L57" i="168" s="1"/>
  <c r="D57" i="168"/>
  <c r="K57" i="168" s="1"/>
  <c r="B57" i="168"/>
  <c r="I57" i="168" s="1"/>
  <c r="H56" i="168"/>
  <c r="O56" i="168" s="1"/>
  <c r="G56" i="168"/>
  <c r="N56" i="168" s="1"/>
  <c r="F56" i="168"/>
  <c r="M56" i="168" s="1"/>
  <c r="E56" i="168"/>
  <c r="L56" i="168" s="1"/>
  <c r="D56" i="168"/>
  <c r="K56" i="168" s="1"/>
  <c r="B56" i="168"/>
  <c r="I56" i="168" s="1"/>
  <c r="H55" i="168"/>
  <c r="O55" i="168" s="1"/>
  <c r="G55" i="168"/>
  <c r="N55" i="168" s="1"/>
  <c r="F55" i="168"/>
  <c r="M55" i="168" s="1"/>
  <c r="E55" i="168"/>
  <c r="L55" i="168" s="1"/>
  <c r="D55" i="168"/>
  <c r="K55" i="168" s="1"/>
  <c r="B55" i="168"/>
  <c r="I55" i="168" s="1"/>
  <c r="H54" i="168"/>
  <c r="O54" i="168" s="1"/>
  <c r="G54" i="168"/>
  <c r="N54" i="168" s="1"/>
  <c r="F54" i="168"/>
  <c r="M54" i="168" s="1"/>
  <c r="E54" i="168"/>
  <c r="L54" i="168" s="1"/>
  <c r="D54" i="168"/>
  <c r="K54" i="168" s="1"/>
  <c r="B54" i="168"/>
  <c r="I54" i="168" s="1"/>
  <c r="H53" i="168"/>
  <c r="O53" i="168" s="1"/>
  <c r="G53" i="168"/>
  <c r="N53" i="168" s="1"/>
  <c r="F53" i="168"/>
  <c r="M53" i="168" s="1"/>
  <c r="E53" i="168"/>
  <c r="L53" i="168" s="1"/>
  <c r="D53" i="168"/>
  <c r="K53" i="168" s="1"/>
  <c r="B53" i="168"/>
  <c r="I53" i="168" s="1"/>
  <c r="O52" i="168"/>
  <c r="N52" i="168"/>
  <c r="F52" i="168"/>
  <c r="M52" i="168" s="1"/>
  <c r="E52" i="168"/>
  <c r="L52" i="168" s="1"/>
  <c r="D52" i="168"/>
  <c r="K52" i="168" s="1"/>
  <c r="B52" i="168"/>
  <c r="I52" i="168" s="1"/>
  <c r="H51" i="168"/>
  <c r="O51" i="168" s="1"/>
  <c r="G51" i="168"/>
  <c r="N51" i="168" s="1"/>
  <c r="F51" i="168"/>
  <c r="M51" i="168" s="1"/>
  <c r="E51" i="168"/>
  <c r="L51" i="168" s="1"/>
  <c r="D51" i="168"/>
  <c r="K51" i="168" s="1"/>
  <c r="B51" i="168"/>
  <c r="I51" i="168" s="1"/>
  <c r="H50" i="168"/>
  <c r="O50" i="168" s="1"/>
  <c r="G50" i="168"/>
  <c r="N50" i="168" s="1"/>
  <c r="F50" i="168"/>
  <c r="M50" i="168" s="1"/>
  <c r="E50" i="168"/>
  <c r="L50" i="168" s="1"/>
  <c r="D50" i="168"/>
  <c r="K50" i="168" s="1"/>
  <c r="B50" i="168"/>
  <c r="I50" i="168" s="1"/>
  <c r="H49" i="168"/>
  <c r="O49" i="168" s="1"/>
  <c r="G49" i="168"/>
  <c r="N49" i="168" s="1"/>
  <c r="F49" i="168"/>
  <c r="M49" i="168" s="1"/>
  <c r="E49" i="168"/>
  <c r="L49" i="168" s="1"/>
  <c r="D49" i="168"/>
  <c r="K49" i="168" s="1"/>
  <c r="B49" i="168"/>
  <c r="I49" i="168" s="1"/>
  <c r="H48" i="168"/>
  <c r="O48" i="168" s="1"/>
  <c r="G48" i="168"/>
  <c r="N48" i="168" s="1"/>
  <c r="F48" i="168"/>
  <c r="M48" i="168" s="1"/>
  <c r="E48" i="168"/>
  <c r="L48" i="168" s="1"/>
  <c r="D48" i="168"/>
  <c r="K48" i="168" s="1"/>
  <c r="B48" i="168"/>
  <c r="I48" i="168" s="1"/>
  <c r="H47" i="168"/>
  <c r="O47" i="168" s="1"/>
  <c r="G47" i="168"/>
  <c r="N47" i="168" s="1"/>
  <c r="F47" i="168"/>
  <c r="M47" i="168" s="1"/>
  <c r="E47" i="168"/>
  <c r="L47" i="168" s="1"/>
  <c r="D47" i="168"/>
  <c r="K47" i="168" s="1"/>
  <c r="B47" i="168"/>
  <c r="I47" i="168" s="1"/>
  <c r="H46" i="168"/>
  <c r="O46" i="168" s="1"/>
  <c r="G46" i="168"/>
  <c r="N46" i="168" s="1"/>
  <c r="F46" i="168"/>
  <c r="M46" i="168" s="1"/>
  <c r="E46" i="168"/>
  <c r="L46" i="168" s="1"/>
  <c r="D46" i="168"/>
  <c r="K46" i="168" s="1"/>
  <c r="B46" i="168"/>
  <c r="I46" i="168" s="1"/>
  <c r="H45" i="168"/>
  <c r="O45" i="168" s="1"/>
  <c r="G45" i="168"/>
  <c r="N45" i="168" s="1"/>
  <c r="F45" i="168"/>
  <c r="M45" i="168" s="1"/>
  <c r="E45" i="168"/>
  <c r="L45" i="168" s="1"/>
  <c r="D45" i="168"/>
  <c r="K45" i="168" s="1"/>
  <c r="B45" i="168"/>
  <c r="I45" i="168" s="1"/>
  <c r="I41" i="168"/>
  <c r="B41" i="168"/>
  <c r="O40" i="168"/>
  <c r="N40" i="168"/>
  <c r="M40" i="168"/>
  <c r="L40" i="168"/>
  <c r="K40" i="168"/>
  <c r="H40" i="168"/>
  <c r="G40" i="168"/>
  <c r="F40" i="168"/>
  <c r="E40" i="168"/>
  <c r="E59" i="168" s="1"/>
  <c r="D40" i="168"/>
  <c r="J39" i="168"/>
  <c r="C39" i="168"/>
  <c r="J38" i="168"/>
  <c r="C38" i="168"/>
  <c r="J37" i="168"/>
  <c r="C37" i="168"/>
  <c r="J36" i="168"/>
  <c r="C36" i="168"/>
  <c r="J35" i="168"/>
  <c r="C35" i="168"/>
  <c r="J34" i="168"/>
  <c r="C34" i="168"/>
  <c r="J33" i="168"/>
  <c r="C33" i="168"/>
  <c r="J32" i="168"/>
  <c r="C32" i="168"/>
  <c r="J31" i="168"/>
  <c r="C31" i="168"/>
  <c r="J30" i="168"/>
  <c r="C30" i="168"/>
  <c r="J29" i="168"/>
  <c r="C29" i="168"/>
  <c r="J28" i="168"/>
  <c r="C28" i="168"/>
  <c r="J27" i="168"/>
  <c r="C27" i="168"/>
  <c r="J26" i="168"/>
  <c r="C26" i="168"/>
  <c r="B21" i="168"/>
  <c r="Y20" i="168"/>
  <c r="X20" i="168"/>
  <c r="W20" i="168"/>
  <c r="V20" i="168"/>
  <c r="U20" i="168"/>
  <c r="T20" i="168"/>
  <c r="S20" i="168"/>
  <c r="R20" i="168"/>
  <c r="H20" i="168"/>
  <c r="G20" i="168"/>
  <c r="F20" i="168"/>
  <c r="E20" i="168"/>
  <c r="D20" i="168"/>
  <c r="O19" i="168"/>
  <c r="N19" i="168"/>
  <c r="M19" i="168"/>
  <c r="L19" i="168"/>
  <c r="K19" i="168"/>
  <c r="C19" i="168"/>
  <c r="J19" i="168" s="1"/>
  <c r="O18" i="168"/>
  <c r="N18" i="168"/>
  <c r="M18" i="168"/>
  <c r="L18" i="168"/>
  <c r="K18" i="168"/>
  <c r="C18" i="168"/>
  <c r="J18" i="168" s="1"/>
  <c r="O17" i="168"/>
  <c r="N17" i="168"/>
  <c r="M17" i="168"/>
  <c r="L17" i="168"/>
  <c r="K17" i="168"/>
  <c r="C17" i="168"/>
  <c r="J17" i="168" s="1"/>
  <c r="O16" i="168"/>
  <c r="N16" i="168"/>
  <c r="M16" i="168"/>
  <c r="L16" i="168"/>
  <c r="K16" i="168"/>
  <c r="C16" i="168"/>
  <c r="J16" i="168" s="1"/>
  <c r="O15" i="168"/>
  <c r="N15" i="168"/>
  <c r="M15" i="168"/>
  <c r="L15" i="168"/>
  <c r="K15" i="168"/>
  <c r="C15" i="168"/>
  <c r="J15" i="168" s="1"/>
  <c r="O14" i="168"/>
  <c r="N14" i="168"/>
  <c r="M14" i="168"/>
  <c r="L14" i="168"/>
  <c r="K14" i="168"/>
  <c r="C14" i="168"/>
  <c r="J14" i="168" s="1"/>
  <c r="O13" i="168"/>
  <c r="N13" i="168"/>
  <c r="M13" i="168"/>
  <c r="L13" i="168"/>
  <c r="K13" i="168"/>
  <c r="C13" i="168"/>
  <c r="J52" i="168" s="1"/>
  <c r="O12" i="168"/>
  <c r="N12" i="168"/>
  <c r="M12" i="168"/>
  <c r="L12" i="168"/>
  <c r="K12" i="168"/>
  <c r="C12" i="168"/>
  <c r="J12" i="168" s="1"/>
  <c r="O11" i="168"/>
  <c r="N11" i="168"/>
  <c r="M11" i="168"/>
  <c r="L11" i="168"/>
  <c r="K11" i="168"/>
  <c r="C11" i="168"/>
  <c r="J11" i="168" s="1"/>
  <c r="O10" i="168"/>
  <c r="N10" i="168"/>
  <c r="M10" i="168"/>
  <c r="L10" i="168"/>
  <c r="K10" i="168"/>
  <c r="C10" i="168"/>
  <c r="J10" i="168" s="1"/>
  <c r="O9" i="168"/>
  <c r="N9" i="168"/>
  <c r="M9" i="168"/>
  <c r="L9" i="168"/>
  <c r="K9" i="168"/>
  <c r="C9" i="168"/>
  <c r="J9" i="168" s="1"/>
  <c r="O8" i="168"/>
  <c r="N8" i="168"/>
  <c r="M8" i="168"/>
  <c r="L8" i="168"/>
  <c r="K8" i="168"/>
  <c r="C8" i="168"/>
  <c r="J8" i="168" s="1"/>
  <c r="O7" i="168"/>
  <c r="N7" i="168"/>
  <c r="M7" i="168"/>
  <c r="L7" i="168"/>
  <c r="K7" i="168"/>
  <c r="C7" i="168"/>
  <c r="J7" i="168" s="1"/>
  <c r="O6" i="168"/>
  <c r="N6" i="168"/>
  <c r="M6" i="168"/>
  <c r="L6" i="168"/>
  <c r="K6" i="168"/>
  <c r="C6" i="168"/>
  <c r="L20" i="168" l="1"/>
  <c r="M20" i="168"/>
  <c r="C40" i="168"/>
  <c r="C47" i="168"/>
  <c r="C49" i="168"/>
  <c r="C51" i="168"/>
  <c r="C53" i="168"/>
  <c r="J53" i="168" s="1"/>
  <c r="C55" i="168"/>
  <c r="J55" i="168" s="1"/>
  <c r="C57" i="168"/>
  <c r="J57" i="168" s="1"/>
  <c r="D59" i="168"/>
  <c r="K59" i="168" s="1"/>
  <c r="H59" i="168"/>
  <c r="O59" i="168" s="1"/>
  <c r="J47" i="168"/>
  <c r="J49" i="168"/>
  <c r="P22" i="171"/>
  <c r="F22" i="178"/>
  <c r="J33" i="185"/>
  <c r="N20" i="168"/>
  <c r="J40" i="168"/>
  <c r="B43" i="180"/>
  <c r="K20" i="168"/>
  <c r="O20" i="168"/>
  <c r="C46" i="168"/>
  <c r="J46" i="168" s="1"/>
  <c r="C48" i="168"/>
  <c r="J48" i="168" s="1"/>
  <c r="C50" i="168"/>
  <c r="J50" i="168" s="1"/>
  <c r="C54" i="168"/>
  <c r="C56" i="168"/>
  <c r="J56" i="168" s="1"/>
  <c r="C58" i="168"/>
  <c r="J58" i="168" s="1"/>
  <c r="F59" i="168"/>
  <c r="M59" i="168" s="1"/>
  <c r="H43" i="180"/>
  <c r="H22" i="184"/>
  <c r="J51" i="168"/>
  <c r="C20" i="168"/>
  <c r="J20" i="168" s="1"/>
  <c r="L59" i="168"/>
  <c r="Q22" i="171"/>
  <c r="R18" i="174"/>
  <c r="J6" i="168"/>
  <c r="J54" i="168"/>
  <c r="S18" i="174"/>
  <c r="B22" i="178"/>
  <c r="B21" i="180"/>
  <c r="G59" i="168"/>
  <c r="N59" i="168" s="1"/>
  <c r="E22" i="176"/>
  <c r="H21" i="180"/>
  <c r="C23" i="182"/>
  <c r="C42" i="184"/>
  <c r="I11" i="185"/>
  <c r="F33" i="185"/>
  <c r="J13" i="168"/>
  <c r="C45" i="168"/>
  <c r="J45" i="168" s="1"/>
  <c r="B60" i="168"/>
  <c r="I60" i="168" s="1"/>
  <c r="C59" i="168" l="1"/>
  <c r="J59" i="168" s="1"/>
  <c r="E21" i="137"/>
  <c r="H24" i="158" l="1"/>
  <c r="G24" i="158"/>
  <c r="F24" i="158"/>
  <c r="E24" i="158"/>
  <c r="D24" i="158"/>
  <c r="C24" i="158"/>
  <c r="H11" i="167" l="1"/>
  <c r="H21" i="167"/>
  <c r="H5" i="167"/>
  <c r="H6" i="167"/>
  <c r="H7" i="167"/>
  <c r="H8" i="167"/>
  <c r="H9" i="167"/>
  <c r="H10" i="167"/>
  <c r="H12" i="167"/>
  <c r="H13" i="167"/>
  <c r="H14" i="167"/>
  <c r="H15" i="167"/>
  <c r="H16" i="167"/>
  <c r="H17" i="167"/>
  <c r="H18" i="167"/>
  <c r="H19" i="167"/>
  <c r="H20" i="167"/>
  <c r="H4" i="167"/>
  <c r="P22" i="145" l="1"/>
  <c r="O22" i="145"/>
  <c r="L22" i="145"/>
  <c r="K22" i="145"/>
  <c r="J22" i="145"/>
  <c r="I22" i="145"/>
  <c r="H22" i="145"/>
  <c r="G22" i="145"/>
  <c r="F22" i="145"/>
  <c r="E22" i="145"/>
  <c r="N21" i="145"/>
  <c r="N22" i="145" s="1"/>
  <c r="M21" i="145"/>
  <c r="M22" i="145" s="1"/>
  <c r="E16" i="157" l="1"/>
  <c r="D16" i="157"/>
  <c r="E15" i="157"/>
  <c r="D15" i="157"/>
  <c r="E14" i="157"/>
  <c r="D14" i="157"/>
  <c r="O13" i="157"/>
  <c r="M13" i="157"/>
  <c r="L13" i="157"/>
  <c r="K13" i="157"/>
  <c r="J13" i="157"/>
  <c r="E13" i="157"/>
  <c r="D13" i="157"/>
  <c r="O12" i="157"/>
  <c r="M12" i="157"/>
  <c r="L12" i="157"/>
  <c r="K12" i="157"/>
  <c r="J12" i="157"/>
  <c r="E12" i="157"/>
  <c r="D12" i="157"/>
  <c r="M11" i="157"/>
  <c r="L11" i="157"/>
  <c r="K11" i="157"/>
  <c r="J11" i="157"/>
  <c r="E11" i="157"/>
  <c r="E10" i="157"/>
  <c r="E9" i="157"/>
  <c r="E8" i="157"/>
  <c r="D8" i="157"/>
  <c r="E7" i="157"/>
  <c r="D7" i="157"/>
  <c r="E6" i="157"/>
  <c r="D6" i="157"/>
  <c r="E5" i="157"/>
  <c r="D5" i="157"/>
  <c r="E4" i="157"/>
  <c r="D4" i="157"/>
  <c r="J19" i="156"/>
  <c r="J18" i="156"/>
  <c r="J17" i="156"/>
  <c r="J16" i="156"/>
  <c r="J15" i="156"/>
  <c r="J14" i="156"/>
  <c r="J13" i="156"/>
  <c r="J12" i="156"/>
  <c r="J11" i="156"/>
  <c r="J10" i="156"/>
  <c r="J9" i="156"/>
  <c r="J8" i="156"/>
  <c r="J7" i="156"/>
  <c r="J6" i="156"/>
  <c r="J20" i="156" l="1"/>
  <c r="M21" i="126"/>
  <c r="R21" i="126"/>
  <c r="G21" i="126"/>
  <c r="C19" i="126"/>
  <c r="J21" i="126"/>
  <c r="N21" i="126"/>
  <c r="L21" i="126"/>
  <c r="O21" i="126"/>
  <c r="P21" i="126"/>
  <c r="Q21" i="126"/>
  <c r="S21" i="126"/>
  <c r="C8" i="126"/>
  <c r="C9" i="126"/>
  <c r="C10" i="126"/>
  <c r="C11" i="126"/>
  <c r="C12" i="126"/>
  <c r="C13" i="126"/>
  <c r="C14" i="126"/>
  <c r="C15" i="126"/>
  <c r="C16" i="126"/>
  <c r="C17" i="126"/>
  <c r="C18" i="126"/>
  <c r="C20" i="126"/>
  <c r="C7" i="126"/>
  <c r="Z19" i="138" l="1"/>
  <c r="AA19" i="138"/>
  <c r="AB19" i="138"/>
  <c r="Y19" i="138"/>
  <c r="D5" i="140" l="1"/>
  <c r="F7" i="20" l="1"/>
  <c r="E7" i="20"/>
  <c r="H21" i="21"/>
  <c r="G21" i="21"/>
  <c r="D21" i="21"/>
  <c r="C21" i="21"/>
  <c r="K8" i="21"/>
  <c r="L8" i="21"/>
  <c r="K9" i="21"/>
  <c r="L9" i="21"/>
  <c r="K10" i="21"/>
  <c r="L10" i="21"/>
  <c r="K11" i="21"/>
  <c r="L11" i="21"/>
  <c r="K12" i="21"/>
  <c r="L12" i="21"/>
  <c r="K13" i="21"/>
  <c r="L13" i="21"/>
  <c r="K14" i="21"/>
  <c r="L14" i="21"/>
  <c r="K15" i="21"/>
  <c r="L15" i="21"/>
  <c r="K16" i="21"/>
  <c r="L16" i="21"/>
  <c r="K17" i="21"/>
  <c r="L17" i="21"/>
  <c r="K18" i="21"/>
  <c r="L18" i="21"/>
  <c r="K19" i="21"/>
  <c r="L19" i="21"/>
  <c r="K20" i="21"/>
  <c r="L20" i="21"/>
  <c r="L7" i="21"/>
  <c r="K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J7" i="21"/>
  <c r="I7" i="21"/>
  <c r="E8" i="21"/>
  <c r="F8" i="21"/>
  <c r="E9" i="21"/>
  <c r="F9" i="21"/>
  <c r="E10" i="21"/>
  <c r="F10" i="21"/>
  <c r="E11" i="21"/>
  <c r="F11" i="21"/>
  <c r="E12" i="21"/>
  <c r="F12" i="21"/>
  <c r="E13" i="21"/>
  <c r="F13" i="21"/>
  <c r="E14" i="21"/>
  <c r="F14" i="21"/>
  <c r="E15" i="21"/>
  <c r="F15" i="21"/>
  <c r="E16" i="21"/>
  <c r="F16" i="21"/>
  <c r="E17" i="21"/>
  <c r="F17" i="21"/>
  <c r="E18" i="21"/>
  <c r="F18" i="21"/>
  <c r="E19" i="21"/>
  <c r="F19" i="21"/>
  <c r="E20" i="21"/>
  <c r="F20" i="21"/>
  <c r="F7" i="21"/>
  <c r="E7" i="21"/>
  <c r="F37" i="20"/>
  <c r="E37" i="20"/>
  <c r="F36" i="20"/>
  <c r="E36" i="20"/>
  <c r="F35" i="20"/>
  <c r="E35" i="20"/>
  <c r="F34" i="20"/>
  <c r="E34" i="20"/>
  <c r="F33" i="20"/>
  <c r="E33" i="20"/>
  <c r="F32" i="20"/>
  <c r="E32" i="20"/>
  <c r="F31" i="20"/>
  <c r="E31" i="20"/>
  <c r="F30" i="20"/>
  <c r="E30" i="20"/>
  <c r="F29" i="20"/>
  <c r="E29" i="20"/>
  <c r="F28" i="20"/>
  <c r="E28" i="20"/>
  <c r="F27" i="20"/>
  <c r="E27" i="20"/>
  <c r="F26" i="20"/>
  <c r="E26" i="20"/>
  <c r="F25" i="20"/>
  <c r="E25" i="20"/>
  <c r="F24" i="20"/>
  <c r="E24" i="20"/>
  <c r="F23" i="20"/>
  <c r="E23" i="20"/>
  <c r="F22" i="20"/>
  <c r="E22" i="20"/>
  <c r="F21" i="20"/>
  <c r="E21" i="20"/>
  <c r="F20" i="20"/>
  <c r="E20" i="20"/>
  <c r="F19" i="20"/>
  <c r="E19" i="20"/>
  <c r="F18" i="20"/>
  <c r="E18" i="20"/>
  <c r="F17" i="20"/>
  <c r="E17" i="20"/>
  <c r="F16" i="20"/>
  <c r="E16" i="20"/>
  <c r="F15" i="20"/>
  <c r="E15" i="20"/>
  <c r="F14" i="20"/>
  <c r="E14" i="20"/>
  <c r="F13" i="20"/>
  <c r="E13" i="20"/>
  <c r="F12" i="20"/>
  <c r="E12" i="20"/>
  <c r="F11" i="20"/>
  <c r="E11" i="20"/>
  <c r="F10" i="20"/>
  <c r="E10" i="20"/>
  <c r="F9" i="20"/>
  <c r="E9" i="20"/>
  <c r="F8" i="20"/>
  <c r="E8" i="20"/>
  <c r="L21" i="21" l="1"/>
  <c r="I21" i="21"/>
  <c r="K21" i="21"/>
  <c r="J21" i="21"/>
  <c r="E21" i="21"/>
  <c r="F21" i="21"/>
  <c r="F5" i="19"/>
  <c r="E5" i="19"/>
  <c r="I19" i="138" l="1"/>
  <c r="J19" i="138"/>
  <c r="K19" i="138"/>
  <c r="L19" i="138"/>
  <c r="M19" i="138"/>
  <c r="N19" i="138"/>
  <c r="O19" i="138"/>
  <c r="P19" i="138"/>
  <c r="Q19" i="138"/>
  <c r="R19" i="138"/>
  <c r="S19" i="138"/>
  <c r="T19" i="138"/>
  <c r="U19" i="138"/>
  <c r="V19" i="138"/>
  <c r="W19" i="138"/>
  <c r="X19" i="138"/>
  <c r="G19" i="138"/>
  <c r="H19" i="138"/>
  <c r="F19" i="138"/>
  <c r="E19" i="138"/>
  <c r="G54" i="101" l="1"/>
  <c r="H54" i="101"/>
  <c r="G53" i="101"/>
  <c r="H53" i="101"/>
  <c r="G52" i="101"/>
  <c r="H52" i="101"/>
  <c r="G51" i="101"/>
  <c r="H51" i="101"/>
  <c r="G50" i="101"/>
  <c r="H50" i="101"/>
  <c r="G49" i="101"/>
  <c r="H49" i="101"/>
  <c r="H39" i="100"/>
  <c r="G39" i="100"/>
  <c r="C39" i="100"/>
  <c r="D39" i="100"/>
  <c r="H36" i="100"/>
  <c r="G36" i="100"/>
  <c r="C36" i="100"/>
  <c r="D36" i="100"/>
  <c r="H37" i="100"/>
  <c r="G37" i="100"/>
  <c r="D37" i="100"/>
  <c r="I28" i="100"/>
  <c r="J28" i="100"/>
  <c r="E28" i="100"/>
  <c r="F28" i="100"/>
  <c r="I27" i="100" l="1"/>
  <c r="J27" i="100"/>
  <c r="E27" i="100"/>
  <c r="F27" i="100"/>
  <c r="Q19" i="96" l="1"/>
  <c r="P19" i="96"/>
  <c r="O19" i="96"/>
  <c r="N19" i="96"/>
  <c r="M19" i="96"/>
  <c r="I19" i="96"/>
  <c r="H19" i="96"/>
  <c r="G19" i="96"/>
  <c r="F19" i="96"/>
  <c r="E19" i="96"/>
  <c r="D19" i="96"/>
  <c r="C19" i="96"/>
  <c r="B19" i="96"/>
  <c r="L18" i="96"/>
  <c r="K18" i="96"/>
  <c r="J18" i="96"/>
  <c r="L17" i="96"/>
  <c r="K17" i="96"/>
  <c r="J17" i="96"/>
  <c r="L16" i="96"/>
  <c r="K16" i="96"/>
  <c r="J16" i="96"/>
  <c r="L15" i="96"/>
  <c r="K15" i="96"/>
  <c r="J15" i="96"/>
  <c r="L14" i="96"/>
  <c r="K14" i="96"/>
  <c r="J14" i="96"/>
  <c r="L13" i="96"/>
  <c r="K13" i="96"/>
  <c r="J13" i="96"/>
  <c r="L12" i="96"/>
  <c r="K12" i="96"/>
  <c r="J12" i="96"/>
  <c r="L11" i="96"/>
  <c r="K11" i="96"/>
  <c r="J11" i="96"/>
  <c r="L10" i="96"/>
  <c r="K10" i="96"/>
  <c r="J10" i="96"/>
  <c r="L9" i="96"/>
  <c r="K9" i="96"/>
  <c r="J9" i="96"/>
  <c r="L8" i="96"/>
  <c r="K8" i="96"/>
  <c r="J8" i="96"/>
  <c r="L7" i="96"/>
  <c r="K7" i="96"/>
  <c r="J7" i="96"/>
  <c r="L6" i="96"/>
  <c r="K6" i="96"/>
  <c r="J6" i="96"/>
  <c r="L5" i="96"/>
  <c r="K5" i="96"/>
  <c r="J5" i="96"/>
  <c r="L19" i="96" l="1"/>
  <c r="J19" i="96"/>
  <c r="K19" i="96"/>
  <c r="G25" i="3"/>
  <c r="H25" i="3"/>
  <c r="I25" i="3"/>
  <c r="J25" i="3"/>
  <c r="K25" i="3"/>
  <c r="E25" i="3"/>
  <c r="K20" i="2" l="1"/>
  <c r="E20" i="80" l="1"/>
  <c r="G20" i="80"/>
  <c r="H20" i="80"/>
  <c r="I20" i="80"/>
  <c r="K20" i="80"/>
  <c r="L20" i="80"/>
  <c r="M20" i="80"/>
  <c r="N20" i="80"/>
  <c r="E16" i="80"/>
  <c r="G16" i="80"/>
  <c r="H16" i="80"/>
  <c r="I16" i="80"/>
  <c r="K16" i="80"/>
  <c r="L16" i="80"/>
  <c r="M16" i="80"/>
  <c r="N16" i="80"/>
  <c r="C16" i="80"/>
  <c r="C20" i="80"/>
  <c r="E10" i="128" l="1"/>
  <c r="E9" i="128"/>
  <c r="D17" i="46"/>
  <c r="E17" i="46"/>
  <c r="E31" i="46" s="1"/>
  <c r="F17" i="46"/>
  <c r="G17" i="46"/>
  <c r="G31" i="46" s="1"/>
  <c r="H17" i="46"/>
  <c r="I17" i="46"/>
  <c r="I31" i="46" s="1"/>
  <c r="J17" i="46"/>
  <c r="K17" i="46"/>
  <c r="K31" i="46" s="1"/>
  <c r="L17" i="46"/>
  <c r="M17" i="46"/>
  <c r="M31" i="46" s="1"/>
  <c r="N17" i="46"/>
  <c r="O17" i="46"/>
  <c r="O31" i="46" s="1"/>
  <c r="P17" i="46"/>
  <c r="Q17" i="46"/>
  <c r="Q31" i="46" s="1"/>
  <c r="R17" i="46"/>
  <c r="S17" i="46"/>
  <c r="T17" i="46"/>
  <c r="T31" i="46" s="1"/>
  <c r="U17" i="46"/>
  <c r="V17" i="46"/>
  <c r="V31" i="46" s="1"/>
  <c r="W17" i="46"/>
  <c r="X17" i="46"/>
  <c r="X31" i="46" s="1"/>
  <c r="Y17" i="46"/>
  <c r="Z17" i="46"/>
  <c r="Z31" i="46" s="1"/>
  <c r="AA17" i="46"/>
  <c r="AB17" i="46"/>
  <c r="AB31" i="46" s="1"/>
  <c r="AC17" i="46"/>
  <c r="AD17" i="46"/>
  <c r="AD31" i="46" s="1"/>
  <c r="AE17" i="46"/>
  <c r="AF17" i="46"/>
  <c r="AF31" i="46" s="1"/>
  <c r="AG17" i="46"/>
  <c r="AH17" i="46"/>
  <c r="AH31" i="46" s="1"/>
  <c r="C17" i="46"/>
  <c r="C31" i="46" s="1"/>
  <c r="D30" i="100" l="1"/>
  <c r="C30" i="100"/>
  <c r="G30" i="100"/>
  <c r="H30" i="100"/>
  <c r="G48" i="101"/>
  <c r="H48" i="101"/>
  <c r="E29" i="100"/>
  <c r="E26" i="100"/>
  <c r="G47" i="101"/>
  <c r="H47" i="101"/>
  <c r="I29" i="100"/>
  <c r="J29" i="100"/>
  <c r="F26" i="100"/>
  <c r="F29" i="100"/>
  <c r="I26" i="100"/>
  <c r="J26" i="100"/>
  <c r="G46" i="101"/>
  <c r="H46" i="101"/>
  <c r="G45" i="101"/>
  <c r="H45" i="101"/>
  <c r="G44" i="101"/>
  <c r="H44" i="101"/>
  <c r="G43" i="101"/>
  <c r="H43" i="101"/>
  <c r="I25" i="100"/>
  <c r="J25" i="100"/>
  <c r="E25" i="100"/>
  <c r="F25" i="100"/>
  <c r="G42" i="101"/>
  <c r="H42" i="101"/>
  <c r="G41" i="101"/>
  <c r="H41" i="101"/>
  <c r="G40" i="101"/>
  <c r="H40" i="101"/>
  <c r="I23" i="100"/>
  <c r="J23" i="100"/>
  <c r="E23" i="100"/>
  <c r="F23" i="100"/>
  <c r="G39" i="101"/>
  <c r="H39" i="101"/>
  <c r="G38" i="101"/>
  <c r="H38" i="101"/>
  <c r="G37" i="101"/>
  <c r="H37" i="101"/>
  <c r="G35" i="101"/>
  <c r="H35" i="101"/>
  <c r="G36" i="101"/>
  <c r="H36" i="101"/>
  <c r="G34" i="101"/>
  <c r="H34" i="101"/>
  <c r="I21" i="100"/>
  <c r="J21" i="100"/>
  <c r="I22" i="100"/>
  <c r="J22" i="100"/>
  <c r="E21" i="100"/>
  <c r="F21" i="100"/>
  <c r="E22" i="100"/>
  <c r="F22" i="100"/>
  <c r="G30" i="101"/>
  <c r="H30" i="101"/>
  <c r="G31" i="101"/>
  <c r="H31" i="101"/>
  <c r="G32" i="101"/>
  <c r="H32" i="101"/>
  <c r="G33" i="101"/>
  <c r="H33" i="101"/>
  <c r="G24" i="101" l="1"/>
  <c r="H24" i="101"/>
  <c r="B21" i="126" l="1"/>
  <c r="D21" i="126"/>
  <c r="E21" i="126"/>
  <c r="F21" i="126"/>
  <c r="H21" i="126"/>
  <c r="I21" i="126"/>
  <c r="K21" i="126"/>
  <c r="R31" i="46"/>
  <c r="F20" i="15"/>
  <c r="F21" i="15"/>
  <c r="F23" i="15"/>
  <c r="F24" i="15"/>
  <c r="F25" i="15"/>
  <c r="G26" i="101"/>
  <c r="H26" i="101"/>
  <c r="G27" i="101"/>
  <c r="H27" i="101"/>
  <c r="G28" i="101"/>
  <c r="H28" i="101"/>
  <c r="G29" i="101"/>
  <c r="H29" i="101"/>
  <c r="E11" i="100"/>
  <c r="F11" i="100"/>
  <c r="I11" i="100"/>
  <c r="J11" i="100"/>
  <c r="E12" i="100"/>
  <c r="F12" i="100"/>
  <c r="I12" i="100"/>
  <c r="J12" i="100"/>
  <c r="E13" i="100"/>
  <c r="F13" i="100"/>
  <c r="I13" i="100"/>
  <c r="J13" i="100"/>
  <c r="E14" i="100"/>
  <c r="F14" i="100"/>
  <c r="I14" i="100"/>
  <c r="J14" i="100"/>
  <c r="E16" i="100"/>
  <c r="F16" i="100"/>
  <c r="I16" i="100"/>
  <c r="J16" i="100"/>
  <c r="E17" i="100"/>
  <c r="F17" i="100"/>
  <c r="I17" i="100"/>
  <c r="J17" i="100"/>
  <c r="E18" i="100"/>
  <c r="F18" i="100"/>
  <c r="I18" i="100"/>
  <c r="J18" i="100"/>
  <c r="E19" i="100"/>
  <c r="F19" i="100"/>
  <c r="I19" i="100"/>
  <c r="J19" i="100"/>
  <c r="E20" i="100"/>
  <c r="F20" i="100"/>
  <c r="I20" i="100"/>
  <c r="J20" i="100"/>
  <c r="E24" i="100"/>
  <c r="F24" i="100"/>
  <c r="I24" i="100"/>
  <c r="J24" i="100"/>
  <c r="D40" i="100"/>
  <c r="G40" i="100"/>
  <c r="H40" i="100"/>
  <c r="B20" i="2"/>
  <c r="C20" i="2"/>
  <c r="D20" i="2"/>
  <c r="E20" i="2"/>
  <c r="G20" i="2"/>
  <c r="I20" i="2"/>
  <c r="M20" i="2"/>
  <c r="N20" i="2"/>
  <c r="J7" i="43"/>
  <c r="K7" i="43"/>
  <c r="J8" i="43"/>
  <c r="K8" i="43"/>
  <c r="E9" i="43"/>
  <c r="F9" i="43"/>
  <c r="J9" i="43"/>
  <c r="K9" i="43"/>
  <c r="J10" i="43"/>
  <c r="K10" i="43"/>
  <c r="J11" i="43"/>
  <c r="K11" i="43"/>
  <c r="J12" i="43"/>
  <c r="K12" i="43"/>
  <c r="E13" i="43"/>
  <c r="F13" i="43"/>
  <c r="J13" i="43"/>
  <c r="K13" i="43"/>
  <c r="E14" i="43"/>
  <c r="F14" i="43"/>
  <c r="J14" i="43"/>
  <c r="K14" i="43"/>
  <c r="J15" i="43"/>
  <c r="K15" i="43"/>
  <c r="E16" i="43"/>
  <c r="F16" i="43"/>
  <c r="J16" i="43"/>
  <c r="K16" i="43"/>
  <c r="F17" i="43"/>
  <c r="J17" i="43"/>
  <c r="K17" i="43"/>
  <c r="E18" i="43"/>
  <c r="F18" i="43"/>
  <c r="J18" i="43"/>
  <c r="K18" i="43"/>
  <c r="E19" i="43"/>
  <c r="J19" i="43"/>
  <c r="K19" i="43"/>
  <c r="J20" i="43"/>
  <c r="K20" i="43"/>
  <c r="B21" i="43"/>
  <c r="C21" i="43"/>
  <c r="D21" i="43"/>
  <c r="G21" i="43"/>
  <c r="H21" i="43"/>
  <c r="I21" i="43"/>
  <c r="L21" i="43"/>
  <c r="M21" i="43"/>
  <c r="N21" i="43"/>
  <c r="E26" i="43"/>
  <c r="F26" i="43"/>
  <c r="E27" i="43"/>
  <c r="F27" i="43"/>
  <c r="E28" i="43"/>
  <c r="F28" i="43"/>
  <c r="E29" i="43"/>
  <c r="F29" i="43"/>
  <c r="E30" i="43"/>
  <c r="F30" i="43"/>
  <c r="E31" i="43"/>
  <c r="F31" i="43"/>
  <c r="E32" i="43"/>
  <c r="F32" i="43"/>
  <c r="E33" i="43"/>
  <c r="F33" i="43"/>
  <c r="E34" i="43"/>
  <c r="F34" i="43"/>
  <c r="E35" i="43"/>
  <c r="F35" i="43"/>
  <c r="E36" i="43"/>
  <c r="F36" i="43"/>
  <c r="E37" i="43"/>
  <c r="F37" i="43"/>
  <c r="E38" i="43"/>
  <c r="F38" i="43"/>
  <c r="E39" i="43"/>
  <c r="F39" i="43"/>
  <c r="B40" i="43"/>
  <c r="C40" i="43"/>
  <c r="D40" i="43"/>
  <c r="G40" i="43"/>
  <c r="H40" i="43"/>
  <c r="I40" i="43"/>
  <c r="J40" i="43"/>
  <c r="K40" i="43"/>
  <c r="L40" i="43"/>
  <c r="M40" i="43"/>
  <c r="E6" i="19"/>
  <c r="F6" i="19"/>
  <c r="E7" i="19"/>
  <c r="F7" i="19"/>
  <c r="E8" i="19"/>
  <c r="F8" i="19"/>
  <c r="E9" i="19"/>
  <c r="F9" i="19"/>
  <c r="E10" i="19"/>
  <c r="F10" i="19"/>
  <c r="E11" i="19"/>
  <c r="F11" i="19"/>
  <c r="E12" i="19"/>
  <c r="F12" i="19"/>
  <c r="E13" i="19"/>
  <c r="F13" i="19"/>
  <c r="E14" i="19"/>
  <c r="F14" i="19"/>
  <c r="E15" i="19"/>
  <c r="F15" i="19"/>
  <c r="E16" i="19"/>
  <c r="F16" i="19"/>
  <c r="E17" i="19"/>
  <c r="F17" i="19"/>
  <c r="E18" i="19"/>
  <c r="F18" i="19"/>
  <c r="E19" i="19"/>
  <c r="F19" i="19"/>
  <c r="E20" i="19"/>
  <c r="F20" i="19"/>
  <c r="E21" i="19"/>
  <c r="F21" i="19"/>
  <c r="E22" i="19"/>
  <c r="F22" i="19"/>
  <c r="E23" i="19"/>
  <c r="F23" i="19"/>
  <c r="E24" i="19"/>
  <c r="F24" i="19"/>
  <c r="E25" i="19"/>
  <c r="F25" i="19"/>
  <c r="E26" i="19"/>
  <c r="F26" i="19"/>
  <c r="E27" i="19"/>
  <c r="F27" i="19"/>
  <c r="E28" i="19"/>
  <c r="F28" i="19"/>
  <c r="E29" i="19"/>
  <c r="F29" i="19"/>
  <c r="E30" i="19"/>
  <c r="F30" i="19"/>
  <c r="E31" i="19"/>
  <c r="F31" i="19"/>
  <c r="E32" i="19"/>
  <c r="F32" i="19"/>
  <c r="E33" i="19"/>
  <c r="F33" i="19"/>
  <c r="E34" i="19"/>
  <c r="F34" i="19"/>
  <c r="E35" i="19"/>
  <c r="F35" i="19"/>
  <c r="E36" i="19"/>
  <c r="F36" i="19"/>
  <c r="E37" i="19"/>
  <c r="F37" i="19"/>
  <c r="E38" i="19"/>
  <c r="F38" i="19"/>
  <c r="E39" i="19"/>
  <c r="F39" i="19"/>
  <c r="E40" i="19"/>
  <c r="F40" i="19"/>
  <c r="E41" i="19"/>
  <c r="F41" i="19"/>
  <c r="E42" i="19"/>
  <c r="F42" i="19"/>
  <c r="E43" i="19"/>
  <c r="F43" i="19"/>
  <c r="E44" i="19"/>
  <c r="F44" i="19"/>
  <c r="E45" i="19"/>
  <c r="F45" i="19"/>
  <c r="E46" i="19"/>
  <c r="F46" i="19"/>
  <c r="E47" i="19"/>
  <c r="F47" i="19"/>
  <c r="E48" i="19"/>
  <c r="F48" i="19"/>
  <c r="C21" i="126" l="1"/>
  <c r="F40" i="43"/>
  <c r="F21" i="43"/>
  <c r="E40" i="43"/>
  <c r="K21" i="43"/>
  <c r="E21" i="43"/>
  <c r="C40" i="100"/>
  <c r="E40" i="100" s="1"/>
  <c r="J39" i="100"/>
  <c r="E30" i="100"/>
  <c r="I30" i="100"/>
  <c r="I39" i="100"/>
  <c r="E39" i="100"/>
  <c r="J21" i="43"/>
  <c r="F39" i="100"/>
  <c r="I40" i="100"/>
  <c r="J40" i="100" l="1"/>
  <c r="F40" i="100"/>
</calcChain>
</file>

<file path=xl/sharedStrings.xml><?xml version="1.0" encoding="utf-8"?>
<sst xmlns="http://schemas.openxmlformats.org/spreadsheetml/2006/main" count="4629" uniqueCount="2307">
  <si>
    <t>БҮГД</t>
  </si>
  <si>
    <t>Үүнээс</t>
  </si>
  <si>
    <t>Эмэгтэй</t>
  </si>
  <si>
    <t>А</t>
  </si>
  <si>
    <t>Найнги ХХК</t>
  </si>
  <si>
    <t>торт</t>
  </si>
  <si>
    <t>12</t>
  </si>
  <si>
    <t>22</t>
  </si>
  <si>
    <t>23</t>
  </si>
  <si>
    <t>24</t>
  </si>
  <si>
    <t>25</t>
  </si>
  <si>
    <t>26</t>
  </si>
  <si>
    <t>27</t>
  </si>
  <si>
    <t>30</t>
  </si>
  <si>
    <t>31</t>
  </si>
  <si>
    <t>32</t>
  </si>
  <si>
    <t>áóñàä</t>
  </si>
  <si>
    <t>Àíãèëàí
õàäñàí
òàëáàé</t>
  </si>
  <si>
    <t>Õóðààõ
òàëáàé</t>
  </si>
  <si>
    <t>Àâñàí
óðãàö</t>
  </si>
  <si>
    <t xml:space="preserve">    Ãà-ãèéí
óðãàö</t>
  </si>
  <si>
    <t>Öàéðóóëñàí
òàëáàé</t>
  </si>
  <si>
    <t>Õóðààñàí
òàëáàé</t>
  </si>
  <si>
    <t>Бүгд</t>
  </si>
  <si>
    <t>ìÿí.ø</t>
  </si>
  <si>
    <t>Öàãààí-îâîî</t>
  </si>
  <si>
    <t>Áàÿí-óóë</t>
  </si>
  <si>
    <t>õýìæèõ íýãæ-ãà</t>
  </si>
  <si>
    <t>ä¿í</t>
  </si>
  <si>
    <t>Óëààí áóóäàé</t>
  </si>
  <si>
    <t>Ã¿éöýòãýë</t>
  </si>
  <si>
    <t>Áä</t>
  </si>
  <si>
    <t>Áò</t>
  </si>
  <si>
    <t>Áó</t>
  </si>
  <si>
    <t>Ãç</t>
  </si>
  <si>
    <t>Ìò</t>
  </si>
  <si>
    <t>Õã</t>
  </si>
  <si>
    <t>Õá</t>
  </si>
  <si>
    <t>Ñý</t>
  </si>
  <si>
    <t>ÖÎ</t>
  </si>
  <si>
    <t>Áë</t>
  </si>
  <si>
    <t>×á</t>
  </si>
  <si>
    <t>×õ</t>
  </si>
  <si>
    <t>Õý</t>
  </si>
  <si>
    <t/>
  </si>
  <si>
    <t>Devg;</t>
  </si>
  <si>
    <t>mgldga</t>
  </si>
  <si>
    <t>Dgawgg</t>
  </si>
  <si>
    <t>vkyunyk</t>
  </si>
  <si>
    <t>fjufvm</t>
  </si>
  <si>
    <t>htbh</t>
  </si>
  <si>
    <t>lkkl,</t>
  </si>
  <si>
    <t>ELGGY DEE:GA</t>
  </si>
  <si>
    <t xml:space="preserve">           MFBV</t>
  </si>
  <si>
    <t>HOYVYNA YKUKK</t>
  </si>
  <si>
    <t xml:space="preserve"> </t>
  </si>
  <si>
    <t>Mgjnh</t>
  </si>
  <si>
    <t xml:space="preserve">       Mgj,vgy</t>
  </si>
  <si>
    <t>Hgj,weelvgy he.,</t>
  </si>
  <si>
    <t>Tyt ky;</t>
  </si>
  <si>
    <t>F$ky;</t>
  </si>
  <si>
    <t>Mgjng@</t>
  </si>
  <si>
    <t>fbyfh</t>
  </si>
  <si>
    <t>lglmsy</t>
  </si>
  <si>
    <t>kymka</t>
  </si>
  <si>
    <t>1^Dgzy;ey</t>
  </si>
  <si>
    <t>2^Dgzymobty</t>
  </si>
  <si>
    <t>3^Delugy</t>
  </si>
  <si>
    <t>4^Uej.gypgugl</t>
  </si>
  <si>
    <t>5^:gidgldgj</t>
  </si>
  <si>
    <t>6^Bgmg;</t>
  </si>
  <si>
    <t>7^Hglhukl</t>
  </si>
  <si>
    <t>8^Hflfydeaj</t>
  </si>
  <si>
    <t>9^Vtjutlty</t>
  </si>
  <si>
    <t>10^Wguggy@K.kk</t>
  </si>
  <si>
    <t>11^Dgzy@Eel</t>
  </si>
  <si>
    <t>12^Xkadglvgy</t>
  </si>
  <si>
    <t>13^Xeleeyhkjkkm</t>
  </si>
  <si>
    <t>14^Htjlty</t>
  </si>
  <si>
    <t>15^Gabunay ;oy</t>
  </si>
  <si>
    <t>Bgyrny</t>
  </si>
  <si>
    <t>Lee.gy</t>
  </si>
  <si>
    <t>elggy</t>
  </si>
  <si>
    <t>Hoyvyna ykukk mfjlffj</t>
  </si>
  <si>
    <t>Mkvys ejugbgl</t>
  </si>
  <si>
    <t xml:space="preserve">       Devg; ejugbgl</t>
  </si>
  <si>
    <t>Jg'v</t>
  </si>
  <si>
    <t xml:space="preserve">Igj </t>
  </si>
  <si>
    <t>deejwgu</t>
  </si>
  <si>
    <t xml:space="preserve"> Rnbv</t>
  </si>
  <si>
    <t>2001 kys hg.jsy mgjnglglmsy bt;tt</t>
  </si>
  <si>
    <t>2001^6^3</t>
  </si>
  <si>
    <t>¯ç¿¿ëýëò</t>
  </si>
  <si>
    <t>Ä¯Í</t>
  </si>
  <si>
    <t>Ýì</t>
  </si>
  <si>
    <t>¯¿íýýñ</t>
  </si>
  <si>
    <t>Á¿ãä</t>
  </si>
  <si>
    <t>À</t>
  </si>
  <si>
    <t>Áàÿíäóí</t>
  </si>
  <si>
    <t>Áàÿíò¿ìýí</t>
  </si>
  <si>
    <t>Áóëãàí</t>
  </si>
  <si>
    <t>Ãóðâàíçàãàë</t>
  </si>
  <si>
    <t>Äàøáàëáàð</t>
  </si>
  <si>
    <t>Ìàòàä</t>
  </si>
  <si>
    <t>Õàëõãîë</t>
  </si>
  <si>
    <t>Õºëºíáóéð</t>
  </si>
  <si>
    <t>Ñýðãýëýí</t>
  </si>
  <si>
    <t>Öàãààí-Îâîî</t>
  </si>
  <si>
    <t>Áàÿí-Óóë</t>
  </si>
  <si>
    <t>×îéáàëñàí</t>
  </si>
  <si>
    <t>×óëóóíõîðîîò</t>
  </si>
  <si>
    <t>Õýðëýí</t>
  </si>
  <si>
    <t>Àéìãèéí ä¿í</t>
  </si>
  <si>
    <t xml:space="preserve">          Õóðààñàí òàëáàé</t>
  </si>
  <si>
    <t>ÄÁ</t>
  </si>
  <si>
    <t xml:space="preserve">                 ÒªÌÑ</t>
  </si>
  <si>
    <t xml:space="preserve">        Õ¯ÍÑÍÈÉ ÍÎÃÎÎ</t>
  </si>
  <si>
    <t>á¿ãä</t>
  </si>
  <si>
    <t>º.îíä</t>
  </si>
  <si>
    <t>òí</t>
  </si>
  <si>
    <t>ìÿí.òí</t>
  </si>
  <si>
    <t>¯ç¿¿ëýëò¿¿ä</t>
  </si>
  <si>
    <t>ìÿí.äîëë</t>
  </si>
  <si>
    <t>øóóä</t>
  </si>
  <si>
    <t>òîëãîé</t>
  </si>
  <si>
    <t>Áàéöàà</t>
  </si>
  <si>
    <t>Ìàíæèí</t>
  </si>
  <si>
    <t>Ëóóâàí</t>
  </si>
  <si>
    <t>ªðãºñò õýìõ</t>
  </si>
  <si>
    <t>Óëààí
ëîîëü</t>
  </si>
  <si>
    <t>Ñîíãèíî</t>
  </si>
  <si>
    <t xml:space="preserve">         Òàðüñàí</t>
  </si>
  <si>
    <t>Õîò</t>
  </si>
  <si>
    <t>Дүн</t>
  </si>
  <si>
    <t>Нийт нас баралт</t>
  </si>
  <si>
    <t>Баянбадам</t>
  </si>
  <si>
    <t>Дорнод эм хангамж</t>
  </si>
  <si>
    <t>Асралт үйлс</t>
  </si>
  <si>
    <t>Ягаан цээнэ</t>
  </si>
  <si>
    <t>Мянган жаргалан</t>
  </si>
  <si>
    <t xml:space="preserve">Бүгд </t>
  </si>
  <si>
    <t xml:space="preserve">Хот </t>
  </si>
  <si>
    <t xml:space="preserve">Төрсөн эх </t>
  </si>
  <si>
    <t>I.1</t>
  </si>
  <si>
    <t>I.2</t>
  </si>
  <si>
    <t>II.1</t>
  </si>
  <si>
    <t>II.2</t>
  </si>
  <si>
    <t>II.3</t>
  </si>
  <si>
    <t>II.4</t>
  </si>
  <si>
    <t>Баянтүмэн</t>
  </si>
  <si>
    <t>Булган</t>
  </si>
  <si>
    <t>Гурванзагал</t>
  </si>
  <si>
    <t>Дашбалбар</t>
  </si>
  <si>
    <t>Матад</t>
  </si>
  <si>
    <t>Сэргэлэн</t>
  </si>
  <si>
    <t>Халхгол</t>
  </si>
  <si>
    <t>Хөлөнбуйр</t>
  </si>
  <si>
    <t>Чойбалсан</t>
  </si>
  <si>
    <t>Чулуунхороот</t>
  </si>
  <si>
    <t>Хэрлэн</t>
  </si>
  <si>
    <t>Нийт дүн</t>
  </si>
  <si>
    <t>/Чойбалсан хотын баг, сумдаар/</t>
  </si>
  <si>
    <t>Чойбалсан хот</t>
  </si>
  <si>
    <t>Гэмт
хэрэг</t>
  </si>
  <si>
    <t>Илрээ
гүй</t>
  </si>
  <si>
    <t>Хүн
алах</t>
  </si>
  <si>
    <t>Хүчин
дэх</t>
  </si>
  <si>
    <t>Дээрэм
дэх</t>
  </si>
  <si>
    <t>Танхай
рах</t>
  </si>
  <si>
    <t>ББМГУ</t>
  </si>
  <si>
    <t>Булаах</t>
  </si>
  <si>
    <t>Хулгай
лах</t>
  </si>
  <si>
    <t>ХАБЭ</t>
  </si>
  <si>
    <t>Залилах</t>
  </si>
  <si>
    <t>Завших</t>
  </si>
  <si>
    <t>АТГХ</t>
  </si>
  <si>
    <t>Бусад</t>
  </si>
  <si>
    <t>ИӨХ</t>
  </si>
  <si>
    <t>Мал Х</t>
  </si>
  <si>
    <t>Хэрлэн сум 1 баг</t>
  </si>
  <si>
    <t>2  баг</t>
  </si>
  <si>
    <t>3 баг</t>
  </si>
  <si>
    <t>4 баг</t>
  </si>
  <si>
    <t>5 баг</t>
  </si>
  <si>
    <t>6 баг</t>
  </si>
  <si>
    <t>7 баг</t>
  </si>
  <si>
    <t>8 баг</t>
  </si>
  <si>
    <t>9 баг</t>
  </si>
  <si>
    <t>10 баг</t>
  </si>
  <si>
    <t>ХЭРЛЭН СУМ</t>
  </si>
  <si>
    <t>Баян-Уул</t>
  </si>
  <si>
    <t>Баяндун</t>
  </si>
  <si>
    <t>Цагаан-Овоо</t>
  </si>
  <si>
    <t>Халх гол</t>
  </si>
  <si>
    <t>ДОРНОД АЙМАГ</t>
  </si>
  <si>
    <t>Учирсан
хохирол
сая ₮</t>
  </si>
  <si>
    <t>Нөхөн
төлүүлсэн
сая ₮</t>
  </si>
  <si>
    <t>Нас 
барсан
хүн</t>
  </si>
  <si>
    <t>Гэмтсэн
хүн</t>
  </si>
  <si>
    <t>Гэр бүлийн
хүчирхийлэл
ГХ</t>
  </si>
  <si>
    <t>Согтуугаар
үйлдсэн</t>
  </si>
  <si>
    <t>Хүүхэд
үйлдсэн</t>
  </si>
  <si>
    <t>ГХ үйлдсэн
хүн</t>
  </si>
  <si>
    <t>Гудамжинд
үйлдсэн
ГХ</t>
  </si>
  <si>
    <t>Бэлчээрт
үйлдсэн
ГХ</t>
  </si>
  <si>
    <t>Илрүү
лэлт</t>
  </si>
  <si>
    <t>ГХ</t>
  </si>
  <si>
    <t>Хүн</t>
  </si>
  <si>
    <t>Сум</t>
  </si>
  <si>
    <t>Монгол даатгал</t>
  </si>
  <si>
    <t>Тэнгэр даатгал</t>
  </si>
  <si>
    <t>Даатгуулсан малын тоо</t>
  </si>
  <si>
    <t>өрхийн 
тоо</t>
  </si>
  <si>
    <t>хураамж /төг/</t>
  </si>
  <si>
    <t>бүх 
мал</t>
  </si>
  <si>
    <t>тэмээ</t>
  </si>
  <si>
    <t>адуу</t>
  </si>
  <si>
    <t>үхэр</t>
  </si>
  <si>
    <t>хонь</t>
  </si>
  <si>
    <t>ямаа</t>
  </si>
  <si>
    <t xml:space="preserve">Сарын эхний үлдэгдэл </t>
  </si>
  <si>
    <t>Хасах: Тухайн сард төлөгдсөн өглөгүүд</t>
  </si>
  <si>
    <t>Нэмэх: Тухайн сард шинээр үүссэн өглөгүүд</t>
  </si>
  <si>
    <t>Үүнээс:</t>
  </si>
  <si>
    <t xml:space="preserve">31-60 өдөр </t>
  </si>
  <si>
    <t xml:space="preserve">61-120 өдөр </t>
  </si>
  <si>
    <t>121 хоногоос дээш</t>
  </si>
  <si>
    <t xml:space="preserve">                      Äîðíîä àéìãèéí Çàñàã äàðãûí äýðãýäýõ 
                   Ñòàòèñòèêèéí õýëòýñ</t>
  </si>
  <si>
    <t>1-2</t>
  </si>
  <si>
    <t>3-8</t>
  </si>
  <si>
    <t>9-11</t>
  </si>
  <si>
    <t>34</t>
  </si>
  <si>
    <t>37</t>
  </si>
  <si>
    <t>38</t>
  </si>
  <si>
    <t>41</t>
  </si>
  <si>
    <t>44</t>
  </si>
  <si>
    <t>45</t>
  </si>
  <si>
    <t>46</t>
  </si>
  <si>
    <t>47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</si>
  <si>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</si>
  <si>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</si>
  <si>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</si>
  <si>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</si>
  <si>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</si>
  <si>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</si>
  <si>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</si>
  <si>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</si>
  <si>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</si>
  <si>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</si>
  <si>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</si>
  <si>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63</t>
  </si>
  <si>
    <t>64</t>
  </si>
  <si>
    <t>65</t>
  </si>
  <si>
    <t>66</t>
  </si>
  <si>
    <t>68</t>
  </si>
  <si>
    <t>71</t>
  </si>
  <si>
    <t>72</t>
  </si>
  <si>
    <t xml:space="preserve">     </t>
  </si>
  <si>
    <t>Байгуууллагын нэр</t>
  </si>
  <si>
    <t>Үйлдвэрлэлт</t>
  </si>
  <si>
    <t xml:space="preserve">               </t>
  </si>
  <si>
    <t xml:space="preserve">                                 </t>
  </si>
  <si>
    <t>Ýíý îíä</t>
  </si>
  <si>
    <t>Èíãý</t>
  </si>
  <si>
    <t>Ã¿¿</t>
  </si>
  <si>
    <t>¯íýý</t>
  </si>
  <si>
    <t>Ýì õîíü</t>
  </si>
  <si>
    <t>Ýì ÿìàà</t>
  </si>
  <si>
    <t>Îí</t>
  </si>
  <si>
    <t>ªâ÷íººð</t>
  </si>
  <si>
    <t>ÕÝÝËÒ¯¯ËÝÃ× ÌÀËÛÍ ÒÎÎ, àéìãèéí ä¿í, îíîîð</t>
  </si>
  <si>
    <t>Áóóð</t>
  </si>
  <si>
    <t>Àçðàãà</t>
  </si>
  <si>
    <t>Áóõ</t>
  </si>
  <si>
    <t>Õóö</t>
  </si>
  <si>
    <t>Óõíà</t>
  </si>
  <si>
    <t>Äóíäàæ</t>
  </si>
  <si>
    <t>Õýýëòýã÷, àéìãèéí ä¿íãýýð, îíîîð</t>
  </si>
  <si>
    <t>Õýýëòýã÷ õýýëò¿¿ëýã÷èéí òîõèðîî, àéìãèéí ä¿í, îíîîð</t>
  </si>
  <si>
    <t>¯ðæëèéí íîðì</t>
  </si>
  <si>
    <t>20-25</t>
  </si>
  <si>
    <t>12-15.</t>
  </si>
  <si>
    <t>35-45</t>
  </si>
  <si>
    <t>25-30</t>
  </si>
  <si>
    <t>Òàðèõ
òàëáàé</t>
  </si>
  <si>
    <t>ª.îíä</t>
  </si>
  <si>
    <t xml:space="preserve">                                   Õ¿íñíèé íîãîî</t>
  </si>
  <si>
    <t>ÓËÀÀÍ ÁÓÓÄÀÉ</t>
  </si>
  <si>
    <t xml:space="preserve">                    </t>
  </si>
  <si>
    <t>I</t>
  </si>
  <si>
    <t>II</t>
  </si>
  <si>
    <t>III</t>
  </si>
  <si>
    <t>IV</t>
  </si>
  <si>
    <t>V</t>
  </si>
  <si>
    <t>VI</t>
  </si>
  <si>
    <t>D140100</t>
  </si>
  <si>
    <t>D140200</t>
  </si>
  <si>
    <t>D141100</t>
  </si>
  <si>
    <t>D141400</t>
  </si>
  <si>
    <t>D140400</t>
  </si>
  <si>
    <t>D341400</t>
  </si>
  <si>
    <t>D141700</t>
  </si>
  <si>
    <t>D143200</t>
  </si>
  <si>
    <t>Багш, англи хэлний</t>
  </si>
  <si>
    <t>D220700</t>
  </si>
  <si>
    <t>D760100</t>
  </si>
  <si>
    <t>Өдрөөр нийт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</si>
  <si>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</si>
  <si>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</si>
  <si>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</si>
  <si>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</si>
  <si>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</si>
  <si>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</si>
  <si>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</si>
  <si>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</si>
  <si>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</si>
  <si>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</si>
  <si>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</si>
  <si>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</si>
  <si>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</si>
  <si>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01</t>
  </si>
  <si>
    <t>õ</t>
  </si>
  <si>
    <t>Б</t>
  </si>
  <si>
    <t>16</t>
  </si>
  <si>
    <t>17</t>
  </si>
  <si>
    <t>18</t>
  </si>
  <si>
    <t>19</t>
  </si>
  <si>
    <t>20</t>
  </si>
  <si>
    <t>21</t>
  </si>
  <si>
    <t>д/д</t>
  </si>
  <si>
    <t>Төслийн нэр</t>
  </si>
  <si>
    <t>№</t>
  </si>
  <si>
    <t>Нийт</t>
  </si>
  <si>
    <t>ШИНЭ АЖЛЫН БАЙРАНД АЖИЛЛАЖ БАЙГАА ХҮНИЙ ТОО. Эдийн засгийн гол нэр төрлөөр</t>
  </si>
  <si>
    <t>Эдийн засгийн үйл ажиллагааны салбарын ангиллаар</t>
  </si>
  <si>
    <t>ХАА, ан агнуур, ойн аж ахуй, загас агнуур</t>
  </si>
  <si>
    <t>Уул уурхай, олборлолт</t>
  </si>
  <si>
    <t>Боловсруулах үйлдвэр</t>
  </si>
  <si>
    <t>Барилга</t>
  </si>
  <si>
    <t xml:space="preserve">Бөөний болон жижиглэн худалдаа </t>
  </si>
  <si>
    <t xml:space="preserve">Зочид буудал, зоогийн газар </t>
  </si>
  <si>
    <t>Төрийн удирдлага, батлан хамгаалах, албан журмын даатгал</t>
  </si>
  <si>
    <t>Боловсрол</t>
  </si>
  <si>
    <t>Эрүүл мэнд, нийгмийн халамж</t>
  </si>
  <si>
    <t>Үйлчилгээний бусад үйл ажиллагаа</t>
  </si>
  <si>
    <t xml:space="preserve">Баяндун </t>
  </si>
  <si>
    <t xml:space="preserve">Матад </t>
  </si>
  <si>
    <t xml:space="preserve">Сэргэлэн </t>
  </si>
  <si>
    <t xml:space="preserve">Чулуунхороот </t>
  </si>
  <si>
    <t>/АЖИЛ ХАЙЖ БУЙ ШАЛТГААН, АЖИЛД ЗУУЧЛАГДАН ОРСОН БАЙДАЛ, АЙМАГ, НИЙСЛЭЛ, БҮСЭЭР, ӨССӨН ДҮНГЭЭР/</t>
  </si>
  <si>
    <t>Мөрийн дугаар</t>
  </si>
  <si>
    <t>Ажилгүй иргэн                                            /Одоо идэвхтэй байгаа/</t>
  </si>
  <si>
    <t>Үүнээс: Эмэгтэй</t>
  </si>
  <si>
    <t xml:space="preserve"> Ажил хайж байгаа шалтгаанаар </t>
  </si>
  <si>
    <t>Тайлант хугацаанд хасагдсан</t>
  </si>
  <si>
    <t xml:space="preserve">Ажилд зуучлагдан орсон </t>
  </si>
  <si>
    <t>Байгууллагын хариуцлагын хэлбэрээр</t>
  </si>
  <si>
    <t>Насны бүлгээр</t>
  </si>
  <si>
    <t>Боловсролын түвшингээр</t>
  </si>
  <si>
    <t xml:space="preserve">  Шилжин суурьшсан</t>
  </si>
  <si>
    <t xml:space="preserve">  Тухайн жилд сургууль төгссөн</t>
  </si>
  <si>
    <t>Сургууль төгсөөд ажилгүй байгаа</t>
  </si>
  <si>
    <t>Сургуулиа орхисон /гарсан, чөлөө авсан/</t>
  </si>
  <si>
    <t>Тухайн жилд цэргээс халагдсан</t>
  </si>
  <si>
    <t xml:space="preserve"> Цэргээс халагдаад ажилгүй байгаа</t>
  </si>
  <si>
    <t>Гадаадаас эргэж ирсэн</t>
  </si>
  <si>
    <t>Хорих газраас суллагдсан</t>
  </si>
  <si>
    <t>Ажлаас чөлөөлөгдсөн/ халагдсан</t>
  </si>
  <si>
    <t>Хувьцаат компани</t>
  </si>
  <si>
    <t>Хязгаарлагдмал                 хариуцлагатай компани</t>
  </si>
  <si>
    <t>Бүх гишүүд нь бүрэн хариуцлагатай нөхөрлөл</t>
  </si>
  <si>
    <t>Зарим гишүүд нь бүрэн хариуцлагатай нөхөрлөл</t>
  </si>
  <si>
    <t>Хоршоо</t>
  </si>
  <si>
    <t>Төрийн өмчит аж ахуйн тооцоотой үйлдвэрийн газар</t>
  </si>
  <si>
    <t>Орон нутгийн өмчит аж ахуйн тооцоотой үйлдвэрийн газар</t>
  </si>
  <si>
    <t>Төсөвт байгууллага</t>
  </si>
  <si>
    <t>Төрийн бус байгууллага</t>
  </si>
  <si>
    <t>Магистр, доктор</t>
  </si>
  <si>
    <t xml:space="preserve">Дипломын болон бакалаврын </t>
  </si>
  <si>
    <t>Тусгай мэргэжлийн дунд</t>
  </si>
  <si>
    <t>Техникийн болон мэргэжлийн</t>
  </si>
  <si>
    <t>Бүрэн дунд</t>
  </si>
  <si>
    <t xml:space="preserve">Суурь </t>
  </si>
  <si>
    <t xml:space="preserve">Бага </t>
  </si>
  <si>
    <t>Боловсролгүй</t>
  </si>
  <si>
    <t xml:space="preserve">Тайлант хугацаанд нэмэгдсэн </t>
  </si>
  <si>
    <t>Гүйцэтгэж байгаа ажил, албан тушаалдаа мэргэжлийн ур чадварын хувьд тэнцэхгүй болсон</t>
  </si>
  <si>
    <t>Гүйцэтгэж байгаа ажил, албан тушаалдаа эрүүл мэндийн хувьд тэнцэхгүй болсон</t>
  </si>
  <si>
    <t xml:space="preserve">Тэтгэвэрт гарсан </t>
  </si>
  <si>
    <t>Хөдөлмөрийн сахилгын зөрчил гаргасан</t>
  </si>
  <si>
    <t>Орон тооны цомхотголд орсон</t>
  </si>
  <si>
    <t>Байгууллага татан буугдсан</t>
  </si>
  <si>
    <t xml:space="preserve"> 15 - 24 </t>
  </si>
  <si>
    <t>25 - 34</t>
  </si>
  <si>
    <t>35 - 44</t>
  </si>
  <si>
    <t>44 - 59</t>
  </si>
  <si>
    <t>60+</t>
  </si>
  <si>
    <t>Дорнод</t>
  </si>
  <si>
    <t>Үзүүлэлт</t>
  </si>
  <si>
    <t xml:space="preserve">Нийт </t>
  </si>
  <si>
    <t>FLOWER</t>
  </si>
  <si>
    <t>Ýìýãòýé</t>
  </si>
  <si>
    <t>x</t>
  </si>
  <si>
    <t>2013.01.07</t>
  </si>
  <si>
    <t>Ачит тан</t>
  </si>
  <si>
    <t>DZM-HEART</t>
  </si>
  <si>
    <t>Төрсөн эх</t>
  </si>
  <si>
    <t>D340100</t>
  </si>
  <si>
    <t>Бизнесийн менежмент</t>
  </si>
  <si>
    <t>Нягтлан бодох бүртгэл</t>
  </si>
  <si>
    <t>Японы Хүүхдийг Ивээх Сан   нь:</t>
  </si>
  <si>
    <t>Зорилго</t>
  </si>
  <si>
    <t>Санхүүжүүлэгч байгууллага</t>
  </si>
  <si>
    <t>Санхүүжилт</t>
  </si>
  <si>
    <t>Нийгэмшүүлэх цирк</t>
  </si>
  <si>
    <t>Хүнд нөхцөлд амьдарч буй хүүхдүүдийг циркийн урлагаар дамжуулан нийгэмшүүлэх, төлөвшүүлэх</t>
  </si>
  <si>
    <t>Онцгой байдлын үе дэх хүүхэд хамгаалал</t>
  </si>
  <si>
    <t>Хүүхдэд халамж, хамгаалал, боловсролын үйлчилгээ үзүүлэгч төрийн байгууллага, ажилтнууд хүнд нөхцөл дэх хүүхдүүдийг онцгой байдлын өмнө, дунд болон дараа үед хамгаалах, чадавхийг сайжруулах</t>
  </si>
  <si>
    <t>Солонгосын хүүхдийг Ивээх сан</t>
  </si>
  <si>
    <t>“Алслагдсан хөдөөгийн эмзэг бүлгийн хүүхдүүдийн бага боловсролын үр дүнг сайжруулах нь “ төсөл</t>
  </si>
  <si>
    <t>Хөдөө орон нутгийн хамгийн эмзэг бүлгийн 5-10 насны 7500 хүүхдийн сургуулийн өмнөх болон бага боловсролын хүртээмж,чанар, үр ашгийг нэмэгдүүлэх</t>
  </si>
  <si>
    <t>Дэлхийн банк</t>
  </si>
  <si>
    <t>ЯХИС</t>
  </si>
  <si>
    <t>Нийт санхүүжилт</t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</si>
  <si>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Хүүхэд бүрийг хүндлэн дээдэлдэг</t>
    </r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</si>
  <si>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Хүүхдийг сонсож, хүүхдээс суралцдаг</t>
    </r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</si>
  <si>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Бүх хүүхдэд итгэл найдвар, тэгш боломж олгосон</t>
    </r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</si>
  <si>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Дэлхий ертөнцийг бий болгохын төлөө ажилладаг төрийн бус ашгийн бус олон улсын байгууллага.</t>
    </r>
  </si>
  <si>
    <t>1.        </t>
  </si>
  <si>
    <t>2.        </t>
  </si>
  <si>
    <t>3.        </t>
  </si>
  <si>
    <t>4.        </t>
  </si>
  <si>
    <t>Хяналт үнэлгээ, ажилтнуудын цалин, хяналт үнэлгээ</t>
  </si>
  <si>
    <t>МД</t>
  </si>
  <si>
    <t>Барилгын 
цахилгаанчин</t>
  </si>
  <si>
    <t>Сургуулийн нэр</t>
  </si>
  <si>
    <t>Суурь</t>
  </si>
  <si>
    <t>Бага</t>
  </si>
  <si>
    <t>Барилгын засал
 чимэглэлч</t>
  </si>
  <si>
    <t>Барилгын 
өрөг угсрагч</t>
  </si>
  <si>
    <t>Барилгын 
сантехникч Н/Х</t>
  </si>
  <si>
    <t>76</t>
  </si>
  <si>
    <t>Нэр</t>
  </si>
  <si>
    <t>Хүний тоо</t>
  </si>
  <si>
    <t>77</t>
  </si>
  <si>
    <t>Практикал даатгал</t>
  </si>
  <si>
    <t>ДҮН</t>
  </si>
  <si>
    <t>ТАЙЛАНГИЙН МЭДЭЭ</t>
  </si>
  <si>
    <t>Эм</t>
  </si>
  <si>
    <t>Цэцэрлэгийн тоо</t>
  </si>
  <si>
    <t>Өөрчлөлт</t>
  </si>
  <si>
    <t>Төмс</t>
  </si>
  <si>
    <t xml:space="preserve">   Òàðüñàí</t>
  </si>
  <si>
    <t>õýìæèõ 
íýãæ</t>
  </si>
  <si>
    <t>Òîî
õýìæýý</t>
  </si>
  <si>
    <t>¿íý 
/ ìÿí.äîëë/</t>
  </si>
  <si>
    <t>Ýêñïîðò: Á¿ãä</t>
  </si>
  <si>
    <t xml:space="preserve">õ </t>
  </si>
  <si>
    <t>1.Àäóó</t>
  </si>
  <si>
    <t>2.Òºìðèéí õ¿äýð</t>
  </si>
  <si>
    <t>3.Õàð òóãàëãàíû áàÿæìàë</t>
  </si>
  <si>
    <t>4.Öàéðûí áàÿæìàë</t>
  </si>
  <si>
    <t>5.Òýæýýëèéí ºâñ</t>
  </si>
  <si>
    <t>6.Õàéëóóð æîíø</t>
  </si>
  <si>
    <t>7.Çàãàñ</t>
  </si>
  <si>
    <t>8.Õ¿ðýí í¿¿ðñ</t>
  </si>
  <si>
    <t>Èìïîðò Á¿ãä</t>
  </si>
  <si>
    <t>ìÿí äîëë</t>
  </si>
  <si>
    <t xml:space="preserve">1.Áåíçèí </t>
  </si>
  <si>
    <t>2.Äèçåëü ò¿ëø</t>
  </si>
  <si>
    <t>3.Ìîòîöèêë</t>
  </si>
  <si>
    <t>ø</t>
  </si>
  <si>
    <t>4.Óëààí áóóäàé</t>
  </si>
  <si>
    <t>5.Àäóó</t>
  </si>
  <si>
    <t>6.Àâòîìàøèí</t>
  </si>
  <si>
    <t>7.Öàõèëãààí ýð÷èì õ¿÷</t>
  </si>
  <si>
    <t>ìÿí.êâ
öàã</t>
  </si>
  <si>
    <t>8.Òîîñãî</t>
  </si>
  <si>
    <t>9.Öåìåíò</t>
  </si>
  <si>
    <t>10.Öàõèëãààí áàðàà</t>
  </si>
  <si>
    <t>11.Áàãàæ òîíîã òºõººðºìæ</t>
  </si>
  <si>
    <t>12.Áàðèëãûí ìàòåðèàë</t>
  </si>
  <si>
    <t>13.Õ¿íñíèé íîãîî</t>
  </si>
  <si>
    <t>ÁË</t>
  </si>
  <si>
    <t>×Õ</t>
  </si>
  <si>
    <t>НИЙГМИЙН ДААТГАЛЫН САНГААС ТЭТГЭВЭР ТЭТГЭМЖ ОЛГОСОН ХӨРӨНГИЙН ЗАРЦУУЛАЛТ</t>
  </si>
  <si>
    <t>/мян.төг/</t>
  </si>
  <si>
    <t>Сумдын нэрс</t>
  </si>
  <si>
    <t>Тэтгэвэр тэтгэмжийн төрөл</t>
  </si>
  <si>
    <t>Олгосон дүн /мян.төг/</t>
  </si>
  <si>
    <t>Жирэмсэн амаржсаны тэтгэмж /хүний тоо/</t>
  </si>
  <si>
    <t>Оршуулгын тэтгэмж /хүний тоо/</t>
  </si>
  <si>
    <t>ҮОМШӨ-ний тэтгэвэр, тэтгэмж /хүний тоо/</t>
  </si>
  <si>
    <t>Ажилгүйдлийн тэтгэмж /хүний тоо/</t>
  </si>
  <si>
    <t>Баянуул</t>
  </si>
  <si>
    <t>Цагаановоо</t>
  </si>
  <si>
    <t xml:space="preserve">Чойбалсан </t>
  </si>
  <si>
    <t xml:space="preserve"> НИЙТ ДҮН</t>
  </si>
  <si>
    <t>Таримал тэжээл</t>
  </si>
  <si>
    <t>Радио</t>
  </si>
  <si>
    <t>Гар утас</t>
  </si>
  <si>
    <t>Төвлөрсөн систем</t>
  </si>
  <si>
    <t>Ä¿í</t>
  </si>
  <si>
    <t>Сум/дүүрэг</t>
  </si>
  <si>
    <t>Трактор</t>
  </si>
  <si>
    <t>Трактор /Дугуйт/</t>
  </si>
  <si>
    <t>Үр тарианы комбайн</t>
  </si>
  <si>
    <t>Төмсний комбайн</t>
  </si>
  <si>
    <t>Даршны комбайн</t>
  </si>
  <si>
    <t>Анжис*</t>
  </si>
  <si>
    <t>Тариа үрлэгч*</t>
  </si>
  <si>
    <t>Ногоо үрлэгч*</t>
  </si>
  <si>
    <t>Төмс суулгагч*</t>
  </si>
  <si>
    <t>Борной*</t>
  </si>
  <si>
    <t>Бул*</t>
  </si>
  <si>
    <t>Сийрүүлэгч*</t>
  </si>
  <si>
    <t>Сэндлэгч*</t>
  </si>
  <si>
    <t>Морин хадуур</t>
  </si>
  <si>
    <t>Ачааны авто машин</t>
  </si>
  <si>
    <t>Суудлын авто машин</t>
  </si>
  <si>
    <t>Бусад төрлийн авто машин</t>
  </si>
  <si>
    <t>Мотоцикл</t>
  </si>
  <si>
    <t>Цахилгаан станц*</t>
  </si>
  <si>
    <t>Үнээний саалтуур*</t>
  </si>
  <si>
    <t>Хонь хяргагч*</t>
  </si>
  <si>
    <t>Сепаратор (цөцгий ялгагч)</t>
  </si>
  <si>
    <t xml:space="preserve">Хэрлэн </t>
  </si>
  <si>
    <t xml:space="preserve">Баянтүмэн </t>
  </si>
  <si>
    <t xml:space="preserve">Баян-Уул </t>
  </si>
  <si>
    <t xml:space="preserve">Булган </t>
  </si>
  <si>
    <t xml:space="preserve">Гурванзагал </t>
  </si>
  <si>
    <t xml:space="preserve">Дашбалбар </t>
  </si>
  <si>
    <t xml:space="preserve">Халхгол </t>
  </si>
  <si>
    <t xml:space="preserve">Хөлөнбуйр </t>
  </si>
  <si>
    <t xml:space="preserve">Цагаан-Овоо </t>
  </si>
  <si>
    <t>Аймгийн дүн</t>
  </si>
  <si>
    <t>12.3   ÑÀÍÕYYÃÈÉÍ YÉË×ÈËÃÝÝ</t>
  </si>
  <si>
    <t>12.2   ÕÓÂÜ ÕYÍÈÉ ÝÄ ÇYÉË, ÕÝÐÝÃËÝË</t>
  </si>
  <si>
    <t>12.1   ÕÓÂÜ ÕYÍÄ ÕÀÍÄÑÀÍ YÉË×ÈËÃÝÝ</t>
  </si>
  <si>
    <t>12.    ÁÓÑÀÄ ÁÀÐÀÀ, YÉË×ÈËÃÝÝ</t>
  </si>
  <si>
    <t>11.2   ÇÎ×ÈÄ ÁÓÓÄÀË ÄÎÒÓÓÐ ÁÀÉÐÍÛ YÉË×ÈËÃÝÝ</t>
  </si>
  <si>
    <t>11.1   ÍÈÉÒÈÉÍ ÕÎÎËÍÛ YÉË×ÈËÃÝÝ</t>
  </si>
  <si>
    <t>11.    ÇÎ×ÈÄ ÁÓÓÄÀË, ÍÈÉÒÈÉÍ ÕÎÎË, ÄÎÒÓÓÐ ÁÀÉÐÍÛ YÉË×ÈËÃÝÝ</t>
  </si>
  <si>
    <t>10.1   ÁÎËÎÂÑÐÎËÛÍ YÉË×ÈËÃÝÝ</t>
  </si>
  <si>
    <t>10.    ÁÎËÎÂÑÐÎËÛÍ YÉË×ÈËÃÝÝ</t>
  </si>
  <si>
    <t>09.3   ÍÎÌ, ÑÎÍÈÍ, ÁÈ×ÃÈÉÍ ÕÝÐÝÃÑÝË</t>
  </si>
  <si>
    <t>09.2   ×ªËªªÒ ÖÀÃ, ÑÎ¨ËÛÍ YÉË×ÈËÃÝÝ</t>
  </si>
  <si>
    <t>09.1   ÄÓÓ, ÄYÐÑ, ÃÝÐÝË ÇÓÐÀÃ, ÌÝÄÝÝËËÈÉÃ ÁÎËÎÂÑÐÓÓËÀÕ ÒÎÍÎÃ ÒªÕªªÐªÌÆ</t>
  </si>
  <si>
    <t>09.    ÀÌÐÀËÒ, ×ªËªªÒ ÖÀÃ, ÑÎ¨ËÛÍ ÁÀÐÀÀ, YÉË×ÈËÃÝÝ</t>
  </si>
  <si>
    <t>08.1   ÕÎËÁÎÎÍÛ YÉË×ÈËÃÝÝ, ØÓÓÄÀÍÃÈÉÍ YÉË×ÈËÃÝÝ</t>
  </si>
  <si>
    <t>08.    ÕÎËÁÎÎÍÛ ÕÝÐÝÃÑÝË, ØÓÓÄÀÍÃÈÉÍ YÉË×ÈËÃÝÝ</t>
  </si>
  <si>
    <t>07.3  ÒÝÝÂÐÈÉÍ YÉË×ÈËÃÝÝ</t>
  </si>
  <si>
    <t>07.2  ÕÓÂÈÉÍ ÒÝÝÂÐÈÉÍ ÕÝÐÝÃÑËÈÉÍ ÇÀÑÂÀÐ, YÉË×ÈËÃÝÝ</t>
  </si>
  <si>
    <t>07.1  ÒÝÝÂÐÈÉÍ ÕÝÐÝÃÑËÈÉÍ ÕÓÄÀËÄÀÍ ÀÂÀËÒ</t>
  </si>
  <si>
    <t>07.    ÒÝÝÂÝÐ</t>
  </si>
  <si>
    <t>06.3  ÝÌÍÝËÝÃÒ ÕÝÂÒÝÆ YÇYYËÑÝÍ YÉË×ÈËÃÝÝ</t>
  </si>
  <si>
    <t>06.2  ÀÌÁÓËÒÎÐÛÍ YÉË×ÈËÃÝÝ</t>
  </si>
  <si>
    <t>06.1  ÝÌ, ÒÀÐÈÀ, ÝÌÍÝËÃÈÉÍ ÕÝÐÝÃÑÝË</t>
  </si>
  <si>
    <t>06.    ÝÌ, ÒÀÐÈÀ, ÝÌÍÝËÃÈÉÍ YÉË×ÈËÃÝÝ</t>
  </si>
  <si>
    <t>05.5  ÃÝÐ ÀÕÓÉ, ÖÝÖÝÐËÝÃÈÉÍ ÇÎÐÈÓËÀËÒÒÀÉ ÕªÄªËÌªÐÈÉÍ ÁÀÃÀÆ ÕÝÐÝÃÑÝË</t>
  </si>
  <si>
    <t>05.4  ÃÝÐ ÀÕÓÉÍ ØÈËÝÍ ÝÄËÝË, ÑÀÂ ÑÓÓËÃÀ</t>
  </si>
  <si>
    <t>05.3  ÃÝÐ ÀÕÓÉÍ ÖÀÕÈËÃÀÀÍ ÁÀÐÀÀ</t>
  </si>
  <si>
    <t>05.2  ÃÝÐ ÀÕÓÉÍ Î¨ÌÎË, ÍÝÕÌÝË ÝÄËÝË</t>
  </si>
  <si>
    <t>05.1  ÃÝÐ ÀÕÓÉÍ ÒÀÂÈËÃÀ, ÕÝÐÝÃÑÝË, ÕÈÂÑ ÁÎËÎÍ ØÀËÍÛ ÁÓÑÀÄ ÄÝÂÑÃÝÐ</t>
  </si>
  <si>
    <t>05.    ÃÝÐ ÀÕÓÉÍ ÒÀÂÈËÃÀ, ÃÝÐ ÀÕÓÉÍ ÁÀÐÀÀ</t>
  </si>
  <si>
    <t>04.4  ÖÀÕÈËÃÀÀÍ, ÕÈÉÍ ÁÎËÎÍ ÁÓÑÀÄ ÒYËØ</t>
  </si>
  <si>
    <t>04.3  ÓÑÀÍ ÕÀÍÃÀÌÆ ÁÎËÎÍ ÎÐÎÍ ÑÓÓÖÍÛ ÁÓÑÀÄ YÉË×ÈËÃÝÝ</t>
  </si>
  <si>
    <t>04.2  ÎÐÎÍ ÑÓÓÖÍÛ ÒÅÕÍÈÊÈÉÍ ÁÎËÎÍ ÇÀÑÂÀÐÛÍ YÉË×ÈËÃÝÝ</t>
  </si>
  <si>
    <t>04.    ÎÐÎÍ ÑÓÓÖ, ÓÑ, ÖÀÕÈËÃÀÀÍ, ÕÈÉÍ ÁÎËÎÍ ÁÓÑÀÄ ÒYËØ</t>
  </si>
  <si>
    <t>03.2  ÃÓÒÀË</t>
  </si>
  <si>
    <t>03.1.3  ÆÈÆÈÃ ÝÄËÝË, ÕÝÐÝÃÑÝË</t>
  </si>
  <si>
    <t>03.1.2  ÁYÕ ÒªÐËÈÉÍ ÕÓÂÖÀÑ</t>
  </si>
  <si>
    <t>03.1.1  ÕªÂªÍ, ÁªÑ ÁÀÐÀÀ</t>
  </si>
  <si>
    <t>03.1   ÕÓÂÖÀÑ, ÁªÑ ÁÀÐÀÀ</t>
  </si>
  <si>
    <t>03.    ÕÓÂÖÀÑ, ÁªÑ ÁÀÐÀÀ, ÃÓÒÀË</t>
  </si>
  <si>
    <t>02.2 ÒÀÌÕÈ</t>
  </si>
  <si>
    <t>02.1 ÑÎÃÒÓÓÐÓÓËÀÕ ÓÍÄÀÀ</t>
  </si>
  <si>
    <t>02.   ÑÎÃÒÓÓÐÓÓËÀÕ ÓÍÄÀÀ, ÒÀÌÕÈ, ÌÀÍÑÓÓÐÓÓËÀÕ ÁÎÄÈÑ</t>
  </si>
  <si>
    <t>01.2 ÑÎÃÒÓÓÐÓÓËÀÕ ÁÓÑ ÓÍÄÀÀ</t>
  </si>
  <si>
    <t>01.1.9  ÕYÍÑÍÈÉ ÁÓÑÀÄ ÁYÒÝÝÃÄÝÕYYÍ</t>
  </si>
  <si>
    <t>01.1.8  ÑÀÀÕÀÐ, ÆÈÌÑÍÈÉ ×ÀÍÀÌÀË, ÇªÃÈÉÍ ÁÀË, ×ÈÕÝÐ, ØÎÊÎËÀÄ</t>
  </si>
  <si>
    <t>01.1.7  ÕYÍÑÍÈÉ ÍÎÃÎÎ</t>
  </si>
  <si>
    <t>01.1.6  ÆÈÌÑ, ÆÈÌÑÃÝÍÝ</t>
  </si>
  <si>
    <t>01.1.5  ÒªÐªË ÁYÐÈÉÍ ªªÕ, ÒÎÑ</t>
  </si>
  <si>
    <t>01.1.4  ÑYY, ÑYYÍ ÁYÒÝÝÃÄÝÕYYÍ, ªÍÄªÃ</t>
  </si>
  <si>
    <t>01.1.2  ÌÀÕ, ÌÀÕÀÍ ÁYÒÝÝÃÄÝÕYYÍ</t>
  </si>
  <si>
    <t>01.1.1  ÒÀËÕ, ÃÓÐÈË, ÁÓÄÀÀ</t>
  </si>
  <si>
    <t>01.1 ÕYÍÑÍÈÉ ÁÀÐÀÀ</t>
  </si>
  <si>
    <t>01.   ÕYÍÑÍÈÉ ÁÀÐÀÀ, ÑÎÃÒÓÓÐÓÓËÀÕ ÁÓÑ ÓÍÄÀÀ</t>
  </si>
  <si>
    <t>Зөрүү</t>
  </si>
  <si>
    <t>/га-гаар/</t>
  </si>
  <si>
    <t>Ойн сан бүхий газар</t>
  </si>
  <si>
    <t>Усны сан бүхий газар</t>
  </si>
  <si>
    <t>Улсын тусгай хэрэгцээний газар</t>
  </si>
  <si>
    <t>Бэлчээрийн газар</t>
  </si>
  <si>
    <t>Хадлангийн талбай</t>
  </si>
  <si>
    <t>Тариалангийн газар, бүгд</t>
  </si>
  <si>
    <t xml:space="preserve">Ү ү н э э с </t>
  </si>
  <si>
    <t>Атаршсан газар</t>
  </si>
  <si>
    <t>Хөдөө аж ахуйн барилга байгууламжийн дэвсгэр газар, бүгд</t>
  </si>
  <si>
    <t>Хөдөө аж ахуйн хэрэгцээнд тохиромжгүй газар</t>
  </si>
  <si>
    <t>Барилга, байгууламжийн дэвсгэр газар, бүгд</t>
  </si>
  <si>
    <t>Нийтийн эдэлбэрийн газар, бүгд</t>
  </si>
  <si>
    <t>Үйлдвэрийн газар, бүгд</t>
  </si>
  <si>
    <t>Уурхайн дэвсгэр газар, бүгд</t>
  </si>
  <si>
    <t>Гэр хорооллын газар, бүгд</t>
  </si>
  <si>
    <t>Автозамын газар, бүгд</t>
  </si>
  <si>
    <t>Төмөр замын газар, бүгд</t>
  </si>
  <si>
    <t>Агаарын тээврийн газар, бүгд</t>
  </si>
  <si>
    <t>Шугам сүлжээний газар, бүгд</t>
  </si>
  <si>
    <t>Усан тээврийн газар,  бүгд</t>
  </si>
  <si>
    <t>Ой модоор бүрхэгдсэн газар /түүний дотор загаар/</t>
  </si>
  <si>
    <t>Ой модыг нь огтолсон газар</t>
  </si>
  <si>
    <t>Мод үржүүлгийн газар</t>
  </si>
  <si>
    <t>Ой тэлэн ургах нөөц газар</t>
  </si>
  <si>
    <t>Ойн сангийн бусад газар</t>
  </si>
  <si>
    <t>Гол мөрний эзлэх газар</t>
  </si>
  <si>
    <t>Нуур, цөөрөм, тойрмын эзлэх газар</t>
  </si>
  <si>
    <t>Горхи, булаг, шандны эзлэх газар</t>
  </si>
  <si>
    <t>Мөнх цас, мөсөн голын эзлэх газар</t>
  </si>
  <si>
    <t>Улсын тусгай хамгаалалттай газар, бүгд</t>
  </si>
  <si>
    <t>Улсын хилийн зурвас газар</t>
  </si>
  <si>
    <t>улсыг батлан хамгаалах болон аюулгүй байдлыг хангах зориулалтаар олгосон газар</t>
  </si>
  <si>
    <t>гадааад улсын дипломат төлөөлөгчийн болон консулын газар, олон улсын байгууллагын төлөөлөгчийн газарт олгосон газар</t>
  </si>
  <si>
    <t>шинжлэх ухаан технологийн сорилт, туршилт болон байгаль орчин, цаг агаарын төлөв байдлын байнгын ажиглалтын талбай</t>
  </si>
  <si>
    <t>аймаг дундын отрын бэлчээр</t>
  </si>
  <si>
    <t>улсын тэжээлийн сангийн хадлангийн талбай</t>
  </si>
  <si>
    <t>бүтээгдхүүн хуваах гэрээний дагуу хайгуулын зориулалтаар ашиглах газрын тосны гэрээт талбай</t>
  </si>
  <si>
    <t>чөлөөт бүсийн газар</t>
  </si>
  <si>
    <t>Мал аж ахуйн үйлдвэрлэлийн зориулалттай</t>
  </si>
  <si>
    <t>Газар тариалангийн үйлдвэрлэлийн зориулалттай</t>
  </si>
  <si>
    <t>Хөдөө аж ахуйн үйлдвэрлэлийн хэрэгцээнд зориулсан бусад газар</t>
  </si>
  <si>
    <t>Иргэн, аж ахуйн нэгж, байгууллагын өмчлөл, эзэмшил, ашиглалтад байгаа барилга, байгууламжийн доорх газар</t>
  </si>
  <si>
    <t>Амралт, рашаан сувиллын газар</t>
  </si>
  <si>
    <t>Иргэн, аж ахуйн нэгж, байгууллагын эзэмшлийн бус амралт, зугаалга, биеийн тамирын зориулалттай болон цэцэрлэгт хүрээлэнгийн газар</t>
  </si>
  <si>
    <t>Гудамж, талбай, замын газар</t>
  </si>
  <si>
    <t>Цэвэрлэх байгууламжийн талбай</t>
  </si>
  <si>
    <t>Оршуулгын газар</t>
  </si>
  <si>
    <t>Хог хаягдлын газар</t>
  </si>
  <si>
    <t>Эзэмшил, ашиглалтад олгогдоогүй сул чөлөөтэй газар</t>
  </si>
  <si>
    <t>Ашигт малтмал олборлож байгаа уурхайн талбай</t>
  </si>
  <si>
    <t xml:space="preserve"> Үйлдвэрлэлийн  зориулалттай барилга, байгууламжийн газар</t>
  </si>
  <si>
    <t>Суурьшлын бүсийн барилга, байгууламжийн газар</t>
  </si>
  <si>
    <t>Гэр, орон сууцны хашааны газар</t>
  </si>
  <si>
    <t>Гэр бүлийн хэрэгцээнд зориулан эзэмшиж байгаа төмс, хүнсний ногооны талбай</t>
  </si>
  <si>
    <t>Улсын чанартай</t>
  </si>
  <si>
    <t>Орон нутгийн чанартай</t>
  </si>
  <si>
    <t>Аж ахуйн нэгж, байгууллагын дотоодын зориулалттай</t>
  </si>
  <si>
    <t>Авто тээврийн барилга, байгууламж, зогсоолын талбай</t>
  </si>
  <si>
    <t>Төмөр замын далангийн талбай, хамгаалалтын зурвас газар</t>
  </si>
  <si>
    <t>Өртөө, зөрлөгийн барилга, байгууламжийн талбай</t>
  </si>
  <si>
    <t>Нислэгийн аюулгүй байдлыг хамгаалах бүсийн газар</t>
  </si>
  <si>
    <t>Барилга байгууламж, төхөөрөмжийн газар</t>
  </si>
  <si>
    <t>Холбооны шугам, холбооны мэдээлэл хүлээн авах станцын эзлэх талбай</t>
  </si>
  <si>
    <t>Эрчим хүчний шугам, станцын эзлэх талбай</t>
  </si>
  <si>
    <t>Ус, дулаан дамжуулах хоолойн эзлэх талбай</t>
  </si>
  <si>
    <t>Ус шахах, өргөх  байгууламжийн доорхи газар</t>
  </si>
  <si>
    <t>Үерээс хамгаалах далан, сувгийн эзлэх талбай</t>
  </si>
  <si>
    <t>Өвөл-хаврын</t>
  </si>
  <si>
    <t>Зун-намрын</t>
  </si>
  <si>
    <t>Үр тариа тариалсан талбай</t>
  </si>
  <si>
    <t>Төмс, хүнсний ногоо тариалсан талбай</t>
  </si>
  <si>
    <t>Тэжээлийн ургамал тариалсан талбай</t>
  </si>
  <si>
    <t>Таримал ургамал, жимс жимсгэнэ тариалсан талбай</t>
  </si>
  <si>
    <t>Уриншилсан талбай</t>
  </si>
  <si>
    <t>Өнжөөсөн талбай</t>
  </si>
  <si>
    <t>Өвөлжөө, хаваржааны доорх газар</t>
  </si>
  <si>
    <t>Дархан цаазат газар</t>
  </si>
  <si>
    <t>Байгалийн цогцолборт газар</t>
  </si>
  <si>
    <t>Байгалийн нөөц газар</t>
  </si>
  <si>
    <t>Дурсгалт газар</t>
  </si>
  <si>
    <t>42</t>
  </si>
  <si>
    <t>43</t>
  </si>
  <si>
    <t>I.3</t>
  </si>
  <si>
    <t>I.4</t>
  </si>
  <si>
    <t>I.5</t>
  </si>
  <si>
    <t>I.6</t>
  </si>
  <si>
    <t>I.7</t>
  </si>
  <si>
    <t>III.1</t>
  </si>
  <si>
    <t>III.2</t>
  </si>
  <si>
    <t>III.3</t>
  </si>
  <si>
    <t>III.4</t>
  </si>
  <si>
    <t>III.5</t>
  </si>
  <si>
    <t>III.6</t>
  </si>
  <si>
    <t>III.7</t>
  </si>
  <si>
    <t>III.8</t>
  </si>
  <si>
    <t>III.9</t>
  </si>
  <si>
    <t>III.11</t>
  </si>
  <si>
    <t>III.12</t>
  </si>
  <si>
    <t>III.13</t>
  </si>
  <si>
    <t>III.14</t>
  </si>
  <si>
    <t>III.15</t>
  </si>
  <si>
    <t>III.16</t>
  </si>
  <si>
    <t>IV.1</t>
  </si>
  <si>
    <t>IV.2</t>
  </si>
  <si>
    <t>IV.3</t>
  </si>
  <si>
    <t>IV.4</t>
  </si>
  <si>
    <t>V.1</t>
  </si>
  <si>
    <t>VI.1</t>
  </si>
  <si>
    <t>VI.БОЛОВСРОЛ, СОЁЛ</t>
  </si>
  <si>
    <t>VI.2</t>
  </si>
  <si>
    <t>VI.3</t>
  </si>
  <si>
    <t>VI.4</t>
  </si>
  <si>
    <t>VI.5</t>
  </si>
  <si>
    <t>VI.6</t>
  </si>
  <si>
    <t>VI.7</t>
  </si>
  <si>
    <t>VII.1</t>
  </si>
  <si>
    <t>VIII.1</t>
  </si>
  <si>
    <t>IX.1</t>
  </si>
  <si>
    <t>X.1</t>
  </si>
  <si>
    <t>X.2</t>
  </si>
  <si>
    <t>X.3</t>
  </si>
  <si>
    <t>X.4</t>
  </si>
  <si>
    <t>X.5</t>
  </si>
  <si>
    <t>X.6</t>
  </si>
  <si>
    <t>X.7</t>
  </si>
  <si>
    <t>X.8</t>
  </si>
  <si>
    <t>X.9</t>
  </si>
  <si>
    <t>25-29</t>
  </si>
  <si>
    <t>30-34</t>
  </si>
  <si>
    <t>35-39</t>
  </si>
  <si>
    <t>X.10</t>
  </si>
  <si>
    <t>X.11</t>
  </si>
  <si>
    <t>84</t>
  </si>
  <si>
    <t>X.12</t>
  </si>
  <si>
    <t>III.10</t>
  </si>
  <si>
    <t>VII(шил)</t>
  </si>
  <si>
    <t>28</t>
  </si>
  <si>
    <t>29</t>
  </si>
  <si>
    <t>Төрийн бус өмчийн
 нийт дүн</t>
  </si>
  <si>
    <t>Төрийн өмчийн
 нийт дүн</t>
  </si>
  <si>
    <t>Зүүн бүс</t>
  </si>
  <si>
    <t>ХҮН АМЫН ТОО НАСААР ÑÓÌÄÀÀÐ</t>
  </si>
  <si>
    <t>ХҮН АМЫН ТОО НАСААР ÑÓÌÄÀÀÐ, Õ¯ÉÑÝÝÐ</t>
  </si>
  <si>
    <t>ÝÐÝÃÒÝÉ</t>
  </si>
  <si>
    <t>ÝÌÝÃÒÝÉ</t>
  </si>
  <si>
    <t xml:space="preserve">  Äүí</t>
  </si>
  <si>
    <t>0-4</t>
  </si>
  <si>
    <t>5-9</t>
  </si>
  <si>
    <t>10-14</t>
  </si>
  <si>
    <t>15-19</t>
  </si>
  <si>
    <t>20-24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</si>
  <si>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</si>
  <si>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</si>
  <si>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</si>
  <si>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</si>
  <si>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</si>
  <si>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</si>
  <si>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</si>
  <si>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</si>
  <si>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</si>
  <si>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</si>
  <si>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</si>
  <si>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</si>
  <si>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</si>
  <si>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 xml:space="preserve"> ÑÓÓÐÈÍ Õ¯Í ÀÌÛÍ ÒÎÎ, ХӨДӨЛМӨРИЙН НАСНЫ ХҮН АМ íàñíû á¿òýö, ñóìààð</t>
  </si>
  <si>
    <t xml:space="preserve">Ñóì
</t>
  </si>
  <si>
    <t xml:space="preserve">¯¿íýýñ: íàñíû á¿ëýã
</t>
  </si>
  <si>
    <t>Хөдөлмөрийн насны хүн ам</t>
  </si>
  <si>
    <t>0-14</t>
  </si>
  <si>
    <t>15-59</t>
  </si>
  <si>
    <t>60 +</t>
  </si>
  <si>
    <t>18-59</t>
  </si>
  <si>
    <t>18-54</t>
  </si>
  <si>
    <t>Ýр</t>
  </si>
  <si>
    <t>Õ¯Í ÀÌÛÍ ÒÎÎ, îíû ýöýñò, õ¿éñýýð</t>
  </si>
  <si>
    <t>ÕÎÒ ÕªÄªªÃÈÉÍ Õ¯Í ÀÌ, õ¿éñýýð</t>
  </si>
  <si>
    <t xml:space="preserve">ýðýãòýé
</t>
  </si>
  <si>
    <t xml:space="preserve">ýìýãòýé
</t>
  </si>
  <si>
    <t xml:space="preserve">Á¿ãä
</t>
  </si>
  <si>
    <t>Ýðýãòýé</t>
  </si>
  <si>
    <t>ýìýãòýé</t>
  </si>
  <si>
    <t>Õºäºº</t>
  </si>
  <si>
    <t>Ñóì, ä¿¿ðãèéí íýð</t>
  </si>
  <si>
    <t>¿¿íýýñ: ýìýãòýé</t>
  </si>
  <si>
    <t>Y¿íýýñ: øàëòãààíààð</t>
  </si>
  <si>
    <t>Òºðºëõèéí</t>
  </si>
  <si>
    <t>Îëäìîë</t>
  </si>
  <si>
    <t>Îñîë ãýìòëýýð</t>
  </si>
  <si>
    <t>Åðäèéí 
ºâ÷èí</t>
  </si>
  <si>
    <t>ÌØª</t>
  </si>
  <si>
    <t>Àõóéí 
îñîë</t>
  </si>
  <si>
    <t>Äîðíîä</t>
  </si>
  <si>
    <t>ӨРХИЙН ТОО, ам бүлийн тоо, өрхийн тэргүүлэгчийн хүйсээр</t>
  </si>
  <si>
    <t>Аймаг, ñóì</t>
  </si>
  <si>
    <t>Ам бүлийн тоогоор</t>
  </si>
  <si>
    <t>1 ам бүлтэй</t>
  </si>
  <si>
    <t>2 ам бүлтэй</t>
  </si>
  <si>
    <t>3 ам бүлтэй</t>
  </si>
  <si>
    <t>4 ам бүлтэй</t>
  </si>
  <si>
    <t>5 ам бүлтэй</t>
  </si>
  <si>
    <t>6 ам бүлтэй</t>
  </si>
  <si>
    <t>7 ам бүлтэй</t>
  </si>
  <si>
    <t>8 ам бүлтэй</t>
  </si>
  <si>
    <t>9 ам бүлтэй</t>
  </si>
  <si>
    <t>10,+ ам бүлтэй</t>
  </si>
  <si>
    <t xml:space="preserve">  Ä¯Í</t>
  </si>
  <si>
    <t>Бүтэн өнчин 
хүүхдийн тоо</t>
  </si>
  <si>
    <t>Хагас өнчин 
хүүхдийн тоо</t>
  </si>
  <si>
    <t>Өрх толгойлсон
 хүний тоо</t>
  </si>
  <si>
    <t>Өрх толгойлсон эмэгтэйчүүдийн тоо</t>
  </si>
  <si>
    <t>Хөгжлийн 
бэрхшээлтэй 
хүний тоо</t>
  </si>
  <si>
    <t>ªÐÕ Õ¯Í ÀÌ, ÍÈÉÃÌÈÉÍ ÇÀÐÈÌ ¯Ç¯¯ËÝËÒÈÉÍ ÒÀÉËÀÍ</t>
  </si>
  <si>
    <t>`</t>
  </si>
  <si>
    <t>2014.01.04</t>
  </si>
  <si>
    <t>2013
2012</t>
  </si>
  <si>
    <t>нарийн боов</t>
  </si>
  <si>
    <t>жүүс</t>
  </si>
  <si>
    <t>Хэрлэн толгойт ХХК</t>
  </si>
  <si>
    <t>хиам</t>
  </si>
  <si>
    <t>нухаш</t>
  </si>
  <si>
    <t>мян.тн</t>
  </si>
  <si>
    <t>Улз гол ХХК</t>
  </si>
  <si>
    <t>алт</t>
  </si>
  <si>
    <t>Агаабал ХХК</t>
  </si>
  <si>
    <t>вакум цонх</t>
  </si>
  <si>
    <t>ширхэг</t>
  </si>
  <si>
    <t>Жорон ХХК</t>
  </si>
  <si>
    <t>блок</t>
  </si>
  <si>
    <t>замын хавтан</t>
  </si>
  <si>
    <t>хашлага</t>
  </si>
  <si>
    <t>кг</t>
  </si>
  <si>
    <t>кв.м</t>
  </si>
  <si>
    <t>мян.м.куб</t>
  </si>
  <si>
    <t>Жараахайн булаг ХХК</t>
  </si>
  <si>
    <t>мельницийн алх</t>
  </si>
  <si>
    <t>эксковаторын шүд</t>
  </si>
  <si>
    <t>Талын сүү ХХК</t>
  </si>
  <si>
    <t>мян.ш</t>
  </si>
  <si>
    <t>Эсгий дулаалга ХХК</t>
  </si>
  <si>
    <t>мян.м.кв</t>
  </si>
  <si>
    <t>эсгий</t>
  </si>
  <si>
    <t>зайрмаг</t>
  </si>
  <si>
    <t>Шанлун ХХК</t>
  </si>
  <si>
    <t>цайр</t>
  </si>
  <si>
    <t>тн</t>
  </si>
  <si>
    <t>боловсруулаагүй хар тугалга</t>
  </si>
  <si>
    <t xml:space="preserve">Аж ахуйн нэгжийн нэр </t>
  </si>
  <si>
    <t>Ханчирс ХХК</t>
  </si>
  <si>
    <t>савхин дээл</t>
  </si>
  <si>
    <t>савхин цамц</t>
  </si>
  <si>
    <t>савхин өмд</t>
  </si>
  <si>
    <t>савхин хүрэм</t>
  </si>
  <si>
    <t>Дорно нутгийн хишиг ХХК</t>
  </si>
  <si>
    <t xml:space="preserve">банш бууз </t>
  </si>
  <si>
    <t>Дорнын цагаан сүү ХХК</t>
  </si>
  <si>
    <t>сүү</t>
  </si>
  <si>
    <t>мян.л</t>
  </si>
  <si>
    <t>Уул уурхайн  үйлдвэрлэлт</t>
  </si>
  <si>
    <t>ДОРНОД АЙМАГТ 2013 ОНД ҮЙЛДЭГДСЭН ГЭМТ ХЭРГИЙН СУДАЛГАА</t>
  </si>
  <si>
    <t>Үүнээс:
 эмэгтэй</t>
  </si>
  <si>
    <t xml:space="preserve">                       </t>
  </si>
  <si>
    <t>ХАА, ойн аж ахуй, загас барилт, ан агнуур,</t>
  </si>
  <si>
    <t>Уул уурхай олборлолт</t>
  </si>
  <si>
    <t>Боловсруулах үйлдвэрлэл</t>
  </si>
  <si>
    <t>Цахилгаан, хий, уур, агааржуулалт</t>
  </si>
  <si>
    <t xml:space="preserve">Усны хангамж, бохир ус зайлуулах систем, хог хаягдлын менежмент болон </t>
  </si>
  <si>
    <t xml:space="preserve">Бөөний болон жижиглэн худалдаа, машин мотоциклийн </t>
  </si>
  <si>
    <t>Тээвэр ба агуулахын үйл ажиллагаа</t>
  </si>
  <si>
    <t>Зочид буудал, байр, сууц болон нийтийн хоолны үйлчилгээ</t>
  </si>
  <si>
    <t>Мэдээлэл холбоо</t>
  </si>
  <si>
    <t>Санхүүгийн болон даатгалын үйл ажиллагаа</t>
  </si>
  <si>
    <t>Үл хөдлөх хөрөнгийн үйл ажиллагаа</t>
  </si>
  <si>
    <t xml:space="preserve">Мэргэжлийн шинжлэх ухаан болон техникийн үйл </t>
  </si>
  <si>
    <t>Удирдлагын болон дэмжлэг үзүүлэх үйл ажиллагаа</t>
  </si>
  <si>
    <t>Төрийн удирдлага ба батлан хамгаалах үйл ажиллагаа, албан журмийн нийгмийн</t>
  </si>
  <si>
    <t>Хүний эрүүл мэнд ба нийгмийн халамжийн үйл ажиллагаа</t>
  </si>
  <si>
    <t>Урлаг, үзвэр, тоглоом наадам</t>
  </si>
  <si>
    <t>Хүн хөлслөж ажиллуулдаг өрхийн үйл ажиллагаа</t>
  </si>
  <si>
    <t>Олон улсын байгууллага, суурин төлөөлөгчийн үйл ажиллагаа</t>
  </si>
  <si>
    <t>Зүүн бүс-дүн</t>
  </si>
  <si>
    <t>УЛСЫН ДҮН</t>
  </si>
  <si>
    <t>Сумын нэр</t>
  </si>
  <si>
    <t>үүнээс</t>
  </si>
  <si>
    <t>газрын</t>
  </si>
  <si>
    <t>ангиллын</t>
  </si>
  <si>
    <t>төрлөөр</t>
  </si>
  <si>
    <t>Хөдөө аж ахуйн газар</t>
  </si>
  <si>
    <t>хот тосгон, бусад суурины газар</t>
  </si>
  <si>
    <t>зам, шугам сүлжээний газар</t>
  </si>
  <si>
    <t>АЖЛЫН ШИНЭ БАЙРНЫ 2013 ОНЫ 12 ДУГААР САРЫН МЭДЭЭ
/ЭДИЙН ЗАСГИЙН ҮЙЛ АЖИЛЛАГААНЙ САЛБАРААР, АЙМАГ, НИЙСЛЭЛ, БҮСЭЭР, ӨССӨН ДҮНГЭЭР/</t>
  </si>
  <si>
    <t>БҮРТГЭЛТЭЙ АЖИЛГҮЙ ИРГЭНИЙ ХӨДӨЛГӨӨНИЙ 2013 ОНЫ 12 САРЫН МЭДЭЭ</t>
  </si>
  <si>
    <t>Ажилгүй иргэн /хугацааны эцэст/</t>
  </si>
  <si>
    <t>Үүнээс: эмэгтэй</t>
  </si>
  <si>
    <t>ГАРЧИГ</t>
  </si>
  <si>
    <t>Гарчиг</t>
  </si>
  <si>
    <t>Танилцуулга (бичмэл)</t>
  </si>
  <si>
    <t>Нийгэм, эдийн засгийн үндсэн үзүүлэлтүүд</t>
  </si>
  <si>
    <t>I. ӨРХ, ХҮН АМ</t>
  </si>
  <si>
    <t>Хүн амын тоо, хөдөлмөрийн насны хүн ам /насны бүтэц, сумаар/</t>
  </si>
  <si>
    <t>Хүн амын тоо, хот, хөдөөгөөр</t>
  </si>
  <si>
    <t>Өрх, хүн амын нийгмийн зарим үзүүлэлтүүд</t>
  </si>
  <si>
    <t>Өрхийн тоо, /ам бүлийн тоо, өрхийн тэргүүлэгчийн хүйсээр/</t>
  </si>
  <si>
    <t>II.ТӨСӨВ</t>
  </si>
  <si>
    <t>Орон нутгийн төсвийн орлого</t>
  </si>
  <si>
    <t>Орон нутгийн төсвийн орлого, зарлагын мэдээ</t>
  </si>
  <si>
    <t>Дорнод аймгийн  2012 оны эцсийн өр, авлагын дэлгэрэнгүй мэдээ</t>
  </si>
  <si>
    <t>III.ХӨДӨӨ АЖ АХУЙ</t>
  </si>
  <si>
    <t>Амины малын бүлэглэлт</t>
  </si>
  <si>
    <t>Сүргийн эргэлт</t>
  </si>
  <si>
    <t>Хээлтүүлэгч малын тоо</t>
  </si>
  <si>
    <t>IV.ЭРҮҮЛ МЭНД</t>
  </si>
  <si>
    <t>V.ДААТГАЛ</t>
  </si>
  <si>
    <t>Нийгмийн даатгалын хэлтсийн мэдээ</t>
  </si>
  <si>
    <t>ЕБС-д суралцагчдын тоо. Сургуулиудаар</t>
  </si>
  <si>
    <t>ЕБС-д ажиллагчдын тайлан</t>
  </si>
  <si>
    <t>Дотуур байранд амьдарч буй суралцагчид, ажиллагчид</t>
  </si>
  <si>
    <t>Сургуулийн өмнөх боловсролын хамран сургалтын тайлан</t>
  </si>
  <si>
    <t>Дорнод дээд сургууль суралцагчдын тоо, /мэргэжил, анги, хүйсээр/</t>
  </si>
  <si>
    <t>МСҮТ-ийн суралцагчдын тоо</t>
  </si>
  <si>
    <t>Политехникийн болон мэргэжлийн сургалтын байгууллагад суралцагчдын мэдээ</t>
  </si>
  <si>
    <t>МИД төслийн хэрэгжилт, /сумдаар/</t>
  </si>
  <si>
    <t>Хэрэглээний үнийн индекс, /сагсаар/</t>
  </si>
  <si>
    <t>Нийгмийн халамжийн арга хэмжээнд зарцуулсан зарлагын мэдээ</t>
  </si>
  <si>
    <t>Аж үйлдвэрийн бүтээгдэхүүн үйлдвэрлэлт, борлуулалт</t>
  </si>
  <si>
    <t>Гол нэр төрлийн бүтээгдэхүүн үйлдвэрлэлт</t>
  </si>
  <si>
    <t>Харилцаа холбоо, тээврийн салбарын гүйцэтгэл</t>
  </si>
  <si>
    <t>Газрын нэгдмэл сангийн мэдээ</t>
  </si>
  <si>
    <t>АЙМГИЙН ЭДИЙН ЗАСАГ, НИЙГМИЙН БАЙДАЛ</t>
  </si>
  <si>
    <t>өссөн дүнгээр</t>
  </si>
  <si>
    <t>Үзүүлэлтүүд</t>
  </si>
  <si>
    <t>Хэмжих нэгж</t>
  </si>
  <si>
    <t>Гүйцэтгэл</t>
  </si>
  <si>
    <t>Хувиар</t>
  </si>
  <si>
    <t>Абсолют
(+,-)</t>
  </si>
  <si>
    <t>Нийт өрх</t>
  </si>
  <si>
    <t>мян.өрх</t>
  </si>
  <si>
    <t>Хүн ам</t>
  </si>
  <si>
    <t>мян.хүн</t>
  </si>
  <si>
    <t>Үүнээс:Хөдөлмөрийн насны</t>
  </si>
  <si>
    <t>Төрөлт</t>
  </si>
  <si>
    <t>хүн</t>
  </si>
  <si>
    <t>Нас баралт</t>
  </si>
  <si>
    <t>Үүнээс: 0-1 насны хүүхдийн
эндэгдэл</t>
  </si>
  <si>
    <t>Халдварт өвчний гаралт</t>
  </si>
  <si>
    <t>тоо</t>
  </si>
  <si>
    <t>мян.төг</t>
  </si>
  <si>
    <t>Төсвийн  зарлага ( орон нутгийн)</t>
  </si>
  <si>
    <t>ЕБС-д суралцагчид</t>
  </si>
  <si>
    <t>Бүлгийн тоо</t>
  </si>
  <si>
    <t>ЕБС-ийн багшийн тоо</t>
  </si>
  <si>
    <t>Цэцэрлэгт хамрагдсан хүүхэд</t>
  </si>
  <si>
    <t>Цэцэрлэгийн багшийн тоо</t>
  </si>
  <si>
    <t>ЕБС-ийн тоо</t>
  </si>
  <si>
    <t>Аж үйлдвэрийн бүтээгдэхүүн</t>
  </si>
  <si>
    <t>сая.төг</t>
  </si>
  <si>
    <t>Аж үйлдвэрийн борлуулалт</t>
  </si>
  <si>
    <t>Малтай өрх</t>
  </si>
  <si>
    <t>Үүнээс: малчин өрх</t>
  </si>
  <si>
    <t>500-аас дээш малтай өрх</t>
  </si>
  <si>
    <t>Үүнээс: 1000-аас дээш малтай өрх</t>
  </si>
  <si>
    <t>Тоологдсон мал бүгд</t>
  </si>
  <si>
    <t>толгой</t>
  </si>
  <si>
    <t>Үүнээс: Тэмээ</t>
  </si>
  <si>
    <t xml:space="preserve">                 Адуу</t>
  </si>
  <si>
    <t xml:space="preserve">                 Үхэр</t>
  </si>
  <si>
    <t xml:space="preserve">                 Хонь</t>
  </si>
  <si>
    <t xml:space="preserve">                 Ямаа</t>
  </si>
  <si>
    <t>үргэлжлэл</t>
  </si>
  <si>
    <t>Амины мал бүгд</t>
  </si>
  <si>
    <t>Бүх малд амины малын эзлэх 
хувийн жин</t>
  </si>
  <si>
    <t>хувь</t>
  </si>
  <si>
    <t>Албан газрын мал бүгд</t>
  </si>
  <si>
    <t>Бүх малд  эзлэх албан газрын малын эзлэх хувийн жин</t>
  </si>
  <si>
    <t>Тоологдсон хээлтэгч мал бүгд</t>
  </si>
  <si>
    <t>Үүнээс:    Ингэ</t>
  </si>
  <si>
    <t xml:space="preserve">                Гүү</t>
  </si>
  <si>
    <t xml:space="preserve">                Үнээ</t>
  </si>
  <si>
    <t xml:space="preserve">                Эм хонь</t>
  </si>
  <si>
    <t xml:space="preserve">                Эм ямаа</t>
  </si>
  <si>
    <t>Бүх малд хээлтэгчийн эзлэх 
хувийн жин</t>
  </si>
  <si>
    <t>Төллөсөн хээлтэгч бүгд</t>
  </si>
  <si>
    <t>Бойжиж байгаа төл бүгд</t>
  </si>
  <si>
    <t>Үүнээс:      Ботго</t>
  </si>
  <si>
    <t xml:space="preserve">                  Унага</t>
  </si>
  <si>
    <t xml:space="preserve">                  Тугал</t>
  </si>
  <si>
    <t xml:space="preserve">                  Хурга</t>
  </si>
  <si>
    <t xml:space="preserve">                   Ишиг</t>
  </si>
  <si>
    <t>100 эхээс бойжуулсан төл бүгд</t>
  </si>
  <si>
    <t>Хорогдсон төл бүгд</t>
  </si>
  <si>
    <t>Төл бойжилтын хувь</t>
  </si>
  <si>
    <t>Том малын зүй бусын хорогдол</t>
  </si>
  <si>
    <t>Хорогдлын оны эхний малд эзлэх
хувийн жин</t>
  </si>
  <si>
    <t>Тэжээвэр амьтад: Гахай</t>
  </si>
  <si>
    <t xml:space="preserve">                             Шувуу</t>
  </si>
  <si>
    <t xml:space="preserve">                             Зөгий</t>
  </si>
  <si>
    <t>бүл</t>
  </si>
  <si>
    <t>Тариалалт:Улаан буудай</t>
  </si>
  <si>
    <t>га</t>
  </si>
  <si>
    <t xml:space="preserve">                     Төмс</t>
  </si>
  <si>
    <t xml:space="preserve">                     Хүнсний ногоо</t>
  </si>
  <si>
    <t>Ургац хураалт:Улаан буудай</t>
  </si>
  <si>
    <t xml:space="preserve">                       Төмс</t>
  </si>
  <si>
    <t xml:space="preserve">                        Хүнсний ногоо</t>
  </si>
  <si>
    <t>Хадлан бэлтгэл</t>
  </si>
  <si>
    <t>Гар тэжээл</t>
  </si>
  <si>
    <t xml:space="preserve">Зорчигч тээвэр </t>
  </si>
  <si>
    <t>Зорчигч эргэлт</t>
  </si>
  <si>
    <t>мян.хүн.км</t>
  </si>
  <si>
    <t xml:space="preserve">Тээврийн орлого </t>
  </si>
  <si>
    <t>Холбооны орлого</t>
  </si>
  <si>
    <t>Телефон цэг</t>
  </si>
  <si>
    <t>Бүртгэлтэй ажилгүйчүүдийн тоо</t>
  </si>
  <si>
    <t>Гарсан гэмт хэрэг</t>
  </si>
  <si>
    <t>НАА-н орлого</t>
  </si>
  <si>
    <t>Төлөв-
лөгөө</t>
  </si>
  <si>
    <t>Хувь</t>
  </si>
  <si>
    <t xml:space="preserve">Нийт дүн    </t>
  </si>
  <si>
    <t>Орон нутгийн харилцах дансны эхний үлдэгдэл</t>
  </si>
  <si>
    <t>Нийт орлого тусламжийн дүн</t>
  </si>
  <si>
    <t xml:space="preserve">Урсгал орлого                         </t>
  </si>
  <si>
    <t xml:space="preserve">1.Татварын орлого                    </t>
  </si>
  <si>
    <t xml:space="preserve">1.1.Орлогын албан татвар               </t>
  </si>
  <si>
    <t>1.1.1.Хүн амын орлогын татвар</t>
  </si>
  <si>
    <t>Цалин хөлс түүнтэй адилтгах орлдого</t>
  </si>
  <si>
    <t xml:space="preserve">       Орлого тодорхойлох боломжгүй иргэний 
орлого</t>
  </si>
  <si>
    <t xml:space="preserve">      Хувиараа аж ахуй эрхлэгчдийн орлогын</t>
  </si>
  <si>
    <t xml:space="preserve">      Мал бүхий иргэний орлогын</t>
  </si>
  <si>
    <t xml:space="preserve">      Бусад</t>
  </si>
  <si>
    <t>1.3.Өмчийн татвар</t>
  </si>
  <si>
    <t>1.4.Дотоодын барааны үйлчилгээний татвар</t>
  </si>
  <si>
    <t>1.4.3.Тусгай зориулалтын орлого</t>
  </si>
  <si>
    <t xml:space="preserve">         Тээврийн хэрэгслийн </t>
  </si>
  <si>
    <t>1.6. Бусад татвар</t>
  </si>
  <si>
    <t xml:space="preserve">     1.6.1  Улсын тэмдэгтийн хураамж</t>
  </si>
  <si>
    <t>1.6.2. Ашигт малтмалын нөөц ашигласны төлбөр</t>
  </si>
  <si>
    <t>1.6.3.  Газрын төлбөр</t>
  </si>
  <si>
    <t>1.6.4.Усны төлбөр</t>
  </si>
  <si>
    <t xml:space="preserve">1.6.5. Гоожингийн </t>
  </si>
  <si>
    <t>1.6.6. Агнуурын нөөц ашигласны</t>
  </si>
  <si>
    <t>1.6.7.Лицензийн төлбөр</t>
  </si>
  <si>
    <t>1.6.8.  Бусад татвар хураамж</t>
  </si>
  <si>
    <t>Татварын бус орлого</t>
  </si>
  <si>
    <t>2.1.Хувьцааны ногдол ашиг</t>
  </si>
  <si>
    <t>2.2.Хүү, торгуулийн орлого</t>
  </si>
  <si>
    <t>Түрээсийн орлого</t>
  </si>
  <si>
    <t>2.5.Төсөвт газрын өөрийн орлого</t>
  </si>
  <si>
    <t xml:space="preserve"> 2.7.Нэр заагдаагүй бусад орлого</t>
  </si>
  <si>
    <t>Тусламжийн орлого</t>
  </si>
  <si>
    <t>Аймаг нийслэлээс авсан санхүүгийн дэмжлэг</t>
  </si>
  <si>
    <t>Сумаас авсан тэгшитгэл</t>
  </si>
  <si>
    <t>Эргэн төлөгдөх зээл</t>
  </si>
  <si>
    <t>Хөрөнгийн орлого</t>
  </si>
  <si>
    <t>Хөрөнгө худалдсаны орлого</t>
  </si>
  <si>
    <t>Орон нутгийн зарлага</t>
  </si>
  <si>
    <t>Төсвийн байгууллагуудад олгосон санхүүжилт</t>
  </si>
  <si>
    <t>Төвлөрсөн төсөвт төвлөрүүлэх шилжүүлэг</t>
  </si>
  <si>
    <t>Суманд олгосон татаас</t>
  </si>
  <si>
    <t>Аймагт олгосон тэгшитгэл</t>
  </si>
  <si>
    <t>Орон нутгийн харилцах дансны эцсийн үлдэгдэл</t>
  </si>
  <si>
    <t>ОРОН НУТГИЙН ТӨСВИЙН ОРЛОГО ЗАРЛАГА</t>
  </si>
  <si>
    <t>Сумын нэрс</t>
  </si>
  <si>
    <t>ОРЛОГО</t>
  </si>
  <si>
    <t>ЗАРЛАГА</t>
  </si>
  <si>
    <t>Төсвийн тэнцэл
 (хувиар)</t>
  </si>
  <si>
    <t xml:space="preserve">      Өөрчлөлт</t>
  </si>
  <si>
    <t>тоогоор</t>
  </si>
  <si>
    <t>төлөв</t>
  </si>
  <si>
    <t>гүйц</t>
  </si>
  <si>
    <t>Сумын дүн</t>
  </si>
  <si>
    <t>Төлөвлөгөө</t>
  </si>
  <si>
    <t>Үндсэн үйл ажиллагааны орлогоос санхүүжих</t>
  </si>
  <si>
    <t>Төсвөөс урсгал санхүүжилт</t>
  </si>
  <si>
    <t>Оны эхний үлдэгдлээс санхүүжих</t>
  </si>
  <si>
    <t>2.НИЙТ ЗАРЛАГЫН ДҮН</t>
  </si>
  <si>
    <t>А.УРСГАЛ  ЗАРДЛЫН ДҮН</t>
  </si>
  <si>
    <t>1.Бараа үйлчилгээний зардал</t>
  </si>
  <si>
    <t>1.1.Цалин хөлс нэмэгдэл урамшил</t>
  </si>
  <si>
    <t>1.2.Ажил олгогчоос НД-д төлөх шимтгэл</t>
  </si>
  <si>
    <t>Тэтгэвэр, тэтгэмжийн даатгалын шимтгэл</t>
  </si>
  <si>
    <t xml:space="preserve">Байгууллага төлөх ЭМД-ын хураамж </t>
  </si>
  <si>
    <t>1.3 Бараа үйлчилгээний бусад зардал</t>
  </si>
  <si>
    <t>Гэрэл, цахилгаан</t>
  </si>
  <si>
    <t>Түлш халаалт</t>
  </si>
  <si>
    <t>Шуудан холбоо</t>
  </si>
  <si>
    <t>Хоол</t>
  </si>
  <si>
    <t>Урсгал засвар</t>
  </si>
  <si>
    <t>Байрны түрээсийн хөлс</t>
  </si>
  <si>
    <t>Өрх гэрт олгох шилжүүлэг</t>
  </si>
  <si>
    <t>Хөрөнгийн зардал</t>
  </si>
  <si>
    <t>Ажиллагсад бүгд</t>
  </si>
  <si>
    <t>Удирдах ажилтан</t>
  </si>
  <si>
    <t>Гүйцэтгэх ажилтан</t>
  </si>
  <si>
    <t xml:space="preserve">Үйлчлэх ажилтан </t>
  </si>
  <si>
    <t>Гэрээт ажилчид</t>
  </si>
  <si>
    <t>Нийт авлага</t>
  </si>
  <si>
    <t>Нийт өглөг</t>
  </si>
  <si>
    <t>Үүнээс: Цалин</t>
  </si>
  <si>
    <t>НДШ</t>
  </si>
  <si>
    <t>ЭМД хураамж</t>
  </si>
  <si>
    <t>Тээвэр</t>
  </si>
  <si>
    <t>Цэвэр, бохир ус</t>
  </si>
  <si>
    <t>Албан томилолт</t>
  </si>
  <si>
    <t>Бусад зардал</t>
  </si>
  <si>
    <t>Ингэ</t>
  </si>
  <si>
    <t>Гүү</t>
  </si>
  <si>
    <t>Үнээ</t>
  </si>
  <si>
    <t>Эм хонь</t>
  </si>
  <si>
    <t>Эм ямаа</t>
  </si>
  <si>
    <t>Он</t>
  </si>
  <si>
    <t>дүн</t>
  </si>
  <si>
    <t>д.д</t>
  </si>
  <si>
    <t>ДОРНОД АЙМГИЙН МАЛ ТООЛЛОГЫН ЗОХИОН БАЙГУУЛАЛТ</t>
  </si>
  <si>
    <t>Хээлтүүлэгч</t>
  </si>
  <si>
    <t>Өмнөх онд</t>
  </si>
  <si>
    <t>Энэ онд</t>
  </si>
  <si>
    <t>ЭРҮҮЛ МЭНДИЙН ЗАРИМ ҮЗҮҮЛЭЛТҮҮД</t>
  </si>
  <si>
    <t>Д/Д</t>
  </si>
  <si>
    <t xml:space="preserve">Сумын нэр </t>
  </si>
  <si>
    <t>Бүртгэгдсэн 
өвчлөл</t>
  </si>
  <si>
    <t>Бэртэл хордлого</t>
  </si>
  <si>
    <t>Хорт хавдар</t>
  </si>
  <si>
    <t>Цусны эргэлт</t>
  </si>
  <si>
    <t>Эмнэлгээс гарсан</t>
  </si>
  <si>
    <t>Ашигласан ор хоног</t>
  </si>
  <si>
    <t>Орны фонд ашиглалт</t>
  </si>
  <si>
    <t xml:space="preserve">Дундаж ор хоног </t>
  </si>
  <si>
    <t>Орны эргэлт</t>
  </si>
  <si>
    <t>б/т</t>
  </si>
  <si>
    <t>Хот</t>
  </si>
  <si>
    <t>Улсын эмнэлэг</t>
  </si>
  <si>
    <t>Х.Хэвшил</t>
  </si>
  <si>
    <t>Сумын эмнэлэг</t>
  </si>
  <si>
    <t>ЭРҮҮЛИЙГ ХАМГААЛАХ САЛБАРЫН ҮЗҮҮЛЭЛТ</t>
  </si>
  <si>
    <t>0-1 насны хүүхдийн эндэгдэл</t>
  </si>
  <si>
    <t>Нийт үзлэг</t>
  </si>
  <si>
    <t>Цэвэр өсөлт</t>
  </si>
  <si>
    <t>Тоо</t>
  </si>
  <si>
    <t>1000 хүнд
ногдох</t>
  </si>
  <si>
    <t>Хоолны хордлого</t>
  </si>
  <si>
    <t>Улаанууд</t>
  </si>
  <si>
    <t>Анарфарм</t>
  </si>
  <si>
    <t>Батрааш</t>
  </si>
  <si>
    <t>Ёлом</t>
  </si>
  <si>
    <t>Доза</t>
  </si>
  <si>
    <t>Бруцеллёз</t>
  </si>
  <si>
    <t>Цусан суулга</t>
  </si>
  <si>
    <t>Төгсфармаком</t>
  </si>
  <si>
    <t>Шингүүнэ</t>
  </si>
  <si>
    <t>Гахай хавдар</t>
  </si>
  <si>
    <t>Мянган сарнай</t>
  </si>
  <si>
    <t>Сувд фарм</t>
  </si>
  <si>
    <t>Сүрьеэ</t>
  </si>
  <si>
    <t>Тэмбүү</t>
  </si>
  <si>
    <t>Энтервирус</t>
  </si>
  <si>
    <t>Моречлери</t>
  </si>
  <si>
    <t>Бэсү</t>
  </si>
  <si>
    <t>Сүүн шүд</t>
  </si>
  <si>
    <t>Боом</t>
  </si>
  <si>
    <t>Хоббэ</t>
  </si>
  <si>
    <t>Инж улбаа</t>
  </si>
  <si>
    <t>Менежер</t>
  </si>
  <si>
    <t>Мэргэжилтэн</t>
  </si>
  <si>
    <t>Техникч болон туслах /дэд мэргэжилтэн</t>
  </si>
  <si>
    <t>Контор үйлчилгээний ажилтан</t>
  </si>
  <si>
    <t xml:space="preserve">Худалдаа үйлчилгээний ажилтан </t>
  </si>
  <si>
    <t>ХАА, ой, загас агнуурын ажилтан</t>
  </si>
  <si>
    <t xml:space="preserve">Үйлдвэрлэл, барилга, гар урлал, холбогдох ажил үйлчилгээний </t>
  </si>
  <si>
    <t>Суурин төхөөрөмж, машин механизмын операторч, угсрагч</t>
  </si>
  <si>
    <t>Энгийн ажил мэргэжил</t>
  </si>
  <si>
    <t>Зэвсэгт хүчний ажил мэргэжил</t>
  </si>
  <si>
    <t>Өмчийн</t>
  </si>
  <si>
    <t>Өмчийн оролцоотой</t>
  </si>
  <si>
    <t>Хамтарсан</t>
  </si>
  <si>
    <t>Монгол улсын иргэний</t>
  </si>
  <si>
    <t>Гадаад улсын</t>
  </si>
  <si>
    <t>Хязгаарлагдмал хариуцлагатай компани</t>
  </si>
  <si>
    <t>Хоргшоо</t>
  </si>
  <si>
    <t xml:space="preserve">Төсөвт байгууллага </t>
  </si>
  <si>
    <t>Байгууллагын хариуцлагын хэлбэр</t>
  </si>
  <si>
    <t xml:space="preserve">Байгууллагын өмчийн хэлбэрээр </t>
  </si>
  <si>
    <t>Төрийн</t>
  </si>
  <si>
    <t>Орон нутгийн</t>
  </si>
  <si>
    <t>Хувийн</t>
  </si>
  <si>
    <t>Ажил, мэргэжлийн ангиллаар</t>
  </si>
  <si>
    <r>
      <rPr>
        <b/>
        <sz val="10"/>
        <rFont val="Arial"/>
        <family val="2"/>
      </rPr>
      <t>АЖЛЫН ШИНЭ БАЙРНЫ 2013 ОНЫ 12 ДУГААР САРЫН МЭДЭЭ</t>
    </r>
    <r>
      <rPr>
        <sz val="10"/>
        <rFont val="Arial"/>
        <family val="2"/>
      </rPr>
      <t xml:space="preserve">
/АЖИЛ МЭРГЭЖИЛ, БАЙГУУЛЛАГЫН ӨМЧИЙН БОЛОН ХАРИУЦЛАГЫН ХЭЛБЭРЭЭР, АЙМАГ, НИЙСЛЭЛ, БҮСЭЭР, ӨССӨН ДҮНГЭЭР/</t>
    </r>
  </si>
  <si>
    <t>Ажилгүй иргэн</t>
  </si>
  <si>
    <t>Магистр доктор</t>
  </si>
  <si>
    <t>Дипломын болон</t>
  </si>
  <si>
    <t>Тусгай мэргэжлийн</t>
  </si>
  <si>
    <t xml:space="preserve">Техникийн болон </t>
  </si>
  <si>
    <r>
      <rPr>
        <b/>
        <sz val="10"/>
        <rFont val="Arial"/>
        <family val="2"/>
      </rPr>
      <t>БҮРТГЭЛГҮЙ АЖИЛГҮЙ ИРГЭНИЙ 2013 ОНЫ 12 ДУГААР САРЫН МЭДЭЭ</t>
    </r>
    <r>
      <rPr>
        <sz val="10"/>
        <rFont val="Arial"/>
        <family val="2"/>
      </rPr>
      <t xml:space="preserve">
/БОЛОВСРОЛ, ХҮЙСЭЭР, АЙМАГ, НИЙСЛЭЛ, БҮСЭЭР, ӨССӨН ДҮНГЭЭР/</t>
    </r>
  </si>
  <si>
    <t>2013 ОНЫ ХҮН АМ ЗҮЙН БОЛОН ХАЛДВАРТ ӨВЧНИЙ ХАРЬЦУУЛСАН ҮЗҮҮЛЭЛТ</t>
  </si>
  <si>
    <t>%</t>
  </si>
  <si>
    <t>Асуулт</t>
  </si>
  <si>
    <t>Халдварт шар</t>
  </si>
  <si>
    <t>Сальмонеллёз</t>
  </si>
  <si>
    <t xml:space="preserve">Менингококкт халдвар </t>
  </si>
  <si>
    <t>Нярайн бактерит үжил</t>
  </si>
  <si>
    <t>Суулгалт халдвар</t>
  </si>
  <si>
    <t>Салхинцэцэг</t>
  </si>
  <si>
    <t xml:space="preserve">Мөөгөнцөр </t>
  </si>
  <si>
    <t>Трихоминиаз</t>
  </si>
  <si>
    <t>Заг  хүйтэн</t>
  </si>
  <si>
    <t>Хачигт рекеттиоз</t>
  </si>
  <si>
    <t>1-5 нас</t>
  </si>
  <si>
    <t>Эмнэлэгт  нас баралт</t>
  </si>
  <si>
    <t>үүнээс  хоног болоогүй</t>
  </si>
  <si>
    <t>Эхийн  эндэгдэл</t>
  </si>
  <si>
    <t>Очир фарм</t>
  </si>
  <si>
    <t>Амар ивээлт</t>
  </si>
  <si>
    <t>Этүгэн</t>
  </si>
  <si>
    <t>Цагаан уул</t>
  </si>
  <si>
    <t>Гурван хүсэл</t>
  </si>
  <si>
    <t>Ухаарал</t>
  </si>
  <si>
    <t>Болор нүдний эмнэлэг</t>
  </si>
  <si>
    <t>Хувийн эмнэлгийн дүн</t>
  </si>
  <si>
    <t>Хувийн хэвшлийн нэр</t>
  </si>
  <si>
    <t>Төлбөрт үйлчилгээ</t>
  </si>
  <si>
    <t>Үйлчилсэн хүний тоо</t>
  </si>
  <si>
    <t>Орлого / мян/</t>
  </si>
  <si>
    <t>Улзын долон</t>
  </si>
  <si>
    <t>Эмийн сан дүн</t>
  </si>
  <si>
    <t>Нью эндорфин</t>
  </si>
  <si>
    <t xml:space="preserve">Супердент </t>
  </si>
  <si>
    <t>Итгэл ивээлт</t>
  </si>
  <si>
    <t>Мэлрэг цэцэг</t>
  </si>
  <si>
    <t>Мэргэжлийн сургалт</t>
  </si>
  <si>
    <t>Энэ хичээлийн жил</t>
  </si>
  <si>
    <t>Тайлант хугацаанд нэмэгдсэн</t>
  </si>
  <si>
    <t>Шинээр элссэн</t>
  </si>
  <si>
    <t>Дэвшин суралцаж байгаа</t>
  </si>
  <si>
    <t>Сургууль төгссөн</t>
  </si>
  <si>
    <t>Өөр сургуульд шилжсэн</t>
  </si>
  <si>
    <t>Сурлага болон сахилгаар</t>
  </si>
  <si>
    <t>МАЛЫН ИНДЕКСЖҮҮЛСЭН ДААТГАЛ ТӨСЛИЙН ХЭРЭГЖИЛТ 2013 ОН  /сумаар/</t>
  </si>
  <si>
    <t>Бодь даатгал</t>
  </si>
  <si>
    <t>ГҮЙЦЭТГЭЛ</t>
  </si>
  <si>
    <t>(сургуулийн өмчийн хэлбэр, анги, хүйс)</t>
  </si>
  <si>
    <t xml:space="preserve"> Сургуулийн нэрс</t>
  </si>
  <si>
    <t>Бага боловсрол</t>
  </si>
  <si>
    <t>Суурь боловсрол</t>
  </si>
  <si>
    <t>Бүрэн дунд боловсрол</t>
  </si>
  <si>
    <t>I анги</t>
  </si>
  <si>
    <t>II анги</t>
  </si>
  <si>
    <t>III анги</t>
  </si>
  <si>
    <t>IV анги</t>
  </si>
  <si>
    <t>V анги</t>
  </si>
  <si>
    <t>VIII(12) анги</t>
  </si>
  <si>
    <t>VIII анги</t>
  </si>
  <si>
    <t>IX анги</t>
  </si>
  <si>
    <t>X анги</t>
  </si>
  <si>
    <t>XI анги</t>
  </si>
  <si>
    <t>XII анги</t>
  </si>
  <si>
    <t xml:space="preserve"> Бүгд</t>
  </si>
  <si>
    <t>1-р сургууль</t>
  </si>
  <si>
    <t>2-р сургууль</t>
  </si>
  <si>
    <t>5-р сургууль</t>
  </si>
  <si>
    <t>6-р сургууль</t>
  </si>
  <si>
    <t>8-р сургууль</t>
  </si>
  <si>
    <t>11-р сургууль</t>
  </si>
  <si>
    <t>12-р сургууль</t>
  </si>
  <si>
    <t>Хан-уул</t>
  </si>
  <si>
    <t>Шинэ хөгжил</t>
  </si>
  <si>
    <t xml:space="preserve"> Ялалт баг 
/Халх гол сум/</t>
  </si>
  <si>
    <t>Шинэ зуун</t>
  </si>
  <si>
    <t>(хүйс)</t>
  </si>
  <si>
    <t>Yзүүлэлт</t>
  </si>
  <si>
    <t>БYГД</t>
  </si>
  <si>
    <t>Yүнээс:</t>
  </si>
  <si>
    <t>Гэрээгээр улсын секторт ажиллаж байгаа</t>
  </si>
  <si>
    <t>Төсвөөс цалинждаг</t>
  </si>
  <si>
    <t xml:space="preserve">үүнээс: </t>
  </si>
  <si>
    <t>Yйл ажиллагааны орлогоос цалинждаг</t>
  </si>
  <si>
    <t>Тэтгэврээ тогтоолгоод ажиллаж байгаа</t>
  </si>
  <si>
    <t xml:space="preserve">БҮГД </t>
  </si>
  <si>
    <t xml:space="preserve">Захирал </t>
  </si>
  <si>
    <t>Сургалтын менежер</t>
  </si>
  <si>
    <t>Нийгмийн ажилтан</t>
  </si>
  <si>
    <t xml:space="preserve">Үндсэн багш </t>
  </si>
  <si>
    <t>Бага ангийн</t>
  </si>
  <si>
    <t>Дунд ангийн</t>
  </si>
  <si>
    <t>Ахлах ангийн</t>
  </si>
  <si>
    <t>Цагийн багш</t>
  </si>
  <si>
    <t>Хичээлийн зохицуулагч</t>
  </si>
  <si>
    <t>Хичээлийн туслах ажилтан</t>
  </si>
  <si>
    <t>Байрны багш</t>
  </si>
  <si>
    <t>Нягтлан бодогч</t>
  </si>
  <si>
    <t>Нярав</t>
  </si>
  <si>
    <t>Бичиг хэрэг, бичээч</t>
  </si>
  <si>
    <t>Номын санч</t>
  </si>
  <si>
    <t>Эмч</t>
  </si>
  <si>
    <t>Тогооч</t>
  </si>
  <si>
    <t>Сантехникч</t>
  </si>
  <si>
    <t>Цахилгаанчин</t>
  </si>
  <si>
    <t>Мужаан</t>
  </si>
  <si>
    <t>Үйлчлэгч</t>
  </si>
  <si>
    <t>Манаач, жижүүр</t>
  </si>
  <si>
    <t>Уурын зуухны галч</t>
  </si>
  <si>
    <t xml:space="preserve">ЕБС-ИЙН ДОТУУР БАЙР, АМЬДАРЧ БУЙ СУРАЛЦАГЧИД, </t>
  </si>
  <si>
    <t>(анги, хүйс)</t>
  </si>
  <si>
    <t xml:space="preserve">Дотуур байр </t>
  </si>
  <si>
    <t xml:space="preserve">Yүнээс: </t>
  </si>
  <si>
    <t>Стандартын</t>
  </si>
  <si>
    <t>Хүүхэд байрлах өрөө</t>
  </si>
  <si>
    <t>Тоглоом, амралтын өрөө</t>
  </si>
  <si>
    <t>м2</t>
  </si>
  <si>
    <t>Номын сан (хичээл давтах)</t>
  </si>
  <si>
    <t>Эрүүл мэндийн өрөө</t>
  </si>
  <si>
    <t>Халуун усны өрөө</t>
  </si>
  <si>
    <t xml:space="preserve">Суултуур </t>
  </si>
  <si>
    <t xml:space="preserve">Угаалтуур </t>
  </si>
  <si>
    <t>Цайны газар бий эсэх</t>
  </si>
  <si>
    <t>Инженерийн шугам сүлжээнд холбогдсон эсэх</t>
  </si>
  <si>
    <t>Нам даралтын уурын зуухтай эсэх</t>
  </si>
  <si>
    <t>Хогийн сав</t>
  </si>
  <si>
    <t>Стандартын бус</t>
  </si>
  <si>
    <t>Хүчин чадал /ороор/</t>
  </si>
  <si>
    <t>Барилгын ашиглалтанд орсон он</t>
  </si>
  <si>
    <t>он</t>
  </si>
  <si>
    <t>Их засвар хийгдсэн он</t>
  </si>
  <si>
    <t>Дотуур байранд суух хүсэлт гаргасан хүүхэд</t>
  </si>
  <si>
    <t>Yүнээс: малчдын хүүхэд</t>
  </si>
  <si>
    <t>Дотуур байранд амьдарч буй хүүхэд</t>
  </si>
  <si>
    <t>VI анги</t>
  </si>
  <si>
    <t>VII анги</t>
  </si>
  <si>
    <t>Дотуур байранд амьдарч буй малчдын хүүхэд</t>
  </si>
  <si>
    <t>Хөгжлийн бэршээлтэй-бүгд</t>
  </si>
  <si>
    <t xml:space="preserve">Үүнээс: </t>
  </si>
  <si>
    <t>харах эрхтэний</t>
  </si>
  <si>
    <t>сонсох эрхтэний</t>
  </si>
  <si>
    <t>хэл ярианы эрхтэний</t>
  </si>
  <si>
    <t>оюун ухааны</t>
  </si>
  <si>
    <t>бие эрхтэний</t>
  </si>
  <si>
    <t>хавсарсан хэлбэрийн</t>
  </si>
  <si>
    <t xml:space="preserve">Дотуур байранд ажиллагсдын тоо /орон тооны/ </t>
  </si>
  <si>
    <t>бусад</t>
  </si>
  <si>
    <t>Дотуур байранд гэрээгээр /орон тооны бус/  ажиллагчдын тоо</t>
  </si>
  <si>
    <t>СУРГУУЛИЙН ӨМНӨХ БОЛОВСРОЛЫН БАЙГУУЛЛАГЫН</t>
  </si>
  <si>
    <t>ХИЧЭЭЛИЙН ЖИЛИЙН ТАЙЛАН</t>
  </si>
  <si>
    <t>(сургалтын хэлбэр, нас, хүйс)</t>
  </si>
  <si>
    <t>Насаар</t>
  </si>
  <si>
    <t>2 хүртэлх</t>
  </si>
  <si>
    <t>1. СӨБ-д хамрагдаж байгаа хүүхдийн тоо</t>
  </si>
  <si>
    <t>Малчдын хүүхэд</t>
  </si>
  <si>
    <t>1.1 Цэцэрлэгийн хүүхдийн тоо</t>
  </si>
  <si>
    <t xml:space="preserve">Үүнээс : бүлгээр </t>
  </si>
  <si>
    <t>Ясли</t>
  </si>
  <si>
    <t>Дунд</t>
  </si>
  <si>
    <t>Ахлах</t>
  </si>
  <si>
    <t>Бэлтгэл</t>
  </si>
  <si>
    <t>Холимог</t>
  </si>
  <si>
    <t>Шинээр элссэн хүүхэд</t>
  </si>
  <si>
    <t>Халамж эдэлдэг хүүхэд</t>
  </si>
  <si>
    <t>Бүтэн өнчин хүүхэд</t>
  </si>
  <si>
    <t>Хөгжлийн бэршээлтэй хүүхэд</t>
  </si>
  <si>
    <t>Харах эрхтэний</t>
  </si>
  <si>
    <t>Сонсох эрхтэний</t>
  </si>
  <si>
    <t>Хэл ярианы эрхтэний</t>
  </si>
  <si>
    <t>Оюун ухааны</t>
  </si>
  <si>
    <t>Бие эрхтэний</t>
  </si>
  <si>
    <t>Хавсарсан хэлбэрийн</t>
  </si>
  <si>
    <t>1.2  Хувилбарт  сургалтад хамрагдаж байгаа хүүхдийн тоо</t>
  </si>
  <si>
    <t>Ээлжийн бүлэгт</t>
  </si>
  <si>
    <t>Нүүдлийн бүлэгт</t>
  </si>
  <si>
    <t>Бага ангийн багш</t>
  </si>
  <si>
    <t>Зураг дизайны багш</t>
  </si>
  <si>
    <t>Бага ангийн багш 1.5 жил</t>
  </si>
  <si>
    <t>Нийт суралцагчид</t>
  </si>
  <si>
    <t>Техникийн боловсрол</t>
  </si>
  <si>
    <t>Мэргэжлийн боловсрол</t>
  </si>
  <si>
    <t>Х/н</t>
  </si>
  <si>
    <t>нүүрс</t>
  </si>
  <si>
    <t>Ачаа оруулалт</t>
  </si>
  <si>
    <t>Зорчигч</t>
  </si>
  <si>
    <t>орлого  мян.төг</t>
  </si>
  <si>
    <t>орлого</t>
  </si>
  <si>
    <t>АЖ ҮЙЛДВЭРИЙН НИЙТ БҮТЭЭГДЭХҮҮН ҮЙЛДВЭРЛЭЛТ БОРЛУУЛАЛТ</t>
  </si>
  <si>
    <t>(мян.төг)</t>
  </si>
  <si>
    <t>Өсөлт</t>
  </si>
  <si>
    <t>Борлуулалт</t>
  </si>
  <si>
    <t>бууралт</t>
  </si>
  <si>
    <t>Жараахайн булаг  ХХК</t>
  </si>
  <si>
    <t xml:space="preserve">                                            АЖ  ҮЙЛДВЭРИЙН НИЙТ  БҮТЭЭГДЭХҮҮН  ҮЙЛДВЭРЛЭЛТ  БОРЛУУЛАЛТ</t>
  </si>
  <si>
    <t>Нийт бүтээгдэхүүн</t>
  </si>
  <si>
    <t>Өсөлт
бууралт</t>
  </si>
  <si>
    <t>Нүүрс олворлолт</t>
  </si>
  <si>
    <t xml:space="preserve">Хүнсний бүтээгдэхүүн </t>
  </si>
  <si>
    <t>Цахилгаан эрчим хүч</t>
  </si>
  <si>
    <t>Хөнгөн үйлдвэрлэл</t>
  </si>
  <si>
    <t>ГОЛ НЭР ТӨРЛИЙН БҮТЭЭГДЭХҮҮН ҮЙЛДВЭРЛЭЛТ</t>
  </si>
  <si>
    <t>Хэмжих</t>
  </si>
  <si>
    <t>төрөл</t>
  </si>
  <si>
    <t>нэгж</t>
  </si>
  <si>
    <t>Адуунчулуун ХК</t>
  </si>
  <si>
    <t>Хөрс</t>
  </si>
  <si>
    <t>Дорнод Гурил ХК</t>
  </si>
  <si>
    <t>Гурил</t>
  </si>
  <si>
    <t>Талх</t>
  </si>
  <si>
    <t>хивэг</t>
  </si>
  <si>
    <t>ДБЭХС ХК</t>
  </si>
  <si>
    <t>цахилгаан</t>
  </si>
  <si>
    <t>мян.квт.цаг</t>
  </si>
  <si>
    <t>дулаан</t>
  </si>
  <si>
    <t>мян.Г.кал</t>
  </si>
  <si>
    <t>Сүүн бүт-н</t>
  </si>
  <si>
    <t>Түшнээ ХХК</t>
  </si>
  <si>
    <t>банш</t>
  </si>
  <si>
    <t>Анчир ХХК</t>
  </si>
  <si>
    <t>архи</t>
  </si>
  <si>
    <t>дарс</t>
  </si>
  <si>
    <t>дайвар</t>
  </si>
  <si>
    <t>малын мах</t>
  </si>
  <si>
    <t>БД   ХХК</t>
  </si>
  <si>
    <t>Архи</t>
  </si>
  <si>
    <t>Цэвэр ус</t>
  </si>
  <si>
    <t>Онхоодой  өндөр ХХК</t>
  </si>
  <si>
    <t>Өвөр Эрээн</t>
  </si>
  <si>
    <t>Улз ус ХХК</t>
  </si>
  <si>
    <t>талх</t>
  </si>
  <si>
    <t>зүс.мат</t>
  </si>
  <si>
    <t>цэвэр ус</t>
  </si>
  <si>
    <t xml:space="preserve"> ХАРИЛЦАА ХОЛБОО, ТЭЭВРИЙН САЛБАРЫН</t>
  </si>
  <si>
    <t>Холбооны газар:</t>
  </si>
  <si>
    <t>Тарифын орлого</t>
  </si>
  <si>
    <t>Сая.төг</t>
  </si>
  <si>
    <t>Үүнээс: Хүн амаас</t>
  </si>
  <si>
    <t>Мэдээлэл холбооны сүлжээ ХХК</t>
  </si>
  <si>
    <t>Орлого</t>
  </si>
  <si>
    <t>Шуудан тасаг: Орлого бүгд</t>
  </si>
  <si>
    <t>Үүнээс: Шуудан тээвэр</t>
  </si>
  <si>
    <t>Хэвлэл</t>
  </si>
  <si>
    <t>Бусад орлого</t>
  </si>
  <si>
    <t>Зорчигч тээвэр</t>
  </si>
  <si>
    <t>ОУ-ын Дорнод Нисэх буудал</t>
  </si>
  <si>
    <t>АЙСВН ХХК</t>
  </si>
  <si>
    <t>Тээврийн нийт орлого</t>
  </si>
  <si>
    <t>НИЙТИЙН АЖ АХУЙ ҮЙЛЧИЛГЭЭ</t>
  </si>
  <si>
    <t>НААҮ-ний орлого бүгд /сая.төг/</t>
  </si>
  <si>
    <t>Ус борлуулалтын</t>
  </si>
  <si>
    <t>Үүнээс: Хүн амд борлуулсны</t>
  </si>
  <si>
    <t>Аж ахуйн нэгжид</t>
  </si>
  <si>
    <t>Сувагжуулалт</t>
  </si>
  <si>
    <t>Халаалт</t>
  </si>
  <si>
    <t>Халуун ус</t>
  </si>
  <si>
    <t>Хог хаягдал бусад орлого</t>
  </si>
  <si>
    <t>Жаси Агро ХХК</t>
  </si>
  <si>
    <t>Дун-Эрдэнэ ХХК</t>
  </si>
  <si>
    <t>Хувиараа хөдөлмөр эрхлэгч</t>
  </si>
  <si>
    <t>хэрчсэн гурил</t>
  </si>
  <si>
    <t>мян.ширхэг</t>
  </si>
  <si>
    <t>2014.01.07</t>
  </si>
  <si>
    <t>МСҮТ 2013 - 2014 ОНЫ ХИЧЭЭЛИЙН ЖИЛИЙН МЭРГЭЖЛИЙН СУРГАЛТАД СУРАЛЦАГЧДЫН ТОО</t>
  </si>
  <si>
    <t>Гагнуурчин</t>
  </si>
  <si>
    <t>Барилгын мужаан</t>
  </si>
  <si>
    <t>Авто машины засварчин</t>
  </si>
  <si>
    <t>Авто замын засварчин</t>
  </si>
  <si>
    <t>Хөдлөх бүрэлдэхүүний засварчин</t>
  </si>
  <si>
    <t>Оёмол бүтээгдэхүүний очдолчин</t>
  </si>
  <si>
    <t>Шинээр элссэн суралцагчдын тоо</t>
  </si>
  <si>
    <t>Тухайн жилд суурь боловсрол эзэмшигчид</t>
  </si>
  <si>
    <t>Тухайн жилд бүрэн дунд боловсрол эзэмшигчид</t>
  </si>
  <si>
    <t>Бусад
 сургууль</t>
  </si>
  <si>
    <t>Ажилгүй иргэд</t>
  </si>
  <si>
    <t>MONTHLI  BULLETIN *DORNOD AIMAG* 2013* DEC</t>
  </si>
  <si>
    <t>Чойбалсан  хот
2013 он</t>
  </si>
  <si>
    <t>Найнги ХК</t>
  </si>
  <si>
    <t>Жаст Агро ХК</t>
  </si>
  <si>
    <t>Дорнод Дээж ХХК</t>
  </si>
  <si>
    <t xml:space="preserve">                                         2013 ОНЫ ОРОН НУТГИЙН ТӨСВИЙН ОРЛОГО</t>
  </si>
  <si>
    <t>ДОРНОД АЙМГИЙН 2013 ОНЫ  ЭЦСИЙН, ӨР, АВЛАГЫН ДЭЛГЭРЭНГҮЙ МЭДЭЭ</t>
  </si>
  <si>
    <t>мян.төгрөгөөр</t>
  </si>
  <si>
    <t>Өссөн дүнгээр</t>
  </si>
  <si>
    <t>Орон нутгийн хөгжлийн сангийн эх үүсвэрээс</t>
  </si>
  <si>
    <t>Авто замын сангаас анхүүжих</t>
  </si>
  <si>
    <t>Төрийн бус байгууллагад олгох хандив тусламж</t>
  </si>
  <si>
    <t>Төсвийн хөрөнгөөр санхүүжих 
хөрөнгө оруулалт</t>
  </si>
  <si>
    <t xml:space="preserve">              ОРОН НУТГИЙН ТӨСВИЙН БАЙГУУЛЛАГУУДЫН</t>
  </si>
  <si>
    <t>Орон нутгийн төсвийн байгууллагын 
 зарлага</t>
  </si>
  <si>
    <t>НИЙТ ДҮН</t>
  </si>
  <si>
    <t>Мөнгөн хөрөнгийн оны эхний  үлдэгдэл</t>
  </si>
  <si>
    <t>ОРЛОГЫН ДҮН</t>
  </si>
  <si>
    <t>Туслах үйл ажиллагааны орлогоос санхүүжих</t>
  </si>
  <si>
    <t>Татаас ба урсгал шилжүүлэг</t>
  </si>
  <si>
    <t>Мөнгөн хөрөнгийн эцсийн үлдэгдэл</t>
  </si>
  <si>
    <t>Бусад байгууллага иргэдээс авах авлагын эцсийн үлдэгдэл</t>
  </si>
  <si>
    <t>Бусад байгууллага иргэдэд өгөх өглөгийн эцсийн үлдэгдэл</t>
  </si>
  <si>
    <t>Байгууллагын тоо</t>
  </si>
  <si>
    <t xml:space="preserve">                2013  ОНЫ 12-Р САРЫН  ЗАРЛАГЫН МЭДЭЭ</t>
  </si>
  <si>
    <t>Жирэмсэн болон нярай, хөхүүл хүүхэдтэй эхчүүдийн мөнгөн тэтгэмж</t>
  </si>
  <si>
    <t>Алдарт эхийн одонгийн тусламж</t>
  </si>
  <si>
    <t xml:space="preserve">Хүүгийн орлого </t>
  </si>
  <si>
    <t xml:space="preserve">Халамжийн тэтгэвэр </t>
  </si>
  <si>
    <t xml:space="preserve">Ахмад настны нийгмийн хамгааллын тухай хуулийн дагуу олгогдож байгаа нэг удаагийн хөнгөлөлт, тусламж </t>
  </si>
  <si>
    <t>Хөгжлийн бэрхшээлтэй иргэний нийгмийн хамгааллын тухай хуулийн дагуу олгогдож байгаа хөнгөлөлт, тусламж/</t>
  </si>
  <si>
    <t xml:space="preserve">Алдар цолтой ахмадуудад үзүүлсэн хөнгөлөлт, тусламж </t>
  </si>
  <si>
    <t xml:space="preserve">ХҮН АМЫН ХӨГЖИЛ, НИЙГМИЙН ХАЛАМЖИЙН АРГА ХЭМЖЭЭНД ЗАРЦУУЛСАН МОНГОЛ УЛСЫН ТӨСӨВ, НИЙГМИЙН ХАЛАМЖИЙН САН БОЛОН МОНГОЛ УЛСЫГ ХӨГЖҮҮЛЭХ САНГИЙН ХӨРӨНГИЙН ОРЛОГО, ЗАРЛАГЫН 2013 ОНЫ 12 САРЫН МЭДЭЭ                                                                                                                                                                       </t>
  </si>
  <si>
    <t>Хүн амын хөгжлийг дэмжих чиглэлийн улсын төсвийн санхүүжилт</t>
  </si>
  <si>
    <t>Мөнгөн дүн</t>
  </si>
  <si>
    <t>Нөхцөлт мөнгөн тэтгэмж</t>
  </si>
  <si>
    <t>Буцаасан орлого</t>
  </si>
  <si>
    <t>Нийгмийн халамжийн сангийн орлого</t>
  </si>
  <si>
    <t>Олон нийтийн оролцоонд түшиглэсэн халамжийн</t>
  </si>
  <si>
    <t xml:space="preserve">Нийгмийн халамжийн дэмжлэг туслалцаа шаардлагатай иргэнд үзүүлэх хөнгөлөлт, нөхцөлт мөнгөн тусламж </t>
  </si>
  <si>
    <t xml:space="preserve">          ОРЛОГО</t>
  </si>
  <si>
    <t xml:space="preserve">         ЗАРЛАГА</t>
  </si>
  <si>
    <t>Төгсөх ангийн  суралцагчид бүгд</t>
  </si>
  <si>
    <t>Мэргэжлийн дипломын</t>
  </si>
  <si>
    <t>Мэргэжлийн боловсролын үнэмлэхтэй</t>
  </si>
  <si>
    <t>Мэргэжлийн үнэмлэхтэй</t>
  </si>
  <si>
    <t>Бетон арматурчин</t>
  </si>
  <si>
    <t xml:space="preserve">  Ä?í</t>
  </si>
  <si>
    <t>Эрэгтэй</t>
  </si>
  <si>
    <t>Хөдөөд</t>
  </si>
  <si>
    <t>Сумын төвд</t>
  </si>
  <si>
    <t>Нийслэл, аймгийн төвд</t>
  </si>
  <si>
    <t>Өрх - Бүгд</t>
  </si>
  <si>
    <t>БҮХ ХҮН АМ</t>
  </si>
  <si>
    <t>Аймаг, сумаг</t>
  </si>
  <si>
    <t>ХҮН АМЫН ТОО, хүйс, байршлаар</t>
  </si>
  <si>
    <t>2011 îíä</t>
  </si>
  <si>
    <t>2010 îíä</t>
  </si>
  <si>
    <t xml:space="preserve"> 2009 îíä </t>
  </si>
  <si>
    <t>2012 îíä</t>
  </si>
  <si>
    <t>Мэргэжлийн шинжлэх ухаан болон техникийн үйл ажиллагаа</t>
  </si>
  <si>
    <t>Тэээвр ба агуулахын үйл ажиллагаа</t>
  </si>
  <si>
    <t>санхүү, даатгалын үйл ажиллагаа</t>
  </si>
  <si>
    <t>Усны хангамж, бохир ус зайлуулах,  хог хаягдлын менежмент болон цэвэрлэх үйл ажиллагаа</t>
  </si>
  <si>
    <t>2014.01.13</t>
  </si>
  <si>
    <r>
      <t>îí</t>
    </r>
    <r>
      <rPr>
        <i/>
        <sz val="10"/>
        <rFont val="Arial"/>
        <family val="2"/>
      </rPr>
      <t xml:space="preserve">
</t>
    </r>
  </si>
  <si>
    <t>Õ¿í àì, ìÿí.õ¿í</t>
  </si>
  <si>
    <r>
      <t>Õ¿éñèéí
õàðüöàà</t>
    </r>
    <r>
      <rPr>
        <i/>
        <sz val="10"/>
        <rFont val="Arial"/>
        <family val="2"/>
      </rPr>
      <t xml:space="preserve">
</t>
    </r>
  </si>
  <si>
    <t>ХҮН АМЫН ХҮЙСИЙН ХАРЬЦАА, 2009-2013 он</t>
  </si>
  <si>
    <t>Äîðíîä àéìãèéí õýðýãëýýíèé áàðàà, ¿éë÷èëãýýíèé ¿íý, íýð òºðëººð 2013 îíû 12 ñàð</t>
  </si>
  <si>
    <t>Òàéëàíò îíû òàéëàíò ñàð/ñóóðü ¿å (2010.12)</t>
  </si>
  <si>
    <t>Òàéëàíò îíû òàéëàíò ñàð/ºìíºõ îíû ìºí ¿å</t>
  </si>
  <si>
    <t>Òàéëàíò îíû òàéëàíò ñàð/ºìíºõ îíû æèëèéí ýöýñ</t>
  </si>
  <si>
    <t>Òàéëàíò îíû òàéëàíò ñàð/ºìíºõ ñàð</t>
  </si>
  <si>
    <t>D01</t>
  </si>
  <si>
    <t>D02</t>
  </si>
  <si>
    <t>D03</t>
  </si>
  <si>
    <t>D04</t>
  </si>
  <si>
    <t>Ãóðèë, äýýä çýðýã Àëòàí òàðèà ÕÊ, ñàâëàñàí</t>
  </si>
  <si>
    <t>Ãóðèë, 1-ð çýðýã Àëòàí òàðèà, çàäãàé</t>
  </si>
  <si>
    <t>Ãóðèë, 2-ð çýðýã Àëòàí òàðèà, çàäãàé</t>
  </si>
  <si>
    <t>Ãîéìîí, ãàäààä  Ìàêáóð, 450 ãð</t>
  </si>
  <si>
    <t xml:space="preserve">Ãîéìîí, äîòîîä Àëòàí òàðèà ÕÊ, íàðèéí, òóóçàí </t>
  </si>
  <si>
    <t>Òàëõ, àéìãèéí ¿éëäâýðèéí , ø</t>
  </si>
  <si>
    <t xml:space="preserve">Ãóðèëàí áîîâ, àéìãèéí ¿éëäâýðèéí , 450 ãð </t>
  </si>
  <si>
    <t>Æèãíýìýã, "Þáèëåéíûå" , 150-180 ãð ,öàéíû, ÎÕÓ</t>
  </si>
  <si>
    <t>Öàãààí áóäàà, çàäãàé, êã, ÁÍÕÀÓ</t>
  </si>
  <si>
    <t>Øàð áóäàà, çàäãàé, êã, ÁÍÕÀÓ</t>
  </si>
  <si>
    <t>Õîíèíû ìàõ, ÿñòàé, êã</t>
  </si>
  <si>
    <t>Yõðèéí ìàõ, ÿñòàé, êã</t>
  </si>
  <si>
    <t>Yõðèéí ìàõ, ãóÿíû öóë, êã</t>
  </si>
  <si>
    <t>Àäóóíû ìàõ, ÿñòàé, êã</t>
  </si>
  <si>
    <t>ßìààíû ìàõ, ÿñòàé, êã</t>
  </si>
  <si>
    <t>Äîòîð ìàõ, öóâäàé, öóñã¿é</t>
  </si>
  <si>
    <t>Õèàì, ÷àíàñàí, 1êã</t>
  </si>
  <si>
    <t>Òàõèàíû ìàõ, ãóÿ, êã</t>
  </si>
  <si>
    <t>Ýëýãíèé íóõàø, ø</t>
  </si>
  <si>
    <t>Ñ¿¿, ¿íýýíèé, çàäãàé, ëèòð</t>
  </si>
  <si>
    <t>Ñ¿¿, ñàâëàñàí, "Öýâýð ñ¿¿" "ÀÏÓ" ÕÕÊ,  1ë</t>
  </si>
  <si>
    <t>Òàðàã, çàäãàé, 1 ë</t>
  </si>
  <si>
    <t>Õîðõîé ààðóóë, çàäãàé, ÷èõýðòýé, êã</t>
  </si>
  <si>
    <t>Ààðö, çàäãàé, êã</t>
  </si>
  <si>
    <t>ªíäºã, äîòîîä, ø</t>
  </si>
  <si>
    <t>Óðãàìëûí òîñ, 1 ëèòð, "Êëàðèíà"</t>
  </si>
  <si>
    <t>ªºõºí òîñ, êã</t>
  </si>
  <si>
    <t>Øàð òîñ, öýâýð, äîòîîäûí, êã</t>
  </si>
  <si>
    <t>Ìàñëî, çàäãàé, 1 êã, ÎÕÓ</t>
  </si>
  <si>
    <t>Àëèì, øàð, êã</t>
  </si>
  <si>
    <t>Ìàíäàðèí, êã</t>
  </si>
  <si>
    <t>Yçýì, êã, ÁÍÕÀÓ</t>
  </si>
  <si>
    <t>Õàòààñàí æèìñ, 100 ãð, æ¿ðæ</t>
  </si>
  <si>
    <t>Òºìñ, äîòîîä, êã</t>
  </si>
  <si>
    <t>Ëóóâàí, êã, ÁÍÕÀÓ</t>
  </si>
  <si>
    <t>Ìàíæèí, äîòîîä, êã</t>
  </si>
  <si>
    <t>Áàéöàà, êã, ÁÍÕÀÓ</t>
  </si>
  <si>
    <t>Ñîíãèíî, êã, ÁÍÕÀÓ</t>
  </si>
  <si>
    <t>ªðãºñò õýìõ, 720 ãð, "Cucumber" øèëòýé, äàðñàí, Âüåòíàì</t>
  </si>
  <si>
    <t>Àëàã ñàëàò, 630 ãð, ñàâëàñàí, "Ãàçàð øèì" ÕÊ</t>
  </si>
  <si>
    <t>Óëààí ëîîëü, áººðºíõèé, ÁÍÕÀÓ</t>
  </si>
  <si>
    <t>Ñàðìèñ, 1 áóëöóó, ÁÍÕÀÓ</t>
  </si>
  <si>
    <t>Ýëñýí ÷èõýð, êã, çàäãàé, ÁÍÕÀÓ</t>
  </si>
  <si>
    <t>Õàòóó ÷èõýð, 1 êã, "Áàðáàðèñ"</t>
  </si>
  <si>
    <t>Çººëºí ÷èõýð, "Ìèøêà", êã</t>
  </si>
  <si>
    <t xml:space="preserve">Øîêîëàä, 100 ãð, "Alpen Gold", </t>
  </si>
  <si>
    <t xml:space="preserve">Æèìñíèé ÷àíàìàë, 380 ãð, "VIDAN" </t>
  </si>
  <si>
    <t>Êîìïîò, Ïîëüø, 936 ãð, "Kowar", õàð ÷àâãàíû</t>
  </si>
  <si>
    <t>01.2.1  ÁYÕ ÒªÐËÈÉÍ ÊÎÔÅ, ÖÀÉ, ÊÀÊÀÎ</t>
  </si>
  <si>
    <t>01.2.2  ÐÀØÀÀÍ ÓÑ, ÓÍÄÀÀ, ÆÈÌÑÍÈÉ ÁÎËÎÍ ÍÎÃÎÎÍÛ ØYYÑ</t>
  </si>
  <si>
    <t>02.1.1  ÀÐÕÈ, ÑÏÈÐÒ</t>
  </si>
  <si>
    <t>02.1.3  ØÀÐ ÀÉÐÀÃ</t>
  </si>
  <si>
    <t>02.2.1 ÒÀÌÕÈ</t>
  </si>
  <si>
    <t>ÝÐÝÃÒÝÉ ÁÝËÝÍ ÕÓÂÖÀÑ</t>
  </si>
  <si>
    <t>03.2.1  ÁYÕ ÒªÐËÈÉÍ ÃÓÒÀË</t>
  </si>
  <si>
    <t>ÝÐÝÃÒÝÉ ÃÓÒÀË</t>
  </si>
  <si>
    <t>ÝÌÝÃÒÝÉ ÃÓÒÀË</t>
  </si>
  <si>
    <t>ÕYYÕÄÈÉÍ ÃÓÒÀË</t>
  </si>
  <si>
    <t>04.1  ÎÐÎÍ ÑÓÓÖÍÛ ÁÎÄÈÒ ÒYÐÝÝÑ</t>
  </si>
  <si>
    <t>04.1.1  ÑÓÓÖ ÕªËÑËªÃ×ÈÉÍ ÒªËÑªÍ ÁÎÄÈÒ ÒYÐÝÝÑ</t>
  </si>
  <si>
    <t>04.2.1  ÎÐÎÍ ÑÓÓÖÍÛ ÓÐÑÃÀË ÇÀÑÂÀÐÛÍ ÁÀÐÀÀ, ÌÀÒÅÐÈÀË</t>
  </si>
  <si>
    <t>04.2.2  ÎÐÎÍ ÑÓÓÖÍÛ ÒÅÕÍÈÊÈÉÍ ÁÎËÎÍ ÇÀÑÂÀÐ YÉË×ÈËÃÝÝ</t>
  </si>
  <si>
    <t>04.3.1  ÑÓÓÖÍÛ ÖÝÂÝÐ ÓÑÀÍ ÕÀÍÃÀÌÆÒÀÉ ÕÎËÁÎÃÄÎÕ ÇÀÐÄÀË</t>
  </si>
  <si>
    <t>04.3.2  ÕÎÃ ÕÀßÃÄÀËÒÀÉ ÕÎËÁÎÃÄÎÕ ÇÀÐÄÀË</t>
  </si>
  <si>
    <t>04.3.3  ÁÎÕÈÐ ÓÑÒÀÉ ÕÎËÁÎÃÄÎÕ ÇÀÐÄÀË</t>
  </si>
  <si>
    <t>04.3.4  ÎÐÎÍ ÑÓÓÖÒÀÉ ÕÎËÁÎÃÄÎÕ ÇÀÐÄÀË</t>
  </si>
  <si>
    <t>04.4.1  ÑÓÓÖÍÛ ÖÀÕÈËÃÀÀÍ ÕÀÍÃÀÌÆÒÀÉ ÕÎËÁÎÃÄÎÕ ÇÀÐÄÀË</t>
  </si>
  <si>
    <t>04.4.2  ÕÀÒÓÓ ÒYËØ</t>
  </si>
  <si>
    <t>04.4.3  ÕÀËÓÓÍ ÓÑ, ÓÓÐ, ÌªÑ</t>
  </si>
  <si>
    <t>05.1.1  ÃÝÐÈÉÍ ÒÀÂÈËÃÀ, ÕÝÐÝÃÑÝË</t>
  </si>
  <si>
    <t>05.1.2  ÕÈÂÑ ÁÎËÎÍ ØÀËÍÛ ÁÓÑÀÄ ÄÝÂÑÃÝÐ</t>
  </si>
  <si>
    <t>05.2.1  ÃÝÐ ÀÕÓÉÍ Î¨ÌÎË, ÍÝÕÌÝË ÝÄËÝË</t>
  </si>
  <si>
    <t>05.3.1  ÃÝÐ ÀÕÓÉÍ ÓÄÀÀÍ ÝÄÝËÃÝÝÒ ÖÀÕÈËÃÀÀÍ ÁÎËÎÍ ÁÓÑÀÄ ÁÀÐÀÀ</t>
  </si>
  <si>
    <t>05.4.1  ÃÝÐ ÀÕÓÉÍ ØÈËÝÍ ÝÄËÝË, ÑÀÂ ÑÓÓËÃÀ</t>
  </si>
  <si>
    <t>05.5.1  ÆÈÆÈÃ ÁÀÃÀÆ ÕÝÐÝÃÑÝË</t>
  </si>
  <si>
    <t>05.6.1  ÃÝÐ ÀÕÓÉÍ ÁÀÐÀÀ</t>
  </si>
  <si>
    <t>06.1.1  ÝÌ, ÒÀÐÈÀ</t>
  </si>
  <si>
    <t>06.2.2  ØYÄÍÈÉ ÝÌÍÝËÃÈÉÍ YÉË×ÈËÃÝÝ</t>
  </si>
  <si>
    <t>06.3.1  ÝÌÍÝËÝÃÒ ÕÝÂÒÝÆ YÇYYËÑÝÍ YÉË×ÈËÃÝÝ</t>
  </si>
  <si>
    <t>07.1.1  ÀÂÒÎÌÀØÈÍ, ÌÎÒÎÖÈÊË</t>
  </si>
  <si>
    <t>07.1.2  ÓÍÀÄÀÃ ÄÓÃÓÉ</t>
  </si>
  <si>
    <t>07.2.1  ÕÓÂÈÉÍ ÒÝÝÂÐÈÉÍ ÕÝÐÝÃÑËÈÉÍ ÑÝËÁÝÃ, ÕÝÐÝÃÑÝË</t>
  </si>
  <si>
    <t>07.2.2  ÕÓÂÈÉÍ ÒÝÝÂÐÈÉÍ ÕÝÐÝÃÑËÈÉÍ ØÀÒÀÕ, ÒÎÑËÎÕ ÌÀÒÅÐÈÀË</t>
  </si>
  <si>
    <t>Áåíçèí, À-80, 1 ëèòð</t>
  </si>
  <si>
    <t>Áåíçèí, À-92, 1 ëèòð</t>
  </si>
  <si>
    <t>Äèçåëèéí ò¿ëø, 1 ëèòð</t>
  </si>
  <si>
    <t>07.2.3  ÒÝÝÂÐÈÉÍ ÕÝÐÝÃÑËÈÉÍ ÇÀÑÂÀÐ, YÉË×ÈËÃÝÝ</t>
  </si>
  <si>
    <t>07.3.1  ÒªÌªÐ ÇÀÌÛÍ ÇÎÐ×ÈÃ× ÒÝÝÂÐÈÉÍ YÉË×ÈËÃÝÝ</t>
  </si>
  <si>
    <t>07.3.2  ÀÂÒÎ ÇÀÌÛÍ ÇÎÐ×ÈÃ× ÒÝÝÂÐÈÉÍ YÉË×ÈËÃÝÝ</t>
  </si>
  <si>
    <t>07.3.3  ÀÃÀÀÐÛÍ ÇÎÐ×ÈÃ× ÒÝÝÂÐÈÉÍ YÉË×ÈËÃÝÝ</t>
  </si>
  <si>
    <t>08.1.3  ÒÅËÅÔÎÍ ÓÒÀÑ, ÔÀÊÑÛÍ YÉË×ÈËÃÝÝ</t>
  </si>
  <si>
    <t>09.1.1  ÄÓÓ, ÄYÐÑÈÉÃ ÕYËÝÝÍ ÀÂÀÕ, ÁÈ×ËÝÃ ÕÈÉÕ, ÕÓÂÈËÀÕ ÒÎÍÎÃ ÒªÕªªÐªÌÆ</t>
  </si>
  <si>
    <t>09.1.4  ÁÈ×ËÝÃ ÕÈÉÕ ÕÝÐÝÃÑÝË</t>
  </si>
  <si>
    <t>09.3.1  ×ªËªªÒ ÖÀÃÈÉÍ YÉË×ÈËÃÝÝ</t>
  </si>
  <si>
    <t>09.4.1  ÍÎÌ</t>
  </si>
  <si>
    <t>09.4.2  ÑÎÍÈÍ, ÑÝÒÃYYË, ÁÓÑÀÄ ÒÎÃÒÌÎË ÕÝÂËÝË</t>
  </si>
  <si>
    <t>09.4.3  ÁÓÑÀÄ ÕÝÂËÝÌÝË ÇYÉËÑ</t>
  </si>
  <si>
    <t>09.4.4  ÁÈ×ÃÈÉÍ ÁÎËÎÍ ÇÓÐÃÈÉÍ ÕÝÐÝÃÑÝË</t>
  </si>
  <si>
    <t>10.1.1 ÄÝÝÄ ÁÎËÎÂÑÐÎË</t>
  </si>
  <si>
    <t>11.1.1 ÐÅÑÒÎÐÀÍ, ÊÀÔÅ, ÁÓÑÀÄ ÇÎÎÃÈÉÍ ÃÀÇÀÐ</t>
  </si>
  <si>
    <t>11.2.1  ÇÎ×ÈÄ ÁÓÓÄÀË, ÄÎÒÓÓÐ ÁÀÉÐÍÛ YÉË×ÈËÃÝÝ</t>
  </si>
  <si>
    <t>12.1.1 YÑ×ÈÍ ÁÎËÎÍ ÃÎÎ ÑÀÉÕÍÛ YÉË×ÈËÃÝÝ</t>
  </si>
  <si>
    <t>12.1.2 ÃÎÎ ÑÀÉÕÍÛ ÕÝÐÝÃÖÝÝÍÄ ÇÎÐÈÓËÑÀÍ ÁÓÑÀÄ ÝÄ ÇYÉËÑ, ÕÝÐÝÃÑËYYÄ</t>
  </si>
  <si>
    <t>12.2.1 YÍÝÒ ÝÄËÝË, ÒªÐªË ÁYÐÈÉÍ ÖÀÃ</t>
  </si>
  <si>
    <t>12.2.2 ÕÓÂÜ ÕYÍÈÉ ÁÓÑÀÄ ÝÄ ÇYÉËÑ</t>
  </si>
  <si>
    <t>12.3.1 ÑÀÍÕYYÃÈÉÍ ÁÀÉÃÓÓËËÀÃÛÍ ØÓÓÄ ÁÓÑ YÉË×ÈËÃÝÝ</t>
  </si>
  <si>
    <t>Àéìãèéí åðºíõèé èíäåêñ</t>
  </si>
  <si>
    <t xml:space="preserve">ºìíºõ ñàðûí </t>
  </si>
  <si>
    <t xml:space="preserve">òàéëàíò ñàðûí </t>
  </si>
  <si>
    <t xml:space="preserve">äóíäàæ ¿íý </t>
  </si>
  <si>
    <t>НИЙГМИЙН ДААТГАЛЫН САНГААС ТЭТГЭВЭР ТЭТГЭМЖ АВЧ БУЙ ИРГЭДИЙН СУДАЛГАА</t>
  </si>
  <si>
    <t xml:space="preserve"> Тэтгэврийн даатгалын сангаас тэтгэвэр авагч/хүний тоо/</t>
  </si>
  <si>
    <t>ХЧТА -ны тэтгэмж /хүний тоо/</t>
  </si>
  <si>
    <t>Бэлэн мөнгө</t>
  </si>
  <si>
    <t>Нийт зээл</t>
  </si>
  <si>
    <t>Хугацаа хэтэрсэн зээл</t>
  </si>
  <si>
    <t>Чанаргүй зээл</t>
  </si>
  <si>
    <t>Үндсэн хөрөнгө</t>
  </si>
  <si>
    <t>Нийт актив</t>
  </si>
  <si>
    <t>Харилцах</t>
  </si>
  <si>
    <t>Хугацаатай хадгаламж</t>
  </si>
  <si>
    <t>Хугацаагүй хадгаламж</t>
  </si>
  <si>
    <t>Өөрийн хөрөнгө</t>
  </si>
  <si>
    <t>Нийт пассив</t>
  </si>
  <si>
    <t>Ашиг/алдагдал</t>
  </si>
  <si>
    <t>Нийт орлого</t>
  </si>
  <si>
    <t>Хүүний орлого</t>
  </si>
  <si>
    <t>Нийт зардал</t>
  </si>
  <si>
    <t>Хүүний зардал</t>
  </si>
  <si>
    <t>Зээлийн эрсдлийн сан</t>
  </si>
  <si>
    <t>Хяналтын самбар</t>
  </si>
  <si>
    <t>ХАС</t>
  </si>
  <si>
    <t xml:space="preserve">ГОЛОМТ </t>
  </si>
  <si>
    <t>КАПИТАЛ</t>
  </si>
  <si>
    <t>ХАДГАЛАМЖ</t>
  </si>
  <si>
    <t>ХААН</t>
  </si>
  <si>
    <t>ХХБ</t>
  </si>
  <si>
    <t>Үндсэн үзүүлэлтүүд</t>
  </si>
  <si>
    <t>МОНГОЛ БАНКНЫ ҮЗҮҮЛЭЛТҮҮД</t>
  </si>
  <si>
    <t>Yéëäâýðèéí îñîë /зам тээврийн осол/</t>
  </si>
  <si>
    <t>Дотуур байрны багш</t>
  </si>
  <si>
    <t>6 настны багш</t>
  </si>
  <si>
    <t>Бүлгийн
 тоо</t>
  </si>
  <si>
    <t>Үүнээс: 
эмэгтэй</t>
  </si>
  <si>
    <t>Явуулын багшийн 
сургалтанд хамрагдагчид</t>
  </si>
  <si>
    <t>Цогцолбор сургуулийн
 захирал</t>
  </si>
  <si>
    <t>АЖИЛЛАГЧДЫН 2012-2013  ОНЫ ХИЧЭЭЛИЙН ЖИЛИЙН ТАЙЛАН</t>
  </si>
  <si>
    <t xml:space="preserve"> ДОРНОД АЙМАГ, НИЙСЛЭЛИЙН ЕБС-Д ӨДРӨӨР СУРАЛЦАГЧДИЙН 2012-2013  ОНЫ ХИЧЭЭЛИЙН ЖИЛИЙН ТАЙЛАН</t>
  </si>
  <si>
    <t>ЕБС-Д АЖИЛЛАГЧДИЙН 2012-2013  ОНЫ ХИЧЭЭЛИЙН ЖИЛИЙН  ТАЙЛАН</t>
  </si>
  <si>
    <t xml:space="preserve"> БҮЛЭГ, ХАМРАГДАГЧДЫН 2012-2013 ОНЫ </t>
  </si>
  <si>
    <t>ЯХИС –ийн ДОРНОД АЙМАГ ДАХЬ САЛБАРЫН 2013 ОНЫ ҮЙЛ АЖИЛЛАГААНЫ</t>
  </si>
  <si>
    <t>Дорнод салбарын дотоод үйл ажиллагааны зардал</t>
  </si>
  <si>
    <t>Канадын Нарны цирк</t>
  </si>
  <si>
    <t>Японы Нийгмийн Хөгжлийн Сан, Дэлхийн банк</t>
  </si>
  <si>
    <t>Зудын нөхцөлтэй холбоотой Хүүхэд хамгааллын түргэвчилсэн үнэлгээ</t>
  </si>
  <si>
    <t>Шведийн хүүхдийг ивээх сан</t>
  </si>
  <si>
    <t>Зудын нөхцөлтэй үед дунд болон дараа үед хамгаалах</t>
  </si>
  <si>
    <t>ХУВИЙН ХЭВШЛИЙН ЭМНЭЛЭГ, ЭМИЙН САНГИЙН
 ТӨЛБӨРТ ҮЙЛЧИЛГЭЭНИЙ МЭДЭЭ</t>
  </si>
  <si>
    <t>ÒªË ÁÎÉÆÈËÒ</t>
  </si>
  <si>
    <t>````````````````</t>
  </si>
  <si>
    <t>Ñóìä</t>
  </si>
  <si>
    <t>2012 îíы мөн үед</t>
  </si>
  <si>
    <t xml:space="preserve">          Òºëëºñºí õýýëòýã÷</t>
  </si>
  <si>
    <t>2012 îíû ìºí ¿åä</t>
  </si>
  <si>
    <t xml:space="preserve">           Òºëëºëòèéí õóâü</t>
  </si>
  <si>
    <t xml:space="preserve">2013 îíû ýõíèé õýýëòýã÷ </t>
  </si>
  <si>
    <t>2012 оны хээлтэгч</t>
  </si>
  <si>
    <t>Òýìýý</t>
  </si>
  <si>
    <t>Àäóó</t>
  </si>
  <si>
    <t>¯õýð</t>
  </si>
  <si>
    <t>õîíü</t>
  </si>
  <si>
    <t>ÿìàà</t>
  </si>
  <si>
    <t>Äá</t>
  </si>
  <si>
    <t>ªì/îíä</t>
  </si>
  <si>
    <t>Ãàðñàí òºë</t>
  </si>
  <si>
    <t>Õîðîãäñîí òºë</t>
  </si>
  <si>
    <t>Íîäíèí ìºí ¿åä</t>
  </si>
  <si>
    <t>Áîòãî</t>
  </si>
  <si>
    <t>Óíàãà</t>
  </si>
  <si>
    <t>Òóãàë</t>
  </si>
  <si>
    <t>Õóðãà</t>
  </si>
  <si>
    <t>Èøèã</t>
  </si>
  <si>
    <t>Áîéæñîí òºë</t>
  </si>
  <si>
    <t>Áîéæèëòûí õóâü</t>
  </si>
  <si>
    <t xml:space="preserve">                                                                                              ÒÎÌ ÌÀËÛÍ Ç¯É ÁÓÑÛÍ ÕÎÐÎÃÄÎË</t>
  </si>
  <si>
    <t>Ñóìûí íýðñ</t>
  </si>
  <si>
    <t>2013.01.04</t>
  </si>
  <si>
    <t>Ýíý îíä
á¿ãä</t>
  </si>
  <si>
    <t xml:space="preserve">                           ¯¿íýýñ</t>
  </si>
  <si>
    <t>Îíû ýõíèé ìàëä 
õàðüöóóëñàí õóâü</t>
  </si>
  <si>
    <t>Õîðîãäëûí øàëòãààí</t>
  </si>
  <si>
    <t>2013 îíû
ýõíèé
ìàë</t>
  </si>
  <si>
    <t>2012 îíû
ýõíèé
ìàë</t>
  </si>
  <si>
    <t>Õîíü</t>
  </si>
  <si>
    <t>ßìàà</t>
  </si>
  <si>
    <t>ªâ÷èí</t>
  </si>
  <si>
    <t>Ãýíýò</t>
  </si>
  <si>
    <t>Áóñàä</t>
  </si>
  <si>
    <t>ªìíºõ îíä</t>
  </si>
  <si>
    <t>ÕÀÀ-í ТЭЖЭЭВЭР АМЬТДЫН ТООЛЛОГО</t>
  </si>
  <si>
    <t>Ñóì /áàã/</t>
  </si>
  <si>
    <t>Àìüòàä</t>
  </si>
  <si>
    <t xml:space="preserve">             Á¯ÃÄ Ä¯Í</t>
  </si>
  <si>
    <t>Àìèíû àæ àõóé</t>
  </si>
  <si>
    <t xml:space="preserve">                 ¿¿íýýñ</t>
  </si>
  <si>
    <t>¯íäñýí 
ýõ</t>
  </si>
  <si>
    <t>Õýýëò¿¿ëýã÷</t>
  </si>
  <si>
    <t>Ãàõàé</t>
  </si>
  <si>
    <t>Øóâóó</t>
  </si>
  <si>
    <t>¯¿íýýñ: òàõèà</t>
  </si>
  <si>
    <t>Òóóëàé</t>
  </si>
  <si>
    <t>Áàÿíтүмэн</t>
  </si>
  <si>
    <t>Çºãèé á¿ëýýð</t>
  </si>
  <si>
    <t>Á¿ãä ä¿í</t>
  </si>
  <si>
    <t xml:space="preserve">   ¯¿íýýñ õóâèéí àæ àõóé</t>
  </si>
  <si>
    <t>¯éëäâýðëýñýí</t>
  </si>
  <si>
    <t>¯¿íýýñ áîðëóóëñàí</t>
  </si>
  <si>
    <t>áèåò õýìæýý</t>
  </si>
  <si>
    <t>áèåò.õýì</t>
  </si>
  <si>
    <t>¯íý</t>
  </si>
  <si>
    <t>Ãàõàéí ìàõ</t>
  </si>
  <si>
    <t>ªíäºã</t>
  </si>
  <si>
    <t>Çºãèéí áàë</t>
  </si>
  <si>
    <t>2010 он</t>
  </si>
  <si>
    <t>Äîðíîä àéìãèéí Ñòàòèñòèêèéí õýëòýñ</t>
  </si>
  <si>
    <t>МАЛТАЙ ӨРХИЙН ТОО СУМДААР</t>
  </si>
  <si>
    <t>Ìàëòàé  ºðõèéí òîî, îíîîð, ñóìäààð</t>
  </si>
  <si>
    <t>Ìàëòàé  ºðõèéí ºñºëò áóóðàëò õóâèàð</t>
  </si>
  <si>
    <t>2013
2000</t>
  </si>
  <si>
    <t>2013
2010</t>
  </si>
  <si>
    <t xml:space="preserve">ÌÀË×ÈÍ ªÐÕÈÉÍ ÒÎÎ </t>
  </si>
  <si>
    <t>Ìàë÷äûí
òîî</t>
  </si>
  <si>
    <t>16-34 íàñíû</t>
  </si>
  <si>
    <t>35-59, 35-54
íàñíû</t>
  </si>
  <si>
    <t>60,55-ààñ äýýø
íàñíû</t>
  </si>
  <si>
    <t>ÄÎÐÍÎÄ ÀÉÌÃÈÉÍ ÀÌÈÍÛ ÌÀËÛÍ Á¯ËÝÃËÝËÒ</t>
  </si>
  <si>
    <t>Àéìãèéí ä¿íãýýð</t>
  </si>
  <si>
    <t>ªðõèéí
òîî</t>
  </si>
  <si>
    <t>Àì á¿ëèéí
òîî</t>
  </si>
  <si>
    <t>Íèéò ìàëûí
òîî</t>
  </si>
  <si>
    <t>10 õ¿ðòýë ìàëòàé</t>
  </si>
  <si>
    <t>11-30 ìàëòàé</t>
  </si>
  <si>
    <t>31-50 ìàëòàé</t>
  </si>
  <si>
    <t>51-100 ìàëòàé</t>
  </si>
  <si>
    <t>101-200 ìàëòàé</t>
  </si>
  <si>
    <t>201-500 ìàëòàé</t>
  </si>
  <si>
    <t>501-999 ìàëòàé</t>
  </si>
  <si>
    <t>1000-1499 ìàëòàé</t>
  </si>
  <si>
    <t>1500-2000 ìàëòàé</t>
  </si>
  <si>
    <t>2001-ýýñ äýýø ìàëòàé</t>
  </si>
  <si>
    <t>ÌÀË×ÈÍ ªÐÕÈÉÍ ÌÀËÛÍ Á¯ËÝÃËÝËÒ</t>
  </si>
  <si>
    <t>ÀÌÈÍÛ ÌÀËÛÍ Á¯ËÝÃËÝËÒ, ÍÝÃ ªÐÕªÄ ÎÍÎÃÄÎÕ ÌÀËÛÍ ÒÎÎ</t>
  </si>
  <si>
    <t>ӨРХИЙН ТОО</t>
  </si>
  <si>
    <t>МАЛЫН ТОО</t>
  </si>
  <si>
    <t>Íýã ºðõºä íîîãäîõ ìàë
/òîëãîéí òîîãîîð/</t>
  </si>
  <si>
    <t>2009 
îíä</t>
  </si>
  <si>
    <t>2010
 îíä</t>
  </si>
  <si>
    <t>2011
 îíä</t>
  </si>
  <si>
    <t>2012
 îíä</t>
  </si>
  <si>
    <t>2013
 îíä</t>
  </si>
  <si>
    <t>11-30        ìàëòàé</t>
  </si>
  <si>
    <t>31-50        ìàëòàé</t>
  </si>
  <si>
    <t>51-100      ìàëòàé</t>
  </si>
  <si>
    <t>101-200     ìàëòàé</t>
  </si>
  <si>
    <t>201-500     ìàëòàé</t>
  </si>
  <si>
    <t>501-999     ìàëòàé</t>
  </si>
  <si>
    <t>1000-1499  ìàëòàé</t>
  </si>
  <si>
    <t>1500-2000  ìàëòàé</t>
  </si>
  <si>
    <t>2001-äýýø ìàëòàé</t>
  </si>
  <si>
    <t>ÄÎÐÍÎÄ ÀÉÌÃÈÉÍ Ñ¯ÐÃÈÉÍ ÝÐÃÝËÒ</t>
  </si>
  <si>
    <t>2014.01.09</t>
  </si>
  <si>
    <t>Á¿õ ìàëààð, àéìãèéí ä¿íãýýð</t>
  </si>
  <si>
    <t>Îíû
ýõíèé 
ìàë</t>
  </si>
  <si>
    <t>ÎÐËÎÃÎ</t>
  </si>
  <si>
    <t>ÇÀÐËÀÃÀ</t>
  </si>
  <si>
    <t>Îíû 
ýöñèéí 
ìàë</t>
  </si>
  <si>
    <t xml:space="preserve">Áýëýí </t>
  </si>
  <si>
    <t>Õóäàëäàæ
àâñàí 
øèëæèæ
èðñýí</t>
  </si>
  <si>
    <t xml:space="preserve">Îðëîãî </t>
  </si>
  <si>
    <t>Õóä-ñàí</t>
  </si>
  <si>
    <t>Çàõ</t>
  </si>
  <si>
    <t>Àæ àõóéí</t>
  </si>
  <si>
    <t>Ç¿é áóñ</t>
  </si>
  <si>
    <t>Çàðëàãà</t>
  </si>
  <si>
    <t>òºë</t>
  </si>
  <si>
    <t>øèëæ-ñýí</t>
  </si>
  <si>
    <t>çýýëä</t>
  </si>
  <si>
    <t>äîòîîä</t>
  </si>
  <si>
    <t>õîðîãäîë</t>
  </si>
  <si>
    <t xml:space="preserve">                 ÄÎÐÍÎÄ ÀÉÌÃÈÉÍ  2013 ÎÍÛ ÌÀË ÒÎÎËËÎÃÛÍ ÇÀÐÄÀË</t>
  </si>
  <si>
    <t xml:space="preserve"> /Ñóìûí íýð/</t>
  </si>
  <si>
    <t xml:space="preserve">     Çàðäàë á¿ãä ìÿí.òºã</t>
  </si>
  <si>
    <t>Òºñºâò ñóóëãàõààð
ºãñºí ñàíàë</t>
  </si>
  <si>
    <t>Øàòàõóóí</t>
  </si>
  <si>
    <t>Òîìèëîëò</t>
  </si>
  <si>
    <t>Óðàìøóóëàë</t>
  </si>
  <si>
    <t>Бичиг хэрэг</t>
  </si>
  <si>
    <t>Хяналтын тоо</t>
  </si>
  <si>
    <t>Àéìàã</t>
  </si>
  <si>
    <t>Õÿíàëòûí òîîëëîãî</t>
  </si>
  <si>
    <t>Ñóìûí íýð</t>
  </si>
  <si>
    <t>Áàãèéí тоо</t>
  </si>
  <si>
    <t>Тооллогын хэсэг</t>
  </si>
  <si>
    <t>Тоологчийн тоо</t>
  </si>
  <si>
    <t>Хяналтын групын хүн</t>
  </si>
  <si>
    <t>Ìàë òîîëëîãîä àæèëëàñàí</t>
  </si>
  <si>
    <t>Ìàøèí</t>
  </si>
  <si>
    <t>Ìîðü</t>
  </si>
  <si>
    <t>Ìîòîöèêë</t>
  </si>
  <si>
    <t>2012 онд</t>
  </si>
  <si>
    <t>ДОРНОД АЙМГИЙН СУМДЫН 2013 ОНД ӨӨРИЙН ХҮЧЭЭР ҮЙЛДВЭРЛЭСЭН ТЭЖЭЭЛ</t>
  </si>
  <si>
    <t>õýìæèõ íýãæ: òí</t>
  </si>
  <si>
    <t>Ñóìдын нэр</t>
  </si>
  <si>
    <t>Ñàëáàð</t>
  </si>
  <si>
    <t>Õàäëàí</t>
  </si>
  <si>
    <t>Äàðøíû 
óðãàìàë</t>
  </si>
  <si>
    <t xml:space="preserve">Ãàð тэжээл </t>
  </si>
  <si>
    <t xml:space="preserve">Õóæèð шүү </t>
  </si>
  <si>
    <t xml:space="preserve">Хаягдал тºìñ, х/ногоо </t>
  </si>
  <si>
    <t xml:space="preserve">¯ð òàðèàíû </t>
  </si>
  <si>
    <t>Ëàé</t>
  </si>
  <si>
    <t>¯¿íýýñ: èðãýä</t>
  </si>
  <si>
    <t>ÀÉÌÃÈÉÍ Ä¯Í</t>
  </si>
  <si>
    <t xml:space="preserve">         МАЛЖУУЛАЛТААР АВСАН АРГА ХЭМЖЭЭНИЙ ТАЙЛАН</t>
  </si>
  <si>
    <t>Ìàëæóóëàëòàíä
õàìðàãäñàí</t>
  </si>
  <si>
    <t>Íèéò çàðöóóëñàí
õºðºíãèéí õýìæýý</t>
  </si>
  <si>
    <t>Ãàäààä îðîí ÎÓÁ-ûí
òºñºë, õºòºëáºðèéí
õºðºíãººð</t>
  </si>
  <si>
    <t>Îðîí íóòãèéí
õºðºíãººð</t>
  </si>
  <si>
    <t>Ìàëæóóëàëòààð 
àâñàí ìàëûí òîî</t>
  </si>
  <si>
    <t>Áîäûí</t>
  </si>
  <si>
    <t>Áîãèéí</t>
  </si>
  <si>
    <t>ªðõèéí òîî</t>
  </si>
  <si>
    <t>Àì á¿ë</t>
  </si>
  <si>
    <t>Дорнод аймагт 2013 онд тоологдсон цэвэр үүлдрийн болон эрлийз,  нутгийн шилдэг омгийн малын тоо</t>
  </si>
  <si>
    <t>Хээлтэгч</t>
  </si>
  <si>
    <t>Цэвэр үүлдрийн үхэр-Талын улаан</t>
  </si>
  <si>
    <t>Цэвэр үүлдрийн үхэр-Хар тарлан</t>
  </si>
  <si>
    <t>Цэвэр үүлдрийн хонь-Барга</t>
  </si>
  <si>
    <t>Шинэ цэвэр үүлдрийн адуу-</t>
  </si>
  <si>
    <t>Эрлийз үхэр-Шар тарлан Монголын эрлийз</t>
  </si>
  <si>
    <t>Цэвэр үүлдрийн үхэр-Шар тарлан</t>
  </si>
  <si>
    <t>Цэвэр үүлдрийн ямаа-Баяндэлгэрийн улаан</t>
  </si>
  <si>
    <t>Цэвэр үүлдрийн үхэр-Лимузин</t>
  </si>
  <si>
    <t>Цэвэр үүлдрийн хонь-Үзэмчин</t>
  </si>
  <si>
    <t>Цэвэр үүлдрийн адуу-Монгол</t>
  </si>
  <si>
    <t>Эрлийз үхэр-Лимузин Монголын эрлийз</t>
  </si>
  <si>
    <t>Эрлийз үхэр-Талын улаан Монголын эрлийз</t>
  </si>
  <si>
    <t>Эрлийз үхэр-Хар тарлан Монголын эрлийз</t>
  </si>
  <si>
    <t>Цэвэр үүлдрийн тэмээ-Монгол</t>
  </si>
  <si>
    <t>Цэвэр үүлдрийн ямаа-Эрчмийн хар</t>
  </si>
  <si>
    <t>Цэвэр үүлдрийн ямаа-Говь гурван сайхан</t>
  </si>
  <si>
    <t>Цэвэр үүлдрийн үхэр-Дорнод талын улаан</t>
  </si>
  <si>
    <t>Цэвэр үүлдрийн хонь-Торгууд</t>
  </si>
  <si>
    <t>Эрлийз үхэр-Дорнод талын улаан Монголын эрлийз</t>
  </si>
  <si>
    <t>Эрлийз үхэр-Сэлэнгэ Монголын эрлийз</t>
  </si>
  <si>
    <t>Цэвэр үүлдрийн үхэр-Монгол</t>
  </si>
  <si>
    <t>Эрлийз үхэр-Пьемонтезе Монголын эрлийз</t>
  </si>
  <si>
    <t>Эрлийз үхэр-Казакын цагаан толгой Монголын эрлийз</t>
  </si>
  <si>
    <t>1.2013 ÎÍÄ ØÈÍÝÝÐ ÃÀÐÃÀÑÀÍ ÕÓÄÃÈÉÍ ÒÀÉËÀÍ</t>
  </si>
  <si>
    <t>Õóäàã øèíýýð ãàðãàõàä ò¿ð
àæèëëàñàí îðîí íóòãèéí èðãýäèéí òîî õ¿í ºäðººð</t>
  </si>
  <si>
    <t>¯¯íýýñ</t>
  </si>
  <si>
    <t>Øèíýýð ãàðãàñàí
õóäãèéí òîî</t>
  </si>
  <si>
    <t>èíæåíåðèéí</t>
  </si>
  <si>
    <t>ªðºìäìºë</t>
  </si>
  <si>
    <t>áîãèíî ÿíäàíò</t>
  </si>
  <si>
    <t>áåòîí õàøëàãàò
óóðõàéí</t>
  </si>
  <si>
    <t>Ýíãèéí óóðõàéí</t>
  </si>
  <si>
    <t>Çàðöóóëñàí 
õºðºíãèéí õýìæýý</t>
  </si>
  <si>
    <t>Óëñûí òºñâèéí
õºðºíãººð</t>
  </si>
  <si>
    <t>Ãàäààä îðîí,ÎÓÁ-ûí òºñºë, õºòºëáºðèéí
õºðºíãººð</t>
  </si>
  <si>
    <t>Ìàë÷èë èðãýäèéí
ººðèéí õºðºíãººð</t>
  </si>
  <si>
    <t>2.2013 ÎÍÄ ÇÀÑÂÀÐËÀÑÀÍ ÕÓÄÃÈÉÍ ÒÀÉËÀÍ</t>
  </si>
  <si>
    <t>Õóäàã çàñâàðëàõàä ò¿ð
àæèëëàñàí îðîí íóòãèéí èðãýäèéí òîî õ¿í ºäðººð</t>
  </si>
  <si>
    <t>Çàñüàðëàñàí
õóäãèéí òîî</t>
  </si>
  <si>
    <t>ХАА-Н ҮЙЛДВЭРЛЭЛД АШИГЛАГДАЖ БАЙГАА МАШИН ТЕХНИК</t>
  </si>
  <si>
    <t>Бороожуулагч*</t>
  </si>
  <si>
    <t xml:space="preserve"> МАЛЧДЫН АХУЙ, СОЁЛЫН ЗАРИМ ҮЗҮҮЛЭЛТ</t>
  </si>
  <si>
    <t>Сумдын нэр</t>
  </si>
  <si>
    <t>Бàã</t>
  </si>
  <si>
    <t>Öàõ. Ýõ 
¿¿ñã¿¿ðòýé ºðõ</t>
  </si>
  <si>
    <t>Сансрын антенн</t>
  </si>
  <si>
    <t>Òåëåâèçîðòîé</t>
  </si>
  <si>
    <t>Оёдлын машин</t>
  </si>
  <si>
    <t>Гар аргаар хèéñýí
ýñãèé ì</t>
  </si>
  <si>
    <t>Нàðíû</t>
  </si>
  <si>
    <t>Сàëõèíû</t>
  </si>
  <si>
    <t>Áàãà îâðûí
öàõ.¿¿ñã¿¿ðòýé</t>
  </si>
  <si>
    <t>Бóñàä</t>
  </si>
  <si>
    <t>ХАА-Н ҮЙЛДВЭРЛЭЛД АЖИЛЛАЖ БАЙГАА МЭРГЭЖЛИЙН БОЛОВСОН  ХҮЧИН</t>
  </si>
  <si>
    <t>Малын эмч</t>
  </si>
  <si>
    <t>Малын эмч /Дээд боловсролтой/</t>
  </si>
  <si>
    <t>Мал зүйч</t>
  </si>
  <si>
    <t>Мал зүйч /Дээд боловсролтой/</t>
  </si>
  <si>
    <t>Агрономич</t>
  </si>
  <si>
    <t>Агрономич /Дээд боловсролтой/</t>
  </si>
  <si>
    <t>Механикжуулагч</t>
  </si>
  <si>
    <t>2013 ОНЫ ТАРИАЛАЛТЫН МЭДЭЭ</t>
  </si>
  <si>
    <t>Тарималын төрлөөр</t>
  </si>
  <si>
    <t>Тосны ургамал
 Рапс</t>
  </si>
  <si>
    <t>Нийт тариалсан талбай</t>
  </si>
  <si>
    <t>Гурвалжин будаа / эмийн ургамал/</t>
  </si>
  <si>
    <t>Арвай</t>
  </si>
  <si>
    <t>Овъёос</t>
  </si>
  <si>
    <t>Тарих талбай</t>
  </si>
  <si>
    <t xml:space="preserve">                                          2013 ÎÍÛ ÓÐÃÀÖ ÕÓÐÀÀËÒ</t>
  </si>
  <si>
    <t>2013.11.04</t>
  </si>
  <si>
    <t>Ургац алдсан талбай /га/</t>
  </si>
  <si>
    <t>Сумдын 
нэр</t>
  </si>
  <si>
    <t>ГА- с  АВСАН  УРГАЦЫН  ХЭМЖЭЭ</t>
  </si>
  <si>
    <t>цн</t>
  </si>
  <si>
    <t>ТӨМС</t>
  </si>
  <si>
    <t>ХҮНСНИЙ НОГОО</t>
  </si>
  <si>
    <t>Ìýðãýæëèéí èíäåêñ</t>
  </si>
  <si>
    <t>Ìýðãýæëèéí íýðñ</t>
  </si>
  <si>
    <t>Áîëîâñðîëûí ò¿âøèí</t>
  </si>
  <si>
    <t>Ñóðàëöàã-÷èä</t>
  </si>
  <si>
    <t>Ñóðàëöàã÷äûí òîî (àíãèàð)</t>
  </si>
  <si>
    <t>¯¿íýýñ:</t>
  </si>
  <si>
    <t>Áýëòãýë</t>
  </si>
  <si>
    <t>øèíýýð ýëññýí</t>
  </si>
  <si>
    <t>òºãñºõ àíãèä</t>
  </si>
  <si>
    <t>ýì</t>
  </si>
  <si>
    <t>á¿ãäýýñ:</t>
  </si>
  <si>
    <t>Òóõàéí æèëä 10-ð àíãè òºãñºã÷äººñ</t>
  </si>
  <si>
    <t>Áóñàä õýëáýðèéí ñóðãóóëèàñ</t>
  </si>
  <si>
    <t>Àæèëëàãxäààñ</t>
  </si>
  <si>
    <t>Àæèëã¿é÷¿¿-äýýñ</t>
  </si>
  <si>
    <t>СӨНХ-ийн багш</t>
  </si>
  <si>
    <t>МХУЗ-ын багш</t>
  </si>
  <si>
    <t>Багш - математикийн</t>
  </si>
  <si>
    <t>Багш - мэдээлэл зүйн</t>
  </si>
  <si>
    <t>Орчуулагч хятад хэл</t>
  </si>
  <si>
    <t>СӨНХ-ийн багш 1.5 жил</t>
  </si>
  <si>
    <t>СӨНХ-ийн багш 2.5 жил</t>
  </si>
  <si>
    <t>СӨНХ-ийн багш 5 жил</t>
  </si>
  <si>
    <t>Эчнээгээр нийт</t>
  </si>
  <si>
    <t>Багш - Англи хэлний 2.5</t>
  </si>
  <si>
    <t>Орчуулагч хятад хэл 2.5</t>
  </si>
  <si>
    <t>Оройгоор нийт</t>
  </si>
  <si>
    <t>Экстернатаар нийт</t>
  </si>
  <si>
    <t xml:space="preserve"> ТЕХНИКИЙН БОЛОН МЭРГЭЖЛИЙН БОЛОВСРОЛЫН СУРГАЛТЫН БАЙГУУЛЛАГАД </t>
  </si>
  <si>
    <t>СУРАЛЦАГЧДЫН 2013 - 2014 ОНЫ ХИЧЭЭЛИЙН ЖИЛИЙН МЭДЭЭ</t>
  </si>
  <si>
    <t xml:space="preserve">Ìýðãýæëèéí íýð </t>
  </si>
  <si>
    <t>Нийт сóðàëöàã÷èä</t>
  </si>
  <si>
    <t>Òºãñºõ àíãèä ñóðàëöàã÷èä á¿ãä</t>
  </si>
  <si>
    <t>Y¿íýýñ:</t>
  </si>
  <si>
    <t xml:space="preserve">Техникийн боловсрол </t>
  </si>
  <si>
    <t>Бусад сургууль</t>
  </si>
  <si>
    <t>Ажиллагчид</t>
  </si>
  <si>
    <t>Ìýðãýæëèéí дипломтой</t>
  </si>
  <si>
    <t>Ìýðãýæëèéí áîëîâñðîëûí ¿íýìëýõòýé</t>
  </si>
  <si>
    <t>Ýìэгтэй</t>
  </si>
  <si>
    <t>I àíãè</t>
  </si>
  <si>
    <t>II àíãè</t>
  </si>
  <si>
    <t>III àíãè</t>
  </si>
  <si>
    <t>8111-35</t>
  </si>
  <si>
    <t>ХММ-ын оператор</t>
  </si>
  <si>
    <t>8211-21</t>
  </si>
  <si>
    <t>Баяжуулах үйлдвэрийн тоног төхөөрөмжийн угсрагч засварчин</t>
  </si>
  <si>
    <t>8113-18</t>
  </si>
  <si>
    <t xml:space="preserve">Оператор газрын тос олборлох, давхаргын даралт тогтворжуулах </t>
  </si>
  <si>
    <t>8111-14</t>
  </si>
  <si>
    <t xml:space="preserve">Оператор хүдэр чулуу боловсруулах технологийн </t>
  </si>
  <si>
    <t>8211-20</t>
  </si>
  <si>
    <t xml:space="preserve">Автомашины  засварчин </t>
  </si>
  <si>
    <t>8152-33</t>
  </si>
  <si>
    <t xml:space="preserve">Сүлжмэлийн үйлдвэрийн технологийн ажилтан </t>
  </si>
  <si>
    <t>6121-23</t>
  </si>
  <si>
    <t xml:space="preserve">Малын асаргаа </t>
  </si>
  <si>
    <t>5120-11</t>
  </si>
  <si>
    <t xml:space="preserve">Тогооч </t>
  </si>
  <si>
    <t>6210-21</t>
  </si>
  <si>
    <t>Ойжуулагч</t>
  </si>
  <si>
    <t>7533-28</t>
  </si>
  <si>
    <t>Оёмол бүтээгдэхүүний оёдолчин</t>
  </si>
  <si>
    <t>7126-36</t>
  </si>
  <si>
    <t>Барилгын сантехникч</t>
  </si>
  <si>
    <t>6112-25</t>
  </si>
  <si>
    <t>Хүлэмжийн аж ахуйн фермер</t>
  </si>
  <si>
    <t>6330-12</t>
  </si>
  <si>
    <t>Фермарийн аж ахуй эрхлэгч/МАА-ГТ/</t>
  </si>
  <si>
    <t>7231-18</t>
  </si>
  <si>
    <t xml:space="preserve">механик тракторын Тракторын жолооч, ашиглалт, засварчин </t>
  </si>
  <si>
    <t>7212-14</t>
  </si>
  <si>
    <t xml:space="preserve">Гагнуурчин             </t>
  </si>
  <si>
    <t>7411-11</t>
  </si>
  <si>
    <t>7223-17</t>
  </si>
  <si>
    <t>Оперотор метал боловсруулах/токарь, фрезерь/</t>
  </si>
  <si>
    <t>3257-20</t>
  </si>
  <si>
    <t>Байгаль хамгаалагч</t>
  </si>
  <si>
    <t>3313-14</t>
  </si>
  <si>
    <t>Нягтлан бодогч, төлбөр тооцоо, цалин хөлсний</t>
  </si>
  <si>
    <t>3117-12</t>
  </si>
  <si>
    <t xml:space="preserve">Техникч, газрын тос </t>
  </si>
  <si>
    <t>3240-17</t>
  </si>
  <si>
    <t>Малын бага эмч</t>
  </si>
  <si>
    <t>3113-17</t>
  </si>
  <si>
    <t xml:space="preserve">Техникч цахилгааны </t>
  </si>
  <si>
    <t>3117-26</t>
  </si>
  <si>
    <t>Баяжуулахын техникч</t>
  </si>
  <si>
    <t>2320-10</t>
  </si>
  <si>
    <t>Мэргэжлийн боловсрол, сургалтын байгууллагын багш</t>
  </si>
  <si>
    <t>ТЕХНИКИЙН  БОЛОН  МЭРГЭЖЛИЙН  БОЛОВСРОЛ, СУРГАЛТЫН БАЙГУУЛЛАГАД СУРАЛЦАГЧДЫН 2013-2014 ОНЫ ХИЧЭЭЛИЙН ЖИЛИЙН ШИЛЖИЛТ, ХӨДӨЛГӨӨНИЙ МЭДЭЭ</t>
  </si>
  <si>
    <t>Курс</t>
  </si>
  <si>
    <t xml:space="preserve">Өнгөрсөн хичээлийн жил </t>
  </si>
  <si>
    <t xml:space="preserve">Тайлант хугацааны эхэнд </t>
  </si>
  <si>
    <t>Yүнээс: эмэгтэй</t>
  </si>
  <si>
    <t>Нэмэгдсэн: шалтгаанаар</t>
  </si>
  <si>
    <t>Шилжин ирсэн</t>
  </si>
  <si>
    <t xml:space="preserve">Чөлөө авсан </t>
  </si>
  <si>
    <t xml:space="preserve">Тайлант хугацаанд хасагдсан </t>
  </si>
  <si>
    <t xml:space="preserve">Yүнээс: эмэгтэй </t>
  </si>
  <si>
    <t>Хасагдсан: шалтгаанаар</t>
  </si>
  <si>
    <t>Чөлөө авсан</t>
  </si>
  <si>
    <t xml:space="preserve">Өвчний улмаас </t>
  </si>
  <si>
    <t xml:space="preserve">Тайлант хугацааны эцэст           </t>
  </si>
  <si>
    <t>2013  ОНД  ХИЛЭЭР НЭВТРҮҮЛСЭН БАРАА</t>
  </si>
  <si>
    <t>9.Түүхий нефть</t>
  </si>
  <si>
    <t>баррель</t>
  </si>
  <si>
    <t>10.áóñàä</t>
  </si>
  <si>
    <t>14. Цагаан будаа</t>
  </si>
  <si>
    <t>15. Байр сууц</t>
  </si>
  <si>
    <t>ш</t>
  </si>
  <si>
    <t>16.Овьёос</t>
  </si>
  <si>
    <t>орсон</t>
  </si>
  <si>
    <t>гарсан</t>
  </si>
  <si>
    <t>Тээврийн хэрэгсэл</t>
  </si>
  <si>
    <t>2013 ÎÍÛ ÌÀË ÒÎÎËËÎÃÛÍ  Ä¯Í</t>
  </si>
  <si>
    <t>Íèéò ìàëààñ àìèíû ìàë</t>
  </si>
  <si>
    <t>Á¯ÃÄ</t>
  </si>
  <si>
    <t>Çºð¿¿
(+-)</t>
  </si>
  <si>
    <t>Çºð¿o(+-)</t>
  </si>
  <si>
    <t>Á¿õ ìàëààñ õýýëòýã÷ ìàë</t>
  </si>
  <si>
    <t xml:space="preserve">                                                    Íèéò ìàëä àìèíû ìàëûí ýçëýõ õóâèéí æèí</t>
  </si>
  <si>
    <t>¿¿íýýñ</t>
  </si>
  <si>
    <t>Á¿õ ìàëä õýýëòýã÷èéí ýçëýõ õóâèéí æèí</t>
  </si>
  <si>
    <t xml:space="preserve">                                                   Á¿õ ìàëààñ àëáàí ãàçðûí ìàë</t>
  </si>
  <si>
    <t>2013/2000</t>
  </si>
  <si>
    <t xml:space="preserve">05.6  ÃÝÐ ÀÕÓÉÍ ÖÝÂÝÐËÝÃÝÝÍÈÉ ÁÎËÎÍ ÁÓÑÀÄ ÆÈÆÈÃ ÁÀÐÀÀ, ÃÝÐÈÉÍ </t>
  </si>
  <si>
    <t>Хөгжлийн бэрхшээлтэй õ¿íèé òîî, ñóì, ä¿¿ðýã, õ¿éñ, øàëòãààíààð</t>
  </si>
  <si>
    <t>Хөгжлийн бэрхшээлтэй õ¿íèé òîî</t>
  </si>
  <si>
    <t>Сумдын 
нэрс</t>
  </si>
  <si>
    <t>6 ба түүнээс дээш гишүүнтэй өрхийн тоо</t>
  </si>
  <si>
    <t>18 хүртэлх насны 4 ба түүнээс дээш хүүхэдтэй өрхийн тоо</t>
  </si>
  <si>
    <t>18 хүртэлх насны хүүхэдтэй  өрх толгойлсон өрхийн тоо</t>
  </si>
  <si>
    <t>Хөгжлийн бэрхшээлтэй хүний тоо</t>
  </si>
  <si>
    <t>Суурин хүн ам насаар, сумдаар, хүйсээр</t>
  </si>
  <si>
    <t>Хүн амын тоо, хүйс байршлаар</t>
  </si>
  <si>
    <t>Áàðèëãà óãñðàëò èõ çàñâàðûí àæëûí óëèðëûí ã¿éöýòãýë</t>
  </si>
  <si>
    <t>Áàðèëãà áàéãóóëàìæèéí òºðëººð</t>
  </si>
  <si>
    <t>ИБ-1-ын Ìºðèéí äóãààð</t>
  </si>
  <si>
    <t>Øèíý áàðèëãà, ºðãºòãºë, øèíý÷ëýë - á¿ãä</t>
  </si>
  <si>
    <t>Îðîí ñóóöíû áàðèëãà-Óãñàðìàë</t>
  </si>
  <si>
    <t>Îðîí ñóóöíû áàðèëãà-Òîîñãîí</t>
  </si>
  <si>
    <t>Îðîí ñóóöíû áàðèëãà-Áëîêîí</t>
  </si>
  <si>
    <t>Îðîí ñóóöíû áàðèëãà-Áóñàä</t>
  </si>
  <si>
    <t>Îðîí ñóóöíû áóñ áàðèëãà-Yéëäâýðèéí</t>
  </si>
  <si>
    <t>Îðîí ñóóöíû áóñ áàðèëãà-Õóäàëäàà ¿éë÷èëãýýíèé</t>
  </si>
  <si>
    <t>Îðîí ñóóöíû áóñ áàðèëãà-Çî÷èä áóóäàë</t>
  </si>
  <si>
    <t>Îðîí ñóóöíû áóñ áàðèëãà-Ýìíýëýã</t>
  </si>
  <si>
    <t>Îðîí ñóóöíû áóñ áàðèëãà-Ñ¿ì õèéä</t>
  </si>
  <si>
    <t>Îðîí ñóóöíû áóñ áàðèëãà-Ñóðãóóëü, ñî¸ëûí</t>
  </si>
  <si>
    <t>Îðîí ñóóöíû áóñ áàðèëãà-Êîíòîð(àëáàí òàñàëãààíû çîðèóëàëòòàé)</t>
  </si>
  <si>
    <t>Îðîí ñóóöíû áóñ áàðèëãà-áóñàä(àãóóëàõ, ãàðàæ, áóñàä)</t>
  </si>
  <si>
    <t>Èíæåíåðèéí áàðèëãà áàéãóóëàìæ-Ýð÷èì õ¿÷íèé</t>
  </si>
  <si>
    <t>Èíæåíåðèéí áàðèëãà áàéãóóëàìæ-Õîëáîîíû</t>
  </si>
  <si>
    <t>Èíæåíåðèéí áàðèëãà áàéãóóëàìæ-òºìºð çàìûí</t>
  </si>
  <si>
    <t>Èíæåíåðèéí áàðèëãà áàéãóóëàìæ-Àâòî çàìûí</t>
  </si>
  <si>
    <t>Èíæåíåðèéí áàðèëãà áàéãóóëàìæ-Ã¿¿ð,ã¿¿ðýí ãàðö</t>
  </si>
  <si>
    <t>Èíæåíåðèéí áàðèëãà áàéãóóëàìæ-Äàëàí, ñóâàã, øóãàì ñ¿ëæýý</t>
  </si>
  <si>
    <t>Èíæåíåðèéí áàðèëãà áàéãóóëàìæ-Áóñàä(çàì òàëáàéí àæèë áóñàä)</t>
  </si>
  <si>
    <t>Èõ çàñâàðûí àæèë-á¿ãä</t>
  </si>
  <si>
    <t>Èõ çàñâàðûí àæèë-Îðîí ñóóöíû</t>
  </si>
  <si>
    <t>Èõ çàñâàðûí àæèë-Îðîí ñóóöíû áóñ</t>
  </si>
  <si>
    <t>Èõ çàñâàðûí àæèë-Èíæåíåðèéí áàðèëãà áàéãóóëàìæ</t>
  </si>
  <si>
    <t>Áàðèëãà óãñðàëò, èõ çàñâàðûí àæèë-á¿ãä</t>
  </si>
  <si>
    <t>Àâòî çàìûí óðò-Àñôàëüò</t>
  </si>
  <si>
    <t>Àâòî çàìûí óðò-Ñàéæðóóëñàí</t>
  </si>
  <si>
    <t>Íºõººñ</t>
  </si>
  <si>
    <t>Ã¿¿ð-Áåòîí</t>
  </si>
  <si>
    <t>Ã¿¿ð-Áåòîí/óðòààø ì/</t>
  </si>
  <si>
    <t>Ã¿¿ð-Áóñàä</t>
  </si>
  <si>
    <t>Ã¿¿ð-Áóñàä/óðòààø ì/</t>
  </si>
  <si>
    <t>Íèéò àæèëëàã÷èä-Á¿ãä(äóíäàæ òîî)</t>
  </si>
  <si>
    <t>Áàðèëãûí àæèëëàã÷èä(äóíäàæ òîî)</t>
  </si>
  <si>
    <t>2012 он</t>
  </si>
  <si>
    <t>2013 он</t>
  </si>
  <si>
    <t>төгрөгөөр</t>
  </si>
  <si>
    <t>ДОРНОД АЙМГИЙН ГАЗРЫН НЭГДМЭЛ САНГИЙН МЭДЭЭ  /2013 он/</t>
  </si>
  <si>
    <t>Орон нутгийн төсвийн байгууллагуудын зарлагын мэдээ</t>
  </si>
  <si>
    <t>Төл бойжилт</t>
  </si>
  <si>
    <t>35</t>
  </si>
  <si>
    <t>Мал тооллогын 2013 оны дүн</t>
  </si>
  <si>
    <t>ХАА-н тэжээвэр амьтдын тооллого</t>
  </si>
  <si>
    <t>36</t>
  </si>
  <si>
    <t>Малчин өрхийн тоо</t>
  </si>
  <si>
    <t>Малтай  өрхийн тоо, сумдаар</t>
  </si>
  <si>
    <t>39</t>
  </si>
  <si>
    <t>40</t>
  </si>
  <si>
    <t>Амины малын бүлэглэлт, нэг өрхөд ногдох малын тоо</t>
  </si>
  <si>
    <t>Мал тооллогын зардал</t>
  </si>
  <si>
    <t>Сумдын 2013 онд өөрийн хүчээр үйлдвэрлэсэн тэжээл</t>
  </si>
  <si>
    <t>Малжуулалтаар авсан арга хэмжээний тайлан</t>
  </si>
  <si>
    <t>Цэвэр үүлдрийн болон эрлийз, нутгийн шилдэг омгийн малын тоо</t>
  </si>
  <si>
    <t>Шинээр гаргасан худгийн тайлан</t>
  </si>
  <si>
    <t>ХАА-н үйлдвэрлэлд ашиглагдаж байгаа машин техник</t>
  </si>
  <si>
    <t>48</t>
  </si>
  <si>
    <t>Малчдын ахуй, соёлын зарим үзүүлэлт</t>
  </si>
  <si>
    <t>49</t>
  </si>
  <si>
    <t>ХАА-н үйлдвэрлэлд ажиллаж байгаа мэргэжлийн боловсон хүчин</t>
  </si>
  <si>
    <t>Тариалалтын мэдээ</t>
  </si>
  <si>
    <t>Ä/ä</t>
  </si>
  <si>
    <t xml:space="preserve">Ñóìûí íýð </t>
  </si>
  <si>
    <t xml:space="preserve">Íèéò õàëäâàðò ºâ÷èí </t>
  </si>
  <si>
    <t>5æèëèéí äóíäàæ</t>
  </si>
  <si>
    <t>Ñ¿ðüåý</t>
  </si>
  <si>
    <t>Öóñàí ñóóëãà</t>
  </si>
  <si>
    <t>Ñàëõèíöýöýã</t>
  </si>
  <si>
    <t>á/ò</t>
  </si>
  <si>
    <t xml:space="preserve">Ãóðâàíçàãàë </t>
  </si>
  <si>
    <t xml:space="preserve">Ìàòàä </t>
  </si>
  <si>
    <t>Öàãààíîâîî</t>
  </si>
  <si>
    <t>×/õîðîîò</t>
  </si>
  <si>
    <t xml:space="preserve">×îéáàëñàí </t>
  </si>
  <si>
    <t>Ñóìûí ýìíýëýã</t>
  </si>
  <si>
    <t>Áàÿíóóë</t>
  </si>
  <si>
    <t xml:space="preserve">Äàøáàëáàð </t>
  </si>
  <si>
    <t>Ñóì äóíäûí</t>
  </si>
  <si>
    <t>ÁÎÝÒºâ</t>
  </si>
  <si>
    <t>ªðõèéí ýìíýëýã</t>
  </si>
  <si>
    <t>Èíæ óëáàà</t>
  </si>
  <si>
    <t xml:space="preserve">Àéìàã </t>
  </si>
  <si>
    <t>ХҮНС, ХӨДӨӨ АЖ АХУЙ, ЖИЖИГ ДУНД ҮЙЛДВЭРИЙН ГАЗРЫН 2013 ОНЫ ҮЙЛ АЖИЛЛАГААНЫ 
ЭДИЙН ЗАСАГ, НИЙГМИЙН ҮЗҮҮЛЭЛТ</t>
  </si>
  <si>
    <t>Өмнөх он</t>
  </si>
  <si>
    <t>Тайлант он</t>
  </si>
  <si>
    <t>2012 онтой харьцуулсан өөрчлөлт</t>
  </si>
  <si>
    <t>Малын тоо /мян. Тол/</t>
  </si>
  <si>
    <t>1,206,1</t>
  </si>
  <si>
    <t>1.220.1</t>
  </si>
  <si>
    <t xml:space="preserve"> 1.2 хувиар өссөн</t>
  </si>
  <si>
    <t>Тариалсан талбай /га/</t>
  </si>
  <si>
    <t xml:space="preserve">18399,2 </t>
  </si>
  <si>
    <t>73.7 хувиар өссөн</t>
  </si>
  <si>
    <t>Бэлтгэсэн уринш /га/</t>
  </si>
  <si>
    <t>14.7 хувиар буурсан</t>
  </si>
  <si>
    <t>Хураан авсан ургацын хэмжээ /тн/</t>
  </si>
  <si>
    <t>22432,5</t>
  </si>
  <si>
    <t>24,4 хувиар өссөн.</t>
  </si>
  <si>
    <t>Үүнээ: үр тариа</t>
  </si>
  <si>
    <t>30 хувиар буурсан</t>
  </si>
  <si>
    <t>Хүнсний ногоо</t>
  </si>
  <si>
    <t>738,5</t>
  </si>
  <si>
    <t>16.9 хувиар өссөн</t>
  </si>
  <si>
    <t>4.1 хувиар өссөн</t>
  </si>
  <si>
    <t>Бэлтгэсэн хадлан /тн/</t>
  </si>
  <si>
    <t>0.9 хувиар буурсан.</t>
  </si>
  <si>
    <t>Цаг үеийн мэдээ, судалгаа ирүүлсэн байдал</t>
  </si>
  <si>
    <t>-</t>
  </si>
  <si>
    <t>Нийт малд хээлтэгч малын эзлэх хувийн жин</t>
  </si>
  <si>
    <t>1.6 хувиар өссөн</t>
  </si>
  <si>
    <t>Мал сүргийг эрүүлжүүлэх урдчилан сэргийлэх арга хэмжээ /хувь/</t>
  </si>
  <si>
    <t>2012 онтой харьцуулахад 3.5 хувиар өссөн.</t>
  </si>
  <si>
    <t>НИЙТ ХАЛДАВРТ ӨВЧНИЙ ҮЗҮҮЛЭЛТҮҮД</t>
  </si>
  <si>
    <t>Ургац хураалт</t>
  </si>
  <si>
    <t>Га-аас авсан ургацын хэмжээ</t>
  </si>
  <si>
    <t>ХХААЖДҮГ-ын үйл ажиллагааны эдийн засаг, нийгмийн үзүүлэлт</t>
  </si>
  <si>
    <t>Нийт халдварт өвчний үзүүлэлтүүд</t>
  </si>
  <si>
    <t>III.17</t>
  </si>
  <si>
    <t>III.18</t>
  </si>
  <si>
    <t>III.19</t>
  </si>
  <si>
    <t>III.20</t>
  </si>
  <si>
    <t>III.21</t>
  </si>
  <si>
    <t>III.22</t>
  </si>
  <si>
    <t>Эрүүлийг хамгаалах салбарын үзүүлэлт</t>
  </si>
  <si>
    <t>Эрүүл мэндийн зарим үзүүлэлтүүд</t>
  </si>
  <si>
    <t>Хүн ам зүйн болон халдварт өвчний харьцуулсан үзүүлэлт</t>
  </si>
  <si>
    <t>Хувийн хэвшлийн эмнэлэг, эмийн сангийн төлбөрт үйлчилгээний мэдээ</t>
  </si>
  <si>
    <t>IV.5</t>
  </si>
  <si>
    <t>61</t>
  </si>
  <si>
    <t>62</t>
  </si>
  <si>
    <t>VI.8</t>
  </si>
  <si>
    <t>Политехникийн болон мэргэжлийн сургалтын байгууллагад суралцагчдын
 шилжилт хөдөлгөөний мэдээ</t>
  </si>
  <si>
    <t>69</t>
  </si>
  <si>
    <t>VIII.ТӨСӨЛ</t>
  </si>
  <si>
    <t>2013 онд хилээр нэвтрүүлсэн бараа</t>
  </si>
  <si>
    <t>70</t>
  </si>
  <si>
    <t>VII. ГААЛЬ</t>
  </si>
  <si>
    <t>X. ҮНЭ</t>
  </si>
  <si>
    <t>XI. АЖИЛ ЭРХЛЭЛТ</t>
  </si>
  <si>
    <t xml:space="preserve">IX. ГЭМТ ХЭРЭГ </t>
  </si>
  <si>
    <t>2013 онд үйлдэгдсэн гэмт хэргийн судалгаа</t>
  </si>
  <si>
    <t>78</t>
  </si>
  <si>
    <t>79</t>
  </si>
  <si>
    <t>80</t>
  </si>
  <si>
    <t>Бүртгэлтэй ажилгүй иргэний хөдөлгөөний 2013 оны мэдээ</t>
  </si>
  <si>
    <t>Шинэ ажлын байранд ажиллаж байгаа хүний мэдээ</t>
  </si>
  <si>
    <t>81</t>
  </si>
  <si>
    <t>Шинэ ажлын байрны мэдээ, үйл ажиллагааны салбараар</t>
  </si>
  <si>
    <t>82</t>
  </si>
  <si>
    <t>Шинэ ажлын байрны мэдээ, ажил мэргэжил, өмчийн болон хариуцлагын хэлбэр</t>
  </si>
  <si>
    <t>83</t>
  </si>
  <si>
    <t>Бүртгэлгүй ажилгүй иргэний мэдээ, боловсрол, хүйсээр</t>
  </si>
  <si>
    <t>Монгол банкны үзүүлэлтүүд</t>
  </si>
  <si>
    <t>Барилга угсралт, их засварын ажлын улирлын гүйцэтгэл</t>
  </si>
  <si>
    <t>ЯХИС-ийн 2013 оны үйл ажиллагааны тайлан</t>
  </si>
  <si>
    <t>87</t>
  </si>
  <si>
    <t>X.13</t>
  </si>
  <si>
    <t>88-91</t>
  </si>
  <si>
    <t>73-75</t>
  </si>
  <si>
    <t>12-20</t>
  </si>
  <si>
    <t>31-33</t>
  </si>
  <si>
    <t>Баянтүмэн тасгийн  2013 оны жилийн үр дүнгийн үзүүлэлт</t>
  </si>
  <si>
    <t>2013/2012</t>
  </si>
  <si>
    <t>вагон ачилт</t>
  </si>
  <si>
    <t>вагон явуулалт</t>
  </si>
  <si>
    <t>вагон буулгалт</t>
  </si>
  <si>
    <t>Ачаатай вагон 
хүлээн авалт</t>
  </si>
  <si>
    <t>Ачаатай вагон 
хүлээлгэн өгөлт</t>
  </si>
  <si>
    <t>Статик даац</t>
  </si>
  <si>
    <t>Ачаа тээвэрлэлт</t>
  </si>
  <si>
    <t>Ачаа гаргалт</t>
  </si>
  <si>
    <r>
      <t xml:space="preserve">        </t>
    </r>
    <r>
      <rPr>
        <sz val="10"/>
        <rFont val="Arial"/>
        <family val="2"/>
      </rPr>
      <t xml:space="preserve">  Дотоод</t>
    </r>
  </si>
  <si>
    <t>Ачаа эргэлт</t>
  </si>
  <si>
    <t>сая.тн.км</t>
  </si>
  <si>
    <t>Зорчигч тээвэрлэлт</t>
  </si>
  <si>
    <t>Шилжүүлсэн  тн.км</t>
  </si>
  <si>
    <t>Ачаа тээврийн 
орлого</t>
  </si>
  <si>
    <t>Бүгд дүн</t>
  </si>
  <si>
    <t>5дахин их</t>
  </si>
  <si>
    <t>5.9дахин их</t>
  </si>
  <si>
    <t>3.4дахин их</t>
  </si>
  <si>
    <t>ДОРНОД АЙМАГТ БҮРТГЭЛТЭЙ БАЙГАА ТЭЭВРИЙН ХЭРЭГСЛИЙН ТООН СУДАЛГАА</t>
  </si>
  <si>
    <t>2014.01.17</t>
  </si>
  <si>
    <t xml:space="preserve">Сумдын нэр </t>
  </si>
  <si>
    <t xml:space="preserve">Нийт тоо </t>
  </si>
  <si>
    <t>машин</t>
  </si>
  <si>
    <t>мото</t>
  </si>
  <si>
    <t>ТХ-ийн  бүртгэлийн программд бүртгэлтэй байгаа нийт ТХ-ийн тоо</t>
  </si>
  <si>
    <t>Оношлогоо, үзлэгт хамрагдаж хөдөлгөөнд оролцож байгаа ТХ-ийн тоо</t>
  </si>
  <si>
    <t>суудал</t>
  </si>
  <si>
    <t>нийтийн тээвэр</t>
  </si>
  <si>
    <t>ачаа</t>
  </si>
  <si>
    <t>механизм</t>
  </si>
  <si>
    <t>чиргүүл</t>
  </si>
  <si>
    <t xml:space="preserve">Тусгай </t>
  </si>
  <si>
    <t>зориулалт/төрөл</t>
  </si>
  <si>
    <t>Суудал</t>
  </si>
  <si>
    <t>Ачаа</t>
  </si>
  <si>
    <t>авто кран</t>
  </si>
  <si>
    <t>Автобус</t>
  </si>
  <si>
    <t>автобус</t>
  </si>
  <si>
    <t>Тусгай зориулалт</t>
  </si>
  <si>
    <t>Шатахууны төрөл</t>
  </si>
  <si>
    <t>АИ-95</t>
  </si>
  <si>
    <t>АИ-92</t>
  </si>
  <si>
    <t>АИ-80</t>
  </si>
  <si>
    <t>А-76</t>
  </si>
  <si>
    <t>Дизель</t>
  </si>
  <si>
    <t>Цахилгаан</t>
  </si>
  <si>
    <t>Хосолсон</t>
  </si>
  <si>
    <t>Газ</t>
  </si>
  <si>
    <t>ТХ-ийн насжилт</t>
  </si>
  <si>
    <t>0-3</t>
  </si>
  <si>
    <t>4-9</t>
  </si>
  <si>
    <t>10-аас дээш</t>
  </si>
  <si>
    <t>Хөдөлгүүрийн багтаамж</t>
  </si>
  <si>
    <t>0-1500</t>
  </si>
  <si>
    <t>1501-2500</t>
  </si>
  <si>
    <t>2501-3500</t>
  </si>
  <si>
    <t>3501-4500</t>
  </si>
  <si>
    <t>4501-ээс дээш</t>
  </si>
  <si>
    <t>нийтийн 
тээвэр</t>
  </si>
  <si>
    <t>өөрөө 
буулгагч</t>
  </si>
  <si>
    <t>авто 
кран</t>
  </si>
  <si>
    <t>өөрөө буулгагч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</si>
</sst>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#\ ###.0"/>
    <numFmt numFmtId="168" formatCode="##########0.0"/>
    <numFmt numFmtId="169" formatCode="##########0.00"/>
    <numFmt numFmtId="170" formatCode="#,##0.00000"/>
    <numFmt numFmtId="171" formatCode="#\ ##0"/>
    <numFmt numFmtId="172" formatCode="#\ ###\ ##0.0"/>
    <numFmt numFmtId="173" formatCode="_ * #,##0_)_¥_ ;_ * \(#,##0\)_¥_ ;_ * &quot;-&quot;??_)_¥_ ;_ @_ "/>
    <numFmt numFmtId="174" formatCode="##########0"/>
    <numFmt numFmtId="175" formatCode="##################0.0"/>
  </numFmts>
  <fonts count="85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Book Antiqua"/>
      <family val="1"/>
    </font>
    <font>
      <sz val="10"/>
      <name val="Danzan Arial"/>
      <family val="2"/>
    </font>
    <font>
      <sz val="10"/>
      <name val="Danzan Times New Roman"/>
      <family val="2"/>
    </font>
    <font>
      <sz val="12"/>
      <name val="Danzan Arial"/>
      <family val="2"/>
    </font>
    <font>
      <sz val="12"/>
      <name val="Dutch Mon"/>
      <family val="2"/>
    </font>
    <font>
      <b/>
      <sz val="12"/>
      <name val="Danzan Arial"/>
      <family val="2"/>
    </font>
    <font>
      <sz val="12"/>
      <name val="Danzan Times New Roman"/>
      <family val="2"/>
    </font>
    <font>
      <sz val="12"/>
      <name val="Danzan Arial"/>
      <family val="2"/>
    </font>
    <font>
      <sz val="11"/>
      <name val="Danzan Arial"/>
      <family val="2"/>
    </font>
    <font>
      <sz val="12"/>
      <name val="Book Antiqua"/>
      <family val="1"/>
    </font>
    <font>
      <sz val="10"/>
      <name val="Times New Roman"/>
      <family val="1"/>
    </font>
    <font>
      <sz val="10"/>
      <name val="Arial Mon"/>
      <family val="2"/>
    </font>
    <font>
      <sz val="14"/>
      <name val="Danzan Arial"/>
      <family val="2"/>
    </font>
    <font>
      <sz val="12"/>
      <name val="Arial Mon"/>
      <family val="2"/>
    </font>
    <font>
      <sz val="8"/>
      <name val="Arial Mon"/>
      <family val="2"/>
    </font>
    <font>
      <sz val="9"/>
      <name val="Arial Mon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8"/>
      <name val="Arial Mon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i/>
      <sz val="12"/>
      <name val="Arial Mon"/>
      <family val="2"/>
    </font>
    <font>
      <sz val="10"/>
      <color indexed="12"/>
      <name val="Arial"/>
      <family val="2"/>
    </font>
    <font>
      <b/>
      <sz val="12"/>
      <color indexed="14"/>
      <name val="Arial Mon"/>
      <family val="2"/>
    </font>
    <font>
      <b/>
      <sz val="18"/>
      <color indexed="12"/>
      <name val="Arial Mon"/>
      <family val="2"/>
    </font>
    <font>
      <b/>
      <i/>
      <sz val="12"/>
      <color indexed="12"/>
      <name val="Arial Mon"/>
      <family val="2"/>
    </font>
    <font>
      <sz val="10"/>
      <color indexed="11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0"/>
      <color indexed="18"/>
      <name val="Arial"/>
      <family val="2"/>
    </font>
    <font>
      <b/>
      <sz val="10"/>
      <name val="Arial Mon"/>
      <family val="2"/>
    </font>
    <font>
      <sz val="9"/>
      <color indexed="10"/>
      <name val="Arial"/>
      <family val="2"/>
    </font>
    <font>
      <sz val="9"/>
      <color indexed="12"/>
      <name val="Arial"/>
      <family val="2"/>
    </font>
    <font>
      <sz val="7"/>
      <name val="Arial"/>
      <family val="2"/>
    </font>
    <font>
      <sz val="11"/>
      <color indexed="8"/>
      <name val="Calibri"/>
      <family val="2"/>
    </font>
    <font>
      <sz val="11"/>
      <name val="Arial Mon"/>
      <family val="2"/>
    </font>
    <font>
      <sz val="10"/>
      <name val="Arial"/>
      <family val="2"/>
      <charset val="204"/>
    </font>
    <font>
      <b/>
      <sz val="11"/>
      <name val="Arial Mon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 Mon"/>
      <family val="2"/>
    </font>
    <font>
      <b/>
      <sz val="10"/>
      <color theme="1"/>
      <name val="Arial Mon"/>
      <family val="2"/>
    </font>
    <font>
      <sz val="10"/>
      <color rgb="FF0000FF"/>
      <name val="Arial Mon"/>
      <family val="2"/>
    </font>
    <font>
      <sz val="9"/>
      <color theme="1"/>
      <name val="Arial Mon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sz val="9"/>
      <name val="Tahoma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00FF00"/>
      <name val="Arial Mon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name val="Arial Mon"/>
      <family val="2"/>
    </font>
    <font>
      <b/>
      <sz val="8"/>
      <name val="Arial Mon"/>
      <family val="2"/>
    </font>
    <font>
      <sz val="8"/>
      <name val="Arial Mon"/>
      <family val="2"/>
    </font>
    <font>
      <b/>
      <sz val="9"/>
      <color theme="1"/>
      <name val="Arial Mon"/>
      <family val="2"/>
    </font>
    <font>
      <b/>
      <sz val="8"/>
      <color theme="1"/>
      <name val="Arial Mon"/>
      <family val="2"/>
    </font>
    <font>
      <sz val="8"/>
      <color theme="1"/>
      <name val="Arial Mon"/>
      <family val="2"/>
    </font>
    <font>
      <b/>
      <sz val="14"/>
      <color theme="1"/>
      <name val="Arial Mon"/>
      <family val="2"/>
    </font>
    <font>
      <sz val="12"/>
      <color theme="1"/>
      <name val="Arial Mon"/>
      <family val="2"/>
    </font>
    <font>
      <sz val="9"/>
      <color rgb="FFFF0000"/>
      <name val="Arial"/>
      <family val="2"/>
    </font>
    <font>
      <sz val="1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152"/>
      </left>
      <right style="thin">
        <color rgb="FF002152"/>
      </right>
      <top style="thin">
        <color rgb="FF002152"/>
      </top>
      <bottom style="thin">
        <color rgb="FF00215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2152"/>
      </left>
      <right/>
      <top style="thin">
        <color rgb="FF002152"/>
      </top>
      <bottom style="thin">
        <color rgb="FF0021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19">
    <xf numFmtId="0" fontId="0" fillId="0" borderId="0"/>
    <xf numFmtId="43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5" fillId="0" borderId="0"/>
    <xf numFmtId="0" fontId="1" fillId="0" borderId="0"/>
    <xf numFmtId="0" fontId="20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</cellStyleXfs>
  <cellXfs count="2259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5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12" fillId="0" borderId="11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12" fillId="0" borderId="10" xfId="0" quotePrefix="1" applyNumberFormat="1" applyFont="1" applyBorder="1" applyAlignment="1">
      <alignment vertical="center"/>
    </xf>
    <xf numFmtId="164" fontId="12" fillId="0" borderId="12" xfId="0" applyNumberFormat="1" applyFont="1" applyBorder="1" applyAlignment="1">
      <alignment vertical="center"/>
    </xf>
    <xf numFmtId="164" fontId="12" fillId="0" borderId="13" xfId="0" applyNumberFormat="1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164" fontId="12" fillId="0" borderId="15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164" fontId="12" fillId="0" borderId="16" xfId="0" applyNumberFormat="1" applyFont="1" applyBorder="1" applyAlignment="1">
      <alignment vertical="center"/>
    </xf>
    <xf numFmtId="164" fontId="12" fillId="0" borderId="6" xfId="0" applyNumberFormat="1" applyFont="1" applyBorder="1" applyAlignment="1">
      <alignment vertical="center"/>
    </xf>
    <xf numFmtId="164" fontId="12" fillId="0" borderId="17" xfId="0" applyNumberFormat="1" applyFont="1" applyBorder="1" applyAlignment="1">
      <alignment vertical="center"/>
    </xf>
    <xf numFmtId="164" fontId="12" fillId="0" borderId="18" xfId="0" applyNumberFormat="1" applyFont="1" applyBorder="1" applyAlignment="1">
      <alignment vertical="center"/>
    </xf>
    <xf numFmtId="164" fontId="12" fillId="0" borderId="19" xfId="0" applyNumberFormat="1" applyFont="1" applyBorder="1" applyAlignment="1">
      <alignment vertical="center"/>
    </xf>
    <xf numFmtId="0" fontId="8" fillId="0" borderId="2" xfId="0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/>
    </xf>
    <xf numFmtId="164" fontId="12" fillId="0" borderId="20" xfId="0" applyNumberFormat="1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Alignment="1">
      <alignment vertical="center"/>
    </xf>
    <xf numFmtId="164" fontId="3" fillId="0" borderId="10" xfId="0" applyNumberFormat="1" applyFont="1" applyBorder="1" applyAlignment="1">
      <alignment vertic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64" fontId="3" fillId="0" borderId="11" xfId="0" applyNumberFormat="1" applyFont="1" applyBorder="1" applyAlignment="1">
      <alignment vertical="center"/>
    </xf>
    <xf numFmtId="164" fontId="3" fillId="0" borderId="18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164" fontId="12" fillId="0" borderId="22" xfId="0" applyNumberFormat="1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164" fontId="12" fillId="0" borderId="24" xfId="0" applyNumberFormat="1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164" fontId="12" fillId="0" borderId="26" xfId="0" applyNumberFormat="1" applyFont="1" applyBorder="1" applyAlignment="1">
      <alignment vertical="center"/>
    </xf>
    <xf numFmtId="164" fontId="12" fillId="0" borderId="27" xfId="0" applyNumberFormat="1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164" fontId="12" fillId="0" borderId="30" xfId="0" applyNumberFormat="1" applyFont="1" applyBorder="1" applyAlignment="1">
      <alignment vertical="center"/>
    </xf>
    <xf numFmtId="0" fontId="1" fillId="0" borderId="3" xfId="0" applyFont="1" applyBorder="1" applyAlignment="1">
      <alignment vertical="center"/>
    </xf>
    <xf numFmtId="164" fontId="3" fillId="0" borderId="24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29" xfId="0" applyFont="1" applyBorder="1" applyAlignment="1">
      <alignment vertical="center"/>
    </xf>
    <xf numFmtId="164" fontId="3" fillId="0" borderId="31" xfId="0" applyNumberFormat="1" applyFont="1" applyBorder="1" applyAlignment="1">
      <alignment vertical="center"/>
    </xf>
    <xf numFmtId="0" fontId="14" fillId="0" borderId="0" xfId="0" applyFont="1"/>
    <xf numFmtId="0" fontId="16" fillId="0" borderId="0" xfId="0" applyFont="1"/>
    <xf numFmtId="0" fontId="14" fillId="0" borderId="10" xfId="0" applyFont="1" applyBorder="1" applyAlignment="1">
      <alignment horizontal="center"/>
    </xf>
    <xf numFmtId="0" fontId="0" fillId="0" borderId="0" xfId="0" applyBorder="1"/>
    <xf numFmtId="0" fontId="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1" fillId="0" borderId="0" xfId="0" applyFont="1"/>
    <xf numFmtId="0" fontId="1" fillId="0" borderId="10" xfId="0" applyFont="1" applyBorder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/>
    <xf numFmtId="0" fontId="19" fillId="0" borderId="0" xfId="0" applyFont="1" applyBorder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49" fillId="0" borderId="0" xfId="0" applyFont="1"/>
    <xf numFmtId="0" fontId="49" fillId="0" borderId="0" xfId="0" applyFont="1" applyAlignment="1"/>
    <xf numFmtId="0" fontId="48" fillId="0" borderId="0" xfId="0" applyFont="1" applyAlignment="1"/>
    <xf numFmtId="14" fontId="48" fillId="0" borderId="0" xfId="0" applyNumberFormat="1" applyFont="1" applyAlignment="1">
      <alignment horizontal="left"/>
    </xf>
    <xf numFmtId="0" fontId="27" fillId="0" borderId="10" xfId="0" applyFont="1" applyBorder="1"/>
    <xf numFmtId="0" fontId="19" fillId="0" borderId="0" xfId="0" applyFont="1" applyAlignment="1">
      <alignment horizontal="center"/>
    </xf>
    <xf numFmtId="0" fontId="19" fillId="0" borderId="35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/>
    <xf numFmtId="0" fontId="19" fillId="0" borderId="0" xfId="43"/>
    <xf numFmtId="0" fontId="19" fillId="0" borderId="34" xfId="43" applyBorder="1"/>
    <xf numFmtId="0" fontId="19" fillId="0" borderId="36" xfId="43" applyBorder="1"/>
    <xf numFmtId="0" fontId="19" fillId="0" borderId="37" xfId="43" applyBorder="1"/>
    <xf numFmtId="0" fontId="19" fillId="0" borderId="38" xfId="43" applyBorder="1"/>
    <xf numFmtId="0" fontId="19" fillId="0" borderId="39" xfId="43" applyBorder="1"/>
    <xf numFmtId="0" fontId="19" fillId="0" borderId="40" xfId="43" applyBorder="1"/>
    <xf numFmtId="0" fontId="19" fillId="0" borderId="24" xfId="43" applyBorder="1"/>
    <xf numFmtId="0" fontId="19" fillId="0" borderId="35" xfId="43" applyBorder="1"/>
    <xf numFmtId="0" fontId="19" fillId="0" borderId="0" xfId="43" applyBorder="1"/>
    <xf numFmtId="0" fontId="19" fillId="0" borderId="33" xfId="43" applyBorder="1"/>
    <xf numFmtId="0" fontId="19" fillId="0" borderId="41" xfId="43" applyBorder="1"/>
    <xf numFmtId="0" fontId="19" fillId="0" borderId="28" xfId="43" applyBorder="1"/>
    <xf numFmtId="0" fontId="19" fillId="0" borderId="32" xfId="43" applyBorder="1"/>
    <xf numFmtId="0" fontId="19" fillId="0" borderId="42" xfId="43" applyBorder="1"/>
    <xf numFmtId="0" fontId="29" fillId="0" borderId="0" xfId="43" applyFont="1" applyBorder="1"/>
    <xf numFmtId="0" fontId="19" fillId="0" borderId="0" xfId="43" applyBorder="1" applyAlignment="1">
      <alignment vertical="center"/>
    </xf>
    <xf numFmtId="0" fontId="33" fillId="0" borderId="0" xfId="43" applyFont="1" applyBorder="1"/>
    <xf numFmtId="0" fontId="34" fillId="0" borderId="0" xfId="43" applyFont="1" applyBorder="1"/>
    <xf numFmtId="0" fontId="19" fillId="0" borderId="43" xfId="43" applyBorder="1"/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49" fontId="19" fillId="0" borderId="35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0" fontId="50" fillId="0" borderId="0" xfId="0" applyFont="1"/>
    <xf numFmtId="0" fontId="1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4" fillId="0" borderId="0" xfId="0" applyFont="1" applyFill="1" applyAlignment="1">
      <alignment horizontal="right"/>
    </xf>
    <xf numFmtId="49" fontId="1" fillId="0" borderId="35" xfId="0" applyNumberFormat="1" applyFont="1" applyBorder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28" xfId="0" applyFont="1" applyBorder="1"/>
    <xf numFmtId="0" fontId="1" fillId="0" borderId="35" xfId="0" applyFont="1" applyBorder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Border="1"/>
    <xf numFmtId="0" fontId="1" fillId="0" borderId="0" xfId="203" applyFont="1"/>
    <xf numFmtId="0" fontId="1" fillId="0" borderId="10" xfId="203" applyFont="1" applyBorder="1" applyAlignment="1">
      <alignment horizontal="right" vertical="center"/>
    </xf>
    <xf numFmtId="0" fontId="1" fillId="0" borderId="0" xfId="203" applyFont="1" applyBorder="1"/>
    <xf numFmtId="0" fontId="1" fillId="0" borderId="0" xfId="0" applyFont="1" applyBorder="1"/>
    <xf numFmtId="0" fontId="1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21" fillId="0" borderId="24" xfId="0" applyFont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10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164" fontId="1" fillId="8" borderId="0" xfId="0" applyNumberFormat="1" applyFont="1" applyFill="1" applyBorder="1" applyAlignment="1">
      <alignment horizontal="right" vertical="center"/>
    </xf>
    <xf numFmtId="1" fontId="1" fillId="8" borderId="0" xfId="0" applyNumberFormat="1" applyFont="1" applyFill="1" applyBorder="1" applyAlignment="1">
      <alignment horizontal="right" vertical="center"/>
    </xf>
    <xf numFmtId="0" fontId="1" fillId="8" borderId="0" xfId="0" applyFont="1" applyFill="1" applyBorder="1"/>
    <xf numFmtId="0" fontId="1" fillId="8" borderId="0" xfId="0" applyFont="1" applyFill="1" applyBorder="1" applyAlignment="1">
      <alignment horizontal="right"/>
    </xf>
    <xf numFmtId="164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1" fillId="0" borderId="0" xfId="43" applyFont="1" applyBorder="1"/>
    <xf numFmtId="0" fontId="1" fillId="0" borderId="0" xfId="203" applyFont="1" applyAlignment="1">
      <alignment vertical="center"/>
    </xf>
    <xf numFmtId="0" fontId="1" fillId="0" borderId="24" xfId="0" applyFont="1" applyBorder="1" applyAlignment="1">
      <alignment horizontal="center"/>
    </xf>
    <xf numFmtId="0" fontId="1" fillId="8" borderId="10" xfId="0" applyFont="1" applyFill="1" applyBorder="1"/>
    <xf numFmtId="0" fontId="21" fillId="0" borderId="0" xfId="0" applyFont="1"/>
    <xf numFmtId="0" fontId="1" fillId="8" borderId="32" xfId="0" applyFont="1" applyFill="1" applyBorder="1"/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14" fontId="1" fillId="0" borderId="0" xfId="0" applyNumberFormat="1" applyFont="1" applyAlignment="1">
      <alignment vertical="center"/>
    </xf>
    <xf numFmtId="0" fontId="1" fillId="0" borderId="24" xfId="0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2" fontId="1" fillId="0" borderId="0" xfId="0" applyNumberFormat="1" applyFont="1"/>
    <xf numFmtId="164" fontId="1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/>
    <xf numFmtId="2" fontId="1" fillId="0" borderId="0" xfId="0" applyNumberFormat="1" applyFont="1" applyBorder="1"/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center" vertical="center"/>
    </xf>
    <xf numFmtId="0" fontId="1" fillId="0" borderId="10" xfId="0" quotePrefix="1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 wrapText="1"/>
    </xf>
    <xf numFmtId="0" fontId="1" fillId="0" borderId="0" xfId="0" quotePrefix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9" fillId="0" borderId="0" xfId="0" quotePrefix="1" applyFont="1" applyBorder="1" applyAlignment="1">
      <alignment horizontal="center" vertical="center"/>
    </xf>
    <xf numFmtId="0" fontId="21" fillId="0" borderId="0" xfId="0" quotePrefix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textRotation="90" wrapText="1"/>
    </xf>
    <xf numFmtId="0" fontId="23" fillId="0" borderId="1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48" fillId="0" borderId="10" xfId="0" applyFont="1" applyBorder="1" applyAlignment="1">
      <alignment horizontal="left" vertical="center"/>
    </xf>
    <xf numFmtId="0" fontId="50" fillId="0" borderId="0" xfId="0" applyFont="1" applyBorder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distributed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left" wrapText="1"/>
    </xf>
    <xf numFmtId="0" fontId="26" fillId="0" borderId="0" xfId="0" applyFont="1"/>
    <xf numFmtId="0" fontId="41" fillId="0" borderId="0" xfId="0" applyFont="1"/>
    <xf numFmtId="49" fontId="1" fillId="0" borderId="24" xfId="0" quotePrefix="1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wrapText="1"/>
    </xf>
    <xf numFmtId="0" fontId="1" fillId="3" borderId="10" xfId="0" applyFont="1" applyFill="1" applyBorder="1" applyAlignment="1">
      <alignment horizontal="center" vertical="center"/>
    </xf>
    <xf numFmtId="0" fontId="27" fillId="0" borderId="0" xfId="43" applyFont="1" applyBorder="1" applyAlignment="1">
      <alignment horizontal="center" vertical="center"/>
    </xf>
    <xf numFmtId="49" fontId="42" fillId="0" borderId="0" xfId="210" applyNumberFormat="1" applyFont="1" applyFill="1" applyBorder="1" applyAlignment="1">
      <alignment horizontal="center" vertical="center"/>
    </xf>
    <xf numFmtId="0" fontId="27" fillId="0" borderId="0" xfId="209" applyFont="1" applyBorder="1" applyAlignment="1">
      <alignment horizontal="left"/>
    </xf>
    <xf numFmtId="0" fontId="27" fillId="0" borderId="0" xfId="209" applyFont="1" applyBorder="1"/>
    <xf numFmtId="0" fontId="1" fillId="0" borderId="0" xfId="0" applyFont="1" applyBorder="1" applyAlignment="1">
      <alignment vertical="center"/>
    </xf>
    <xf numFmtId="0" fontId="27" fillId="0" borderId="0" xfId="208" applyFont="1" applyBorder="1" applyAlignment="1">
      <alignment wrapText="1"/>
    </xf>
    <xf numFmtId="0" fontId="27" fillId="0" borderId="0" xfId="208" applyFont="1" applyBorder="1" applyAlignment="1">
      <alignment horizontal="center"/>
    </xf>
    <xf numFmtId="0" fontId="37" fillId="0" borderId="0" xfId="209" applyFont="1" applyFill="1" applyBorder="1"/>
    <xf numFmtId="0" fontId="27" fillId="0" borderId="0" xfId="43" applyFont="1" applyBorder="1"/>
    <xf numFmtId="0" fontId="37" fillId="0" borderId="0" xfId="0" applyFont="1" applyBorder="1"/>
    <xf numFmtId="0" fontId="1" fillId="0" borderId="10" xfId="0" quotePrefix="1" applyFont="1" applyBorder="1" applyAlignment="1">
      <alignment horizontal="center"/>
    </xf>
    <xf numFmtId="0" fontId="1" fillId="0" borderId="24" xfId="0" quotePrefix="1" applyFont="1" applyBorder="1" applyAlignment="1">
      <alignment horizontal="center"/>
    </xf>
    <xf numFmtId="0" fontId="27" fillId="0" borderId="0" xfId="0" quotePrefix="1" applyFont="1" applyBorder="1" applyAlignment="1">
      <alignment horizontal="center"/>
    </xf>
    <xf numFmtId="49" fontId="19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17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left" indent="4"/>
    </xf>
    <xf numFmtId="0" fontId="24" fillId="0" borderId="0" xfId="0" applyFont="1"/>
    <xf numFmtId="0" fontId="23" fillId="8" borderId="10" xfId="34" applyFont="1" applyFill="1" applyBorder="1" applyAlignment="1">
      <alignment horizontal="center"/>
    </xf>
    <xf numFmtId="0" fontId="2" fillId="8" borderId="10" xfId="34" applyFont="1" applyFill="1" applyBorder="1" applyAlignment="1">
      <alignment horizontal="center"/>
    </xf>
    <xf numFmtId="0" fontId="2" fillId="8" borderId="24" xfId="34" quotePrefix="1" applyFont="1" applyFill="1" applyBorder="1" applyAlignment="1">
      <alignment horizontal="center" vertical="center"/>
    </xf>
    <xf numFmtId="0" fontId="25" fillId="0" borderId="0" xfId="34" applyFont="1" applyBorder="1" applyAlignment="1">
      <alignment vertical="center"/>
    </xf>
    <xf numFmtId="0" fontId="27" fillId="0" borderId="10" xfId="0" applyFont="1" applyBorder="1" applyAlignment="1">
      <alignment horizontal="center" vertical="center"/>
    </xf>
    <xf numFmtId="0" fontId="1" fillId="0" borderId="40" xfId="0" applyFont="1" applyBorder="1" applyAlignment="1">
      <alignment vertical="center"/>
    </xf>
    <xf numFmtId="49" fontId="1" fillId="0" borderId="4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0" fontId="50" fillId="0" borderId="0" xfId="0" applyFont="1" applyBorder="1" applyAlignment="1">
      <alignment horizontal="right" vertical="center"/>
    </xf>
    <xf numFmtId="0" fontId="50" fillId="0" borderId="0" xfId="0" applyNumberFormat="1" applyFont="1" applyBorder="1" applyAlignment="1">
      <alignment horizontal="right" vertical="center"/>
    </xf>
    <xf numFmtId="164" fontId="14" fillId="0" borderId="0" xfId="0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4" fillId="0" borderId="0" xfId="0" applyFont="1" applyAlignment="1"/>
    <xf numFmtId="0" fontId="55" fillId="0" borderId="0" xfId="0" applyFont="1" applyBorder="1"/>
    <xf numFmtId="0" fontId="56" fillId="0" borderId="0" xfId="0" applyFont="1" applyBorder="1"/>
    <xf numFmtId="0" fontId="55" fillId="0" borderId="0" xfId="0" applyFont="1" applyBorder="1" applyAlignment="1">
      <alignment horizontal="center" vertical="center"/>
    </xf>
    <xf numFmtId="43" fontId="55" fillId="0" borderId="0" xfId="0" applyNumberFormat="1" applyFont="1" applyBorder="1"/>
    <xf numFmtId="0" fontId="55" fillId="0" borderId="0" xfId="0" applyFont="1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1" fillId="8" borderId="41" xfId="0" applyFont="1" applyFill="1" applyBorder="1"/>
    <xf numFmtId="0" fontId="1" fillId="8" borderId="37" xfId="0" applyFont="1" applyFill="1" applyBorder="1"/>
    <xf numFmtId="0" fontId="14" fillId="0" borderId="0" xfId="0" applyFont="1" applyFill="1"/>
    <xf numFmtId="166" fontId="45" fillId="0" borderId="0" xfId="0" applyNumberFormat="1" applyFont="1" applyFill="1"/>
    <xf numFmtId="168" fontId="14" fillId="0" borderId="0" xfId="0" applyNumberFormat="1" applyFont="1"/>
    <xf numFmtId="169" fontId="14" fillId="0" borderId="0" xfId="0" applyNumberFormat="1" applyFont="1"/>
    <xf numFmtId="0" fontId="26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vertical="top" wrapText="1"/>
    </xf>
    <xf numFmtId="0" fontId="26" fillId="0" borderId="10" xfId="0" applyFont="1" applyBorder="1" applyAlignment="1">
      <alignment vertical="center" wrapText="1"/>
    </xf>
    <xf numFmtId="0" fontId="1" fillId="8" borderId="0" xfId="0" applyFont="1" applyFill="1" applyAlignment="1">
      <alignment vertical="center"/>
    </xf>
    <xf numFmtId="0" fontId="0" fillId="8" borderId="0" xfId="0" applyFill="1"/>
    <xf numFmtId="0" fontId="21" fillId="0" borderId="0" xfId="0" applyFont="1" applyAlignment="1">
      <alignment horizontal="left" vertical="center"/>
    </xf>
    <xf numFmtId="0" fontId="48" fillId="0" borderId="10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vertical="top" wrapText="1"/>
    </xf>
    <xf numFmtId="0" fontId="27" fillId="0" borderId="0" xfId="0" applyFont="1" applyAlignment="1">
      <alignment horizontal="right"/>
    </xf>
    <xf numFmtId="0" fontId="27" fillId="0" borderId="36" xfId="0" applyFont="1" applyBorder="1" applyAlignment="1">
      <alignment vertical="center"/>
    </xf>
    <xf numFmtId="0" fontId="27" fillId="0" borderId="33" xfId="0" applyFont="1" applyBorder="1" applyAlignment="1">
      <alignment vertical="center"/>
    </xf>
    <xf numFmtId="0" fontId="27" fillId="0" borderId="10" xfId="0" applyFont="1" applyBorder="1" applyAlignment="1">
      <alignment horizontal="left" vertical="center"/>
    </xf>
    <xf numFmtId="0" fontId="2" fillId="8" borderId="10" xfId="0" applyFont="1" applyFill="1" applyBorder="1" applyAlignment="1">
      <alignment horizontal="center" vertical="center"/>
    </xf>
    <xf numFmtId="0" fontId="17" fillId="0" borderId="10" xfId="0" applyFont="1" applyBorder="1"/>
    <xf numFmtId="164" fontId="17" fillId="0" borderId="10" xfId="0" applyNumberFormat="1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0" fontId="18" fillId="0" borderId="24" xfId="0" applyFont="1" applyBorder="1" applyAlignment="1">
      <alignment vertical="center"/>
    </xf>
    <xf numFmtId="0" fontId="17" fillId="8" borderId="10" xfId="0" applyFont="1" applyFill="1" applyBorder="1" applyAlignment="1">
      <alignment horizontal="center" vertical="center"/>
    </xf>
    <xf numFmtId="0" fontId="17" fillId="8" borderId="10" xfId="0" applyFont="1" applyFill="1" applyBorder="1"/>
    <xf numFmtId="0" fontId="59" fillId="11" borderId="10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60" fillId="11" borderId="10" xfId="0" applyFont="1" applyFill="1" applyBorder="1" applyAlignment="1">
      <alignment horizontal="center" vertical="center"/>
    </xf>
    <xf numFmtId="0" fontId="60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textRotation="90"/>
    </xf>
    <xf numFmtId="0" fontId="27" fillId="0" borderId="10" xfId="0" applyFont="1" applyBorder="1" applyAlignment="1">
      <alignment vertical="center" wrapText="1"/>
    </xf>
    <xf numFmtId="49" fontId="19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2" fontId="1" fillId="0" borderId="35" xfId="0" applyNumberFormat="1" applyFont="1" applyBorder="1" applyAlignment="1">
      <alignment horizontal="center" vertical="center"/>
    </xf>
    <xf numFmtId="164" fontId="1" fillId="0" borderId="35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1" fillId="0" borderId="36" xfId="0" applyFont="1" applyBorder="1"/>
    <xf numFmtId="0" fontId="1" fillId="0" borderId="24" xfId="0" applyFont="1" applyBorder="1"/>
    <xf numFmtId="0" fontId="24" fillId="8" borderId="10" xfId="0" applyFont="1" applyFill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" fillId="0" borderId="0" xfId="0" applyFont="1"/>
    <xf numFmtId="0" fontId="61" fillId="8" borderId="10" xfId="209" applyFont="1" applyFill="1" applyBorder="1" applyAlignment="1">
      <alignment horizontal="center" vertical="center"/>
    </xf>
    <xf numFmtId="49" fontId="61" fillId="8" borderId="10" xfId="210" applyNumberFormat="1" applyFont="1" applyFill="1" applyBorder="1" applyAlignment="1">
      <alignment horizontal="center" vertical="center"/>
    </xf>
    <xf numFmtId="1" fontId="62" fillId="8" borderId="10" xfId="209" applyNumberFormat="1" applyFont="1" applyFill="1" applyBorder="1" applyAlignment="1">
      <alignment horizontal="center" vertical="center" wrapText="1"/>
    </xf>
    <xf numFmtId="0" fontId="61" fillId="8" borderId="10" xfId="209" applyFont="1" applyFill="1" applyBorder="1" applyAlignment="1">
      <alignment vertical="center"/>
    </xf>
    <xf numFmtId="0" fontId="62" fillId="8" borderId="10" xfId="210" applyFont="1" applyFill="1" applyBorder="1" applyAlignment="1">
      <alignment horizontal="center" vertical="center"/>
    </xf>
    <xf numFmtId="0" fontId="61" fillId="8" borderId="10" xfId="209" applyFont="1" applyFill="1" applyBorder="1" applyAlignment="1">
      <alignment horizontal="center"/>
    </xf>
    <xf numFmtId="0" fontId="62" fillId="8" borderId="10" xfId="209" applyFont="1" applyFill="1" applyBorder="1" applyAlignment="1">
      <alignment horizontal="center"/>
    </xf>
    <xf numFmtId="0" fontId="62" fillId="8" borderId="10" xfId="209" applyFont="1" applyFill="1" applyBorder="1" applyAlignment="1">
      <alignment vertical="center"/>
    </xf>
    <xf numFmtId="0" fontId="62" fillId="8" borderId="10" xfId="0" applyFont="1" applyFill="1" applyBorder="1" applyAlignment="1">
      <alignment horizontal="center" vertical="center"/>
    </xf>
    <xf numFmtId="0" fontId="62" fillId="8" borderId="10" xfId="0" applyFont="1" applyFill="1" applyBorder="1" applyAlignment="1">
      <alignment horizontal="left" vertical="center" wrapText="1"/>
    </xf>
    <xf numFmtId="0" fontId="61" fillId="8" borderId="10" xfId="209" applyFont="1" applyFill="1" applyBorder="1" applyAlignment="1">
      <alignment vertical="center" wrapText="1"/>
    </xf>
    <xf numFmtId="0" fontId="62" fillId="8" borderId="10" xfId="209" applyFont="1" applyFill="1" applyBorder="1" applyAlignment="1">
      <alignment vertical="center" wrapText="1"/>
    </xf>
    <xf numFmtId="0" fontId="63" fillId="0" borderId="42" xfId="0" applyFont="1" applyFill="1" applyBorder="1" applyAlignment="1">
      <alignment vertical="center" textRotation="90" wrapText="1"/>
    </xf>
    <xf numFmtId="0" fontId="43" fillId="0" borderId="41" xfId="0" applyFont="1" applyFill="1" applyBorder="1" applyAlignment="1">
      <alignment vertical="center" wrapText="1"/>
    </xf>
    <xf numFmtId="0" fontId="63" fillId="0" borderId="0" xfId="0" applyFont="1" applyFill="1" applyBorder="1" applyAlignment="1">
      <alignment vertical="center" textRotation="90" wrapText="1"/>
    </xf>
    <xf numFmtId="0" fontId="63" fillId="0" borderId="39" xfId="0" applyFont="1" applyFill="1" applyBorder="1" applyAlignment="1">
      <alignment horizontal="center" vertical="center" textRotation="90" wrapText="1"/>
    </xf>
    <xf numFmtId="0" fontId="43" fillId="0" borderId="28" xfId="0" applyFont="1" applyFill="1" applyBorder="1" applyAlignment="1">
      <alignment horizontal="center" vertical="center"/>
    </xf>
    <xf numFmtId="0" fontId="43" fillId="0" borderId="28" xfId="0" applyFont="1" applyFill="1" applyBorder="1" applyAlignment="1">
      <alignment horizontal="center"/>
    </xf>
    <xf numFmtId="0" fontId="43" fillId="8" borderId="28" xfId="0" applyFont="1" applyFill="1" applyBorder="1" applyAlignment="1">
      <alignment horizontal="center" vertical="center"/>
    </xf>
    <xf numFmtId="0" fontId="43" fillId="0" borderId="35" xfId="0" applyFont="1" applyFill="1" applyBorder="1" applyAlignment="1">
      <alignment horizontal="center" vertical="center"/>
    </xf>
    <xf numFmtId="0" fontId="43" fillId="0" borderId="40" xfId="0" applyFont="1" applyFill="1" applyBorder="1" applyAlignment="1">
      <alignment horizontal="center" vertical="center"/>
    </xf>
    <xf numFmtId="0" fontId="62" fillId="9" borderId="48" xfId="0" applyFont="1" applyFill="1" applyBorder="1" applyAlignment="1">
      <alignment horizontal="left" vertical="center"/>
    </xf>
    <xf numFmtId="0" fontId="62" fillId="9" borderId="48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/>
    </xf>
    <xf numFmtId="0" fontId="61" fillId="8" borderId="48" xfId="0" applyFont="1" applyFill="1" applyBorder="1" applyAlignment="1">
      <alignment horizontal="left" vertical="center"/>
    </xf>
    <xf numFmtId="0" fontId="61" fillId="8" borderId="48" xfId="0" applyFont="1" applyFill="1" applyBorder="1" applyAlignment="1">
      <alignment horizontal="center" vertical="center" wrapText="1"/>
    </xf>
    <xf numFmtId="0" fontId="43" fillId="8" borderId="10" xfId="0" applyFont="1" applyFill="1" applyBorder="1" applyAlignment="1">
      <alignment horizontal="center" vertical="center"/>
    </xf>
    <xf numFmtId="0" fontId="18" fillId="0" borderId="0" xfId="201" applyFont="1"/>
    <xf numFmtId="0" fontId="18" fillId="0" borderId="0" xfId="201" applyFont="1" applyAlignment="1">
      <alignment vertical="center"/>
    </xf>
    <xf numFmtId="0" fontId="18" fillId="0" borderId="0" xfId="201" applyFont="1" applyAlignment="1">
      <alignment horizontal="center"/>
    </xf>
    <xf numFmtId="0" fontId="1" fillId="0" borderId="24" xfId="205" applyFont="1" applyBorder="1"/>
    <xf numFmtId="0" fontId="1" fillId="0" borderId="0" xfId="201" applyFont="1"/>
    <xf numFmtId="0" fontId="14" fillId="0" borderId="10" xfId="201" applyFont="1" applyBorder="1" applyAlignment="1">
      <alignment horizontal="center"/>
    </xf>
    <xf numFmtId="0" fontId="14" fillId="0" borderId="0" xfId="201" applyFont="1"/>
    <xf numFmtId="0" fontId="21" fillId="0" borderId="0" xfId="212" applyFont="1"/>
    <xf numFmtId="0" fontId="1" fillId="0" borderId="0" xfId="212" applyFont="1"/>
    <xf numFmtId="0" fontId="2" fillId="0" borderId="0" xfId="212" applyFont="1"/>
    <xf numFmtId="0" fontId="2" fillId="0" borderId="10" xfId="212" applyFont="1" applyBorder="1" applyAlignment="1">
      <alignment horizontal="center" vertical="center" wrapText="1"/>
    </xf>
    <xf numFmtId="0" fontId="2" fillId="0" borderId="10" xfId="212" quotePrefix="1" applyFont="1" applyBorder="1" applyAlignment="1">
      <alignment horizontal="center" vertical="center"/>
    </xf>
    <xf numFmtId="0" fontId="2" fillId="0" borderId="10" xfId="212" applyFont="1" applyBorder="1" applyAlignment="1">
      <alignment horizontal="center" vertical="center"/>
    </xf>
    <xf numFmtId="0" fontId="23" fillId="0" borderId="0" xfId="212" applyFont="1"/>
    <xf numFmtId="0" fontId="23" fillId="0" borderId="10" xfId="212" applyFont="1" applyBorder="1" applyAlignment="1">
      <alignment horizontal="center"/>
    </xf>
    <xf numFmtId="0" fontId="2" fillId="0" borderId="0" xfId="201" applyFont="1"/>
    <xf numFmtId="0" fontId="2" fillId="0" borderId="0" xfId="201" applyFont="1" applyAlignment="1"/>
    <xf numFmtId="0" fontId="50" fillId="0" borderId="0" xfId="0" applyFont="1" applyAlignment="1">
      <alignment vertical="center"/>
    </xf>
    <xf numFmtId="171" fontId="1" fillId="0" borderId="0" xfId="201" applyNumberFormat="1" applyFont="1" applyAlignment="1">
      <alignment vertical="center"/>
    </xf>
    <xf numFmtId="171" fontId="1" fillId="0" borderId="0" xfId="202" applyNumberFormat="1" applyFont="1" applyAlignment="1">
      <alignment vertical="center"/>
    </xf>
    <xf numFmtId="171" fontId="1" fillId="0" borderId="0" xfId="207" applyNumberFormat="1" applyFont="1" applyAlignment="1">
      <alignment vertical="center"/>
    </xf>
    <xf numFmtId="171" fontId="1" fillId="0" borderId="0" xfId="35" applyNumberFormat="1" applyFont="1" applyAlignment="1">
      <alignment vertical="center"/>
    </xf>
    <xf numFmtId="171" fontId="1" fillId="0" borderId="0" xfId="37" applyNumberFormat="1" applyFont="1" applyAlignment="1">
      <alignment vertical="center"/>
    </xf>
    <xf numFmtId="171" fontId="1" fillId="0" borderId="0" xfId="39" applyNumberFormat="1" applyFont="1" applyAlignment="1">
      <alignment vertical="center"/>
    </xf>
    <xf numFmtId="0" fontId="50" fillId="0" borderId="0" xfId="0" applyFont="1" applyFill="1" applyAlignment="1">
      <alignment vertical="center"/>
    </xf>
    <xf numFmtId="171" fontId="1" fillId="0" borderId="0" xfId="207" applyNumberFormat="1" applyFont="1" applyFill="1" applyAlignment="1">
      <alignment vertical="center"/>
    </xf>
    <xf numFmtId="171" fontId="1" fillId="0" borderId="0" xfId="201" applyNumberFormat="1" applyFont="1" applyFill="1" applyAlignment="1">
      <alignment vertical="center"/>
    </xf>
    <xf numFmtId="171" fontId="1" fillId="0" borderId="0" xfId="35" applyNumberFormat="1" applyFont="1" applyFill="1" applyAlignment="1">
      <alignment vertical="center"/>
    </xf>
    <xf numFmtId="171" fontId="1" fillId="0" borderId="0" xfId="37" applyNumberFormat="1" applyFont="1" applyFill="1" applyAlignment="1">
      <alignment vertical="center"/>
    </xf>
    <xf numFmtId="171" fontId="1" fillId="0" borderId="0" xfId="39" applyNumberFormat="1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43" fillId="0" borderId="10" xfId="0" applyFont="1" applyFill="1" applyBorder="1" applyAlignment="1">
      <alignment horizontal="center" vertical="center" textRotation="90" wrapText="1"/>
    </xf>
    <xf numFmtId="0" fontId="1" fillId="0" borderId="0" xfId="0" applyFont="1" applyFill="1" applyAlignment="1">
      <alignment horizontal="center"/>
    </xf>
    <xf numFmtId="0" fontId="43" fillId="0" borderId="10" xfId="0" applyFont="1" applyFill="1" applyBorder="1" applyAlignment="1">
      <alignment horizontal="center" vertical="center" wrapText="1"/>
    </xf>
    <xf numFmtId="0" fontId="63" fillId="0" borderId="10" xfId="0" applyFont="1" applyFill="1" applyBorder="1" applyAlignment="1">
      <alignment horizontal="center" vertical="center" textRotation="90" wrapText="1"/>
    </xf>
    <xf numFmtId="0" fontId="43" fillId="0" borderId="10" xfId="0" applyFont="1" applyFill="1" applyBorder="1" applyAlignment="1">
      <alignment horizontal="center" vertical="center"/>
    </xf>
    <xf numFmtId="0" fontId="62" fillId="9" borderId="50" xfId="0" applyFont="1" applyFill="1" applyBorder="1" applyAlignment="1">
      <alignment horizontal="center" vertical="center" wrapText="1"/>
    </xf>
    <xf numFmtId="0" fontId="61" fillId="0" borderId="48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61" fillId="8" borderId="50" xfId="0" applyFont="1" applyFill="1" applyBorder="1" applyAlignment="1">
      <alignment horizontal="center" vertical="center" wrapText="1"/>
    </xf>
    <xf numFmtId="0" fontId="61" fillId="8" borderId="48" xfId="0" applyFont="1" applyFill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 wrapText="1"/>
    </xf>
    <xf numFmtId="0" fontId="21" fillId="0" borderId="0" xfId="0" applyFont="1"/>
    <xf numFmtId="0" fontId="1" fillId="0" borderId="37" xfId="0" applyFont="1" applyBorder="1" applyAlignment="1">
      <alignment horizontal="center" vertical="center"/>
    </xf>
    <xf numFmtId="0" fontId="1" fillId="0" borderId="32" xfId="0" applyFont="1" applyBorder="1"/>
    <xf numFmtId="3" fontId="1" fillId="0" borderId="32" xfId="0" applyNumberFormat="1" applyFont="1" applyBorder="1" applyAlignment="1">
      <alignment horizontal="center" vertical="center"/>
    </xf>
    <xf numFmtId="0" fontId="21" fillId="0" borderId="17" xfId="0" applyFont="1" applyBorder="1"/>
    <xf numFmtId="0" fontId="1" fillId="0" borderId="18" xfId="0" applyFont="1" applyBorder="1" applyAlignment="1">
      <alignment horizontal="center" vertical="center"/>
    </xf>
    <xf numFmtId="0" fontId="1" fillId="0" borderId="18" xfId="0" applyFont="1" applyBorder="1"/>
    <xf numFmtId="0" fontId="1" fillId="0" borderId="19" xfId="0" applyFont="1" applyBorder="1"/>
    <xf numFmtId="0" fontId="1" fillId="0" borderId="17" xfId="0" applyFont="1" applyBorder="1"/>
    <xf numFmtId="0" fontId="1" fillId="0" borderId="25" xfId="0" applyFont="1" applyBorder="1" applyAlignment="1">
      <alignment horizontal="center" vertical="center" textRotation="90" wrapText="1"/>
    </xf>
    <xf numFmtId="0" fontId="1" fillId="0" borderId="2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7" xfId="0" applyFont="1" applyBorder="1"/>
    <xf numFmtId="0" fontId="1" fillId="0" borderId="53" xfId="0" applyFont="1" applyBorder="1" applyAlignment="1">
      <alignment horizontal="center" vertical="center"/>
    </xf>
    <xf numFmtId="0" fontId="1" fillId="0" borderId="12" xfId="0" applyFont="1" applyBorder="1"/>
    <xf numFmtId="0" fontId="1" fillId="0" borderId="25" xfId="0" applyFont="1" applyBorder="1"/>
    <xf numFmtId="0" fontId="1" fillId="0" borderId="27" xfId="0" applyFont="1" applyBorder="1"/>
    <xf numFmtId="0" fontId="1" fillId="0" borderId="29" xfId="0" applyFont="1" applyBorder="1"/>
    <xf numFmtId="0" fontId="1" fillId="0" borderId="53" xfId="0" applyFont="1" applyBorder="1"/>
    <xf numFmtId="0" fontId="1" fillId="0" borderId="0" xfId="0" applyFont="1" applyAlignment="1">
      <alignment horizontal="center"/>
    </xf>
    <xf numFmtId="0" fontId="1" fillId="0" borderId="0" xfId="203" applyFont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62" fillId="8" borderId="10" xfId="209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 textRotation="90" wrapText="1"/>
    </xf>
    <xf numFmtId="0" fontId="24" fillId="0" borderId="10" xfId="0" applyFont="1" applyBorder="1" applyAlignment="1">
      <alignment horizontal="left" vertical="center" wrapText="1"/>
    </xf>
    <xf numFmtId="0" fontId="1" fillId="0" borderId="47" xfId="0" applyFont="1" applyBorder="1" applyAlignment="1">
      <alignment horizontal="center" vertical="center"/>
    </xf>
    <xf numFmtId="0" fontId="21" fillId="0" borderId="17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35" xfId="0" applyFont="1" applyBorder="1"/>
    <xf numFmtId="0" fontId="1" fillId="0" borderId="10" xfId="0" applyFont="1" applyFill="1" applyBorder="1"/>
    <xf numFmtId="164" fontId="1" fillId="0" borderId="10" xfId="0" applyNumberFormat="1" applyFont="1" applyBorder="1"/>
    <xf numFmtId="0" fontId="1" fillId="0" borderId="28" xfId="0" applyFont="1" applyBorder="1" applyAlignment="1">
      <alignment textRotation="90"/>
    </xf>
    <xf numFmtId="0" fontId="1" fillId="0" borderId="35" xfId="0" applyFont="1" applyBorder="1" applyAlignment="1">
      <alignment textRotation="90"/>
    </xf>
    <xf numFmtId="0" fontId="1" fillId="0" borderId="32" xfId="0" applyFont="1" applyBorder="1" applyAlignment="1">
      <alignment textRotation="90" wrapText="1"/>
    </xf>
    <xf numFmtId="1" fontId="1" fillId="0" borderId="10" xfId="0" applyNumberFormat="1" applyFont="1" applyBorder="1"/>
    <xf numFmtId="0" fontId="1" fillId="0" borderId="32" xfId="0" applyFont="1" applyFill="1" applyBorder="1"/>
    <xf numFmtId="0" fontId="21" fillId="0" borderId="10" xfId="0" applyFont="1" applyBorder="1"/>
    <xf numFmtId="0" fontId="1" fillId="0" borderId="33" xfId="0" applyFont="1" applyBorder="1" applyAlignment="1">
      <alignment horizontal="centerContinuous" vertical="center"/>
    </xf>
    <xf numFmtId="0" fontId="1" fillId="0" borderId="32" xfId="0" applyFont="1" applyBorder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" fillId="0" borderId="36" xfId="0" applyFont="1" applyBorder="1" applyAlignment="1">
      <alignment horizontal="centerContinuous" vertical="center" wrapText="1"/>
    </xf>
    <xf numFmtId="0" fontId="27" fillId="0" borderId="33" xfId="0" applyFont="1" applyBorder="1" applyAlignment="1">
      <alignment horizontal="center" vertical="center" wrapText="1"/>
    </xf>
    <xf numFmtId="164" fontId="27" fillId="0" borderId="10" xfId="0" applyNumberFormat="1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0" xfId="0" applyNumberFormat="1" applyFont="1" applyFill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164" fontId="27" fillId="0" borderId="32" xfId="0" applyNumberFormat="1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7" fillId="0" borderId="32" xfId="0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164" fontId="27" fillId="0" borderId="28" xfId="0" applyNumberFormat="1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164" fontId="27" fillId="8" borderId="10" xfId="0" applyNumberFormat="1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left" vertical="center" wrapText="1"/>
    </xf>
    <xf numFmtId="0" fontId="27" fillId="0" borderId="46" xfId="0" applyFont="1" applyBorder="1" applyAlignment="1">
      <alignment horizontal="center" vertical="center" wrapText="1"/>
    </xf>
    <xf numFmtId="164" fontId="27" fillId="0" borderId="46" xfId="0" applyNumberFormat="1" applyFont="1" applyBorder="1" applyAlignment="1">
      <alignment horizontal="center" vertical="center" wrapText="1"/>
    </xf>
    <xf numFmtId="0" fontId="37" fillId="0" borderId="45" xfId="0" applyFont="1" applyFill="1" applyBorder="1" applyAlignment="1">
      <alignment horizontal="center" vertical="center" wrapText="1"/>
    </xf>
    <xf numFmtId="164" fontId="37" fillId="0" borderId="18" xfId="0" applyNumberFormat="1" applyFont="1" applyBorder="1" applyAlignment="1">
      <alignment horizontal="center" vertical="center" wrapText="1"/>
    </xf>
    <xf numFmtId="1" fontId="27" fillId="0" borderId="34" xfId="0" applyNumberFormat="1" applyFont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164" fontId="27" fillId="0" borderId="11" xfId="0" applyNumberFormat="1" applyFont="1" applyBorder="1" applyAlignment="1">
      <alignment horizontal="center" vertical="center" wrapText="1"/>
    </xf>
    <xf numFmtId="164" fontId="27" fillId="0" borderId="10" xfId="0" applyNumberFormat="1" applyFont="1" applyBorder="1" applyAlignment="1">
      <alignment horizontal="center" vertical="center"/>
    </xf>
    <xf numFmtId="0" fontId="27" fillId="0" borderId="10" xfId="0" applyFont="1" applyBorder="1" applyAlignment="1">
      <alignment vertical="center"/>
    </xf>
    <xf numFmtId="0" fontId="27" fillId="0" borderId="33" xfId="0" applyFont="1" applyBorder="1" applyAlignment="1">
      <alignment horizontal="center" vertical="center"/>
    </xf>
    <xf numFmtId="1" fontId="27" fillId="0" borderId="33" xfId="0" applyNumberFormat="1" applyFont="1" applyBorder="1" applyAlignment="1">
      <alignment horizontal="center" vertical="center" wrapText="1"/>
    </xf>
    <xf numFmtId="1" fontId="27" fillId="0" borderId="43" xfId="0" applyNumberFormat="1" applyFont="1" applyBorder="1" applyAlignment="1">
      <alignment horizontal="center" vertical="center" wrapText="1"/>
    </xf>
    <xf numFmtId="1" fontId="37" fillId="0" borderId="45" xfId="0" applyNumberFormat="1" applyFont="1" applyBorder="1" applyAlignment="1">
      <alignment horizontal="center" vertical="center" wrapText="1"/>
    </xf>
    <xf numFmtId="164" fontId="37" fillId="0" borderId="45" xfId="0" applyNumberFormat="1" applyFont="1" applyBorder="1" applyAlignment="1">
      <alignment horizontal="center" vertical="center" wrapText="1"/>
    </xf>
    <xf numFmtId="0" fontId="37" fillId="8" borderId="18" xfId="0" applyFont="1" applyFill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44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left" vertical="center" wrapText="1"/>
    </xf>
    <xf numFmtId="164" fontId="37" fillId="0" borderId="44" xfId="0" applyNumberFormat="1" applyFont="1" applyBorder="1" applyAlignment="1">
      <alignment horizontal="center" vertical="center" wrapText="1"/>
    </xf>
    <xf numFmtId="164" fontId="37" fillId="0" borderId="45" xfId="0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textRotation="90"/>
    </xf>
    <xf numFmtId="0" fontId="24" fillId="0" borderId="10" xfId="0" applyFont="1" applyBorder="1" applyAlignment="1">
      <alignment horizontal="center" vertical="center" textRotation="90" wrapText="1"/>
    </xf>
    <xf numFmtId="0" fontId="24" fillId="0" borderId="32" xfId="0" applyFont="1" applyBorder="1" applyAlignment="1">
      <alignment vertical="center"/>
    </xf>
    <xf numFmtId="0" fontId="24" fillId="0" borderId="10" xfId="0" applyFont="1" applyBorder="1" applyAlignment="1">
      <alignment vertical="center"/>
    </xf>
    <xf numFmtId="0" fontId="24" fillId="0" borderId="28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0" fillId="0" borderId="10" xfId="0" applyBorder="1"/>
    <xf numFmtId="0" fontId="0" fillId="0" borderId="12" xfId="0" applyBorder="1"/>
    <xf numFmtId="0" fontId="0" fillId="0" borderId="25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3" fontId="0" fillId="0" borderId="32" xfId="0" applyNumberForma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47" xfId="0" applyBorder="1"/>
    <xf numFmtId="0" fontId="0" fillId="0" borderId="32" xfId="0" applyBorder="1"/>
    <xf numFmtId="0" fontId="0" fillId="0" borderId="53" xfId="0" applyBorder="1"/>
    <xf numFmtId="0" fontId="0" fillId="0" borderId="18" xfId="0" applyBorder="1"/>
    <xf numFmtId="0" fontId="0" fillId="0" borderId="19" xfId="0" applyBorder="1"/>
    <xf numFmtId="0" fontId="21" fillId="0" borderId="17" xfId="0" applyFont="1" applyBorder="1" applyAlignment="1">
      <alignment horizontal="center" vertical="center"/>
    </xf>
    <xf numFmtId="0" fontId="0" fillId="0" borderId="33" xfId="0" applyBorder="1" applyAlignment="1">
      <alignment vertical="center" wrapText="1"/>
    </xf>
    <xf numFmtId="0" fontId="0" fillId="0" borderId="17" xfId="0" applyBorder="1" applyAlignment="1">
      <alignment horizontal="center" vertical="center"/>
    </xf>
    <xf numFmtId="0" fontId="0" fillId="0" borderId="33" xfId="0" applyBorder="1" applyAlignment="1">
      <alignment vertical="center" textRotation="90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Border="1" applyAlignment="1">
      <alignment vertical="center"/>
    </xf>
    <xf numFmtId="1" fontId="24" fillId="8" borderId="10" xfId="0" applyNumberFormat="1" applyFont="1" applyFill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 wrapText="1"/>
    </xf>
    <xf numFmtId="2" fontId="24" fillId="0" borderId="10" xfId="0" applyNumberFormat="1" applyFont="1" applyFill="1" applyBorder="1" applyAlignment="1">
      <alignment horizontal="center" vertical="center" wrapText="1"/>
    </xf>
    <xf numFmtId="1" fontId="24" fillId="0" borderId="10" xfId="0" applyNumberFormat="1" applyFont="1" applyFill="1" applyBorder="1" applyAlignment="1">
      <alignment horizontal="center" vertical="center" wrapText="1"/>
    </xf>
    <xf numFmtId="1" fontId="26" fillId="8" borderId="10" xfId="0" applyNumberFormat="1" applyFont="1" applyFill="1" applyBorder="1" applyAlignment="1">
      <alignment horizontal="center" vertical="center"/>
    </xf>
    <xf numFmtId="2" fontId="26" fillId="0" borderId="10" xfId="0" applyNumberFormat="1" applyFont="1" applyBorder="1" applyAlignment="1">
      <alignment horizontal="center" vertical="center" wrapText="1"/>
    </xf>
    <xf numFmtId="1" fontId="26" fillId="0" borderId="10" xfId="0" applyNumberFormat="1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/>
    </xf>
    <xf numFmtId="164" fontId="24" fillId="0" borderId="10" xfId="0" applyNumberFormat="1" applyFont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1" fontId="24" fillId="0" borderId="10" xfId="0" applyNumberFormat="1" applyFont="1" applyBorder="1" applyAlignment="1">
      <alignment horizontal="center" vertical="center" wrapText="1"/>
    </xf>
    <xf numFmtId="1" fontId="24" fillId="0" borderId="32" xfId="0" applyNumberFormat="1" applyFont="1" applyFill="1" applyBorder="1" applyAlignment="1">
      <alignment horizontal="center" vertical="center" wrapText="1"/>
    </xf>
    <xf numFmtId="164" fontId="24" fillId="8" borderId="10" xfId="0" applyNumberFormat="1" applyFont="1" applyFill="1" applyBorder="1" applyAlignment="1">
      <alignment horizontal="center" vertical="center"/>
    </xf>
    <xf numFmtId="0" fontId="24" fillId="8" borderId="0" xfId="0" applyFont="1" applyFill="1" applyAlignment="1">
      <alignment horizontal="left"/>
    </xf>
    <xf numFmtId="0" fontId="24" fillId="8" borderId="10" xfId="0" applyFont="1" applyFill="1" applyBorder="1" applyAlignment="1">
      <alignment horizontal="left"/>
    </xf>
    <xf numFmtId="0" fontId="24" fillId="8" borderId="33" xfId="0" applyFont="1" applyFill="1" applyBorder="1" applyAlignment="1">
      <alignment horizontal="left"/>
    </xf>
    <xf numFmtId="0" fontId="24" fillId="8" borderId="42" xfId="0" applyFont="1" applyFill="1" applyBorder="1" applyAlignment="1">
      <alignment horizontal="center" vertical="center"/>
    </xf>
    <xf numFmtId="0" fontId="24" fillId="8" borderId="28" xfId="0" applyFont="1" applyFill="1" applyBorder="1" applyAlignment="1">
      <alignment horizontal="left"/>
    </xf>
    <xf numFmtId="0" fontId="24" fillId="8" borderId="28" xfId="0" applyFont="1" applyFill="1" applyBorder="1" applyAlignment="1">
      <alignment horizontal="center" vertical="center"/>
    </xf>
    <xf numFmtId="164" fontId="24" fillId="8" borderId="28" xfId="0" applyNumberFormat="1" applyFont="1" applyFill="1" applyBorder="1" applyAlignment="1">
      <alignment horizontal="center" vertical="center"/>
    </xf>
    <xf numFmtId="0" fontId="24" fillId="8" borderId="10" xfId="0" applyFont="1" applyFill="1" applyBorder="1" applyAlignment="1">
      <alignment horizontal="center"/>
    </xf>
    <xf numFmtId="0" fontId="24" fillId="8" borderId="32" xfId="0" applyFont="1" applyFill="1" applyBorder="1" applyAlignment="1">
      <alignment horizontal="left" vertical="center"/>
    </xf>
    <xf numFmtId="164" fontId="24" fillId="8" borderId="10" xfId="0" applyNumberFormat="1" applyFont="1" applyFill="1" applyBorder="1" applyAlignment="1">
      <alignment horizontal="center"/>
    </xf>
    <xf numFmtId="0" fontId="24" fillId="8" borderId="32" xfId="0" applyFont="1" applyFill="1" applyBorder="1" applyAlignment="1">
      <alignment horizontal="center" vertical="center"/>
    </xf>
    <xf numFmtId="0" fontId="24" fillId="8" borderId="28" xfId="0" applyFont="1" applyFill="1" applyBorder="1" applyAlignment="1">
      <alignment horizontal="center"/>
    </xf>
    <xf numFmtId="164" fontId="24" fillId="8" borderId="28" xfId="0" applyNumberFormat="1" applyFont="1" applyFill="1" applyBorder="1" applyAlignment="1">
      <alignment horizontal="center"/>
    </xf>
    <xf numFmtId="0" fontId="24" fillId="8" borderId="28" xfId="0" applyFont="1" applyFill="1" applyBorder="1" applyAlignment="1">
      <alignment horizontal="center" vertical="center" wrapText="1"/>
    </xf>
    <xf numFmtId="164" fontId="24" fillId="8" borderId="28" xfId="0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/>
    <xf numFmtId="0" fontId="24" fillId="8" borderId="10" xfId="0" applyFont="1" applyFill="1" applyBorder="1" applyAlignment="1">
      <alignment horizontal="center" vertical="center" wrapText="1"/>
    </xf>
    <xf numFmtId="164" fontId="24" fillId="8" borderId="10" xfId="0" applyNumberFormat="1" applyFont="1" applyFill="1" applyBorder="1" applyAlignment="1">
      <alignment horizontal="center" vertical="center" wrapText="1"/>
    </xf>
    <xf numFmtId="0" fontId="24" fillId="8" borderId="28" xfId="0" applyFont="1" applyFill="1" applyBorder="1" applyAlignment="1">
      <alignment horizontal="left" vertical="center" wrapText="1"/>
    </xf>
    <xf numFmtId="0" fontId="24" fillId="8" borderId="28" xfId="0" applyFont="1" applyFill="1" applyBorder="1" applyAlignment="1">
      <alignment vertical="center" wrapText="1"/>
    </xf>
    <xf numFmtId="0" fontId="24" fillId="8" borderId="28" xfId="0" applyFont="1" applyFill="1" applyBorder="1"/>
    <xf numFmtId="0" fontId="26" fillId="0" borderId="11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/>
    </xf>
    <xf numFmtId="2" fontId="26" fillId="8" borderId="10" xfId="0" applyNumberFormat="1" applyFont="1" applyFill="1" applyBorder="1" applyAlignment="1">
      <alignment horizontal="center" vertical="center"/>
    </xf>
    <xf numFmtId="164" fontId="24" fillId="0" borderId="32" xfId="0" applyNumberFormat="1" applyFont="1" applyFill="1" applyBorder="1" applyAlignment="1">
      <alignment horizontal="center" vertical="center" wrapText="1"/>
    </xf>
    <xf numFmtId="2" fontId="24" fillId="0" borderId="32" xfId="0" applyNumberFormat="1" applyFont="1" applyFill="1" applyBorder="1" applyAlignment="1">
      <alignment horizontal="center" vertical="center" wrapText="1"/>
    </xf>
    <xf numFmtId="0" fontId="48" fillId="0" borderId="44" xfId="35" applyFont="1" applyBorder="1" applyAlignment="1">
      <alignment horizontal="center" vertical="center" wrapText="1"/>
    </xf>
    <xf numFmtId="0" fontId="48" fillId="0" borderId="46" xfId="35" applyFont="1" applyBorder="1" applyAlignment="1">
      <alignment horizontal="center" vertical="center" wrapText="1"/>
    </xf>
    <xf numFmtId="0" fontId="48" fillId="0" borderId="26" xfId="35" applyFont="1" applyBorder="1" applyAlignment="1">
      <alignment horizontal="center" vertical="center" wrapText="1"/>
    </xf>
    <xf numFmtId="0" fontId="48" fillId="0" borderId="13" xfId="35" applyFont="1" applyBorder="1" applyAlignment="1">
      <alignment horizontal="center" vertical="center" wrapText="1"/>
    </xf>
    <xf numFmtId="0" fontId="48" fillId="0" borderId="56" xfId="35" applyFont="1" applyBorder="1" applyAlignment="1">
      <alignment horizontal="center" vertical="center" wrapText="1"/>
    </xf>
    <xf numFmtId="0" fontId="48" fillId="0" borderId="46" xfId="35" applyFont="1" applyBorder="1" applyAlignment="1">
      <alignment horizontal="center" vertical="center"/>
    </xf>
    <xf numFmtId="0" fontId="48" fillId="0" borderId="56" xfId="35" applyFont="1" applyBorder="1" applyAlignment="1">
      <alignment horizontal="center" vertical="center"/>
    </xf>
    <xf numFmtId="0" fontId="50" fillId="8" borderId="0" xfId="0" applyFont="1" applyFill="1" applyBorder="1" applyAlignment="1">
      <alignment horizontal="left"/>
    </xf>
    <xf numFmtId="0" fontId="50" fillId="8" borderId="0" xfId="0" applyFont="1" applyFill="1" applyBorder="1" applyAlignment="1">
      <alignment horizontal="center"/>
    </xf>
    <xf numFmtId="0" fontId="48" fillId="8" borderId="0" xfId="0" applyFont="1" applyFill="1" applyAlignment="1">
      <alignment horizontal="left"/>
    </xf>
    <xf numFmtId="0" fontId="50" fillId="8" borderId="0" xfId="0" applyFont="1" applyFill="1" applyBorder="1" applyAlignment="1"/>
    <xf numFmtId="0" fontId="50" fillId="8" borderId="0" xfId="0" applyFont="1" applyFill="1" applyBorder="1"/>
    <xf numFmtId="0" fontId="50" fillId="8" borderId="0" xfId="0" applyFont="1" applyFill="1"/>
    <xf numFmtId="0" fontId="50" fillId="8" borderId="0" xfId="209" applyFont="1" applyFill="1"/>
    <xf numFmtId="0" fontId="51" fillId="8" borderId="0" xfId="209" applyFont="1" applyFill="1"/>
    <xf numFmtId="0" fontId="27" fillId="0" borderId="0" xfId="209" applyFont="1" applyFill="1" applyBorder="1"/>
    <xf numFmtId="0" fontId="27" fillId="0" borderId="0" xfId="43" applyFont="1" applyBorder="1" applyAlignment="1">
      <alignment vertical="center" wrapText="1"/>
    </xf>
    <xf numFmtId="0" fontId="36" fillId="0" borderId="0" xfId="43" applyFont="1" applyBorder="1" applyAlignment="1">
      <alignment vertical="center" wrapText="1"/>
    </xf>
    <xf numFmtId="0" fontId="27" fillId="0" borderId="0" xfId="43" applyFont="1" applyBorder="1" applyAlignment="1">
      <alignment vertical="center"/>
    </xf>
    <xf numFmtId="0" fontId="21" fillId="0" borderId="0" xfId="203" applyFont="1" applyAlignment="1">
      <alignment horizontal="centerContinuous" vertical="center"/>
    </xf>
    <xf numFmtId="0" fontId="1" fillId="0" borderId="0" xfId="203" applyFont="1" applyAlignment="1">
      <alignment horizontal="left" vertical="center"/>
    </xf>
    <xf numFmtId="14" fontId="1" fillId="0" borderId="0" xfId="203" applyNumberFormat="1" applyFont="1" applyAlignment="1">
      <alignment horizontal="left" vertical="center"/>
    </xf>
    <xf numFmtId="0" fontId="1" fillId="0" borderId="0" xfId="203" quotePrefix="1" applyFont="1" applyAlignment="1">
      <alignment vertical="center"/>
    </xf>
    <xf numFmtId="0" fontId="24" fillId="0" borderId="24" xfId="203" applyFont="1" applyBorder="1" applyAlignment="1">
      <alignment horizontal="centerContinuous" vertical="center"/>
    </xf>
    <xf numFmtId="0" fontId="24" fillId="0" borderId="10" xfId="203" applyFont="1" applyBorder="1" applyAlignment="1">
      <alignment horizontal="center" vertical="center"/>
    </xf>
    <xf numFmtId="0" fontId="24" fillId="0" borderId="0" xfId="203" applyFont="1" applyAlignment="1">
      <alignment vertical="center"/>
    </xf>
    <xf numFmtId="4" fontId="1" fillId="0" borderId="0" xfId="203" applyNumberFormat="1" applyFont="1" applyAlignment="1">
      <alignment vertical="center"/>
    </xf>
    <xf numFmtId="0" fontId="1" fillId="0" borderId="0" xfId="203" applyFont="1" applyAlignment="1">
      <alignment horizontal="centerContinuous" vertical="center"/>
    </xf>
    <xf numFmtId="0" fontId="24" fillId="0" borderId="0" xfId="203" applyFont="1" applyAlignment="1">
      <alignment horizontal="centerContinuous" vertical="center"/>
    </xf>
    <xf numFmtId="0" fontId="26" fillId="0" borderId="0" xfId="203" applyFont="1" applyAlignment="1">
      <alignment horizontal="centerContinuous" vertical="center"/>
    </xf>
    <xf numFmtId="14" fontId="1" fillId="0" borderId="0" xfId="203" applyNumberFormat="1" applyFont="1" applyAlignment="1">
      <alignment horizontal="right" vertical="center"/>
    </xf>
    <xf numFmtId="0" fontId="24" fillId="0" borderId="0" xfId="203" applyFont="1" applyBorder="1"/>
    <xf numFmtId="0" fontId="24" fillId="0" borderId="0" xfId="203" quotePrefix="1" applyFont="1" applyAlignment="1">
      <alignment vertical="center"/>
    </xf>
    <xf numFmtId="14" fontId="24" fillId="0" borderId="0" xfId="203" applyNumberFormat="1" applyFont="1" applyAlignment="1">
      <alignment vertical="center"/>
    </xf>
    <xf numFmtId="0" fontId="24" fillId="0" borderId="0" xfId="203" applyFont="1" applyAlignment="1">
      <alignment horizontal="right" vertical="center"/>
    </xf>
    <xf numFmtId="0" fontId="24" fillId="0" borderId="36" xfId="203" applyFont="1" applyBorder="1" applyAlignment="1">
      <alignment horizontal="centerContinuous" vertical="center"/>
    </xf>
    <xf numFmtId="164" fontId="24" fillId="0" borderId="0" xfId="203" applyNumberFormat="1" applyFont="1" applyBorder="1" applyAlignment="1">
      <alignment vertical="center"/>
    </xf>
    <xf numFmtId="0" fontId="24" fillId="0" borderId="0" xfId="203" applyFont="1" applyBorder="1" applyAlignment="1">
      <alignment vertical="center"/>
    </xf>
    <xf numFmtId="0" fontId="1" fillId="0" borderId="10" xfId="203" applyFont="1" applyBorder="1" applyAlignment="1">
      <alignment horizontal="centerContinuous" vertical="center"/>
    </xf>
    <xf numFmtId="164" fontId="1" fillId="0" borderId="0" xfId="203" applyNumberFormat="1" applyFont="1" applyAlignment="1">
      <alignment vertical="center"/>
    </xf>
    <xf numFmtId="0" fontId="24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right" vertical="center"/>
    </xf>
    <xf numFmtId="0" fontId="24" fillId="0" borderId="37" xfId="0" applyFont="1" applyBorder="1" applyAlignment="1">
      <alignment horizontal="left" vertical="center"/>
    </xf>
    <xf numFmtId="164" fontId="1" fillId="0" borderId="37" xfId="0" applyNumberFormat="1" applyFont="1" applyBorder="1" applyAlignment="1">
      <alignment horizontal="right" vertical="center"/>
    </xf>
    <xf numFmtId="0" fontId="1" fillId="0" borderId="10" xfId="203" applyFont="1" applyBorder="1" applyAlignment="1">
      <alignment horizontal="center" vertical="center"/>
    </xf>
    <xf numFmtId="0" fontId="66" fillId="0" borderId="10" xfId="203" applyFont="1" applyBorder="1" applyAlignment="1">
      <alignment horizontal="center" vertical="center"/>
    </xf>
    <xf numFmtId="0" fontId="1" fillId="0" borderId="10" xfId="203" applyFont="1" applyBorder="1" applyAlignment="1">
      <alignment horizontal="center" vertical="center"/>
    </xf>
    <xf numFmtId="0" fontId="1" fillId="0" borderId="0" xfId="203" applyFont="1" applyBorder="1" applyAlignment="1">
      <alignment horizontal="center"/>
    </xf>
    <xf numFmtId="0" fontId="1" fillId="0" borderId="0" xfId="203" applyFont="1" applyBorder="1" applyAlignment="1">
      <alignment horizontal="center" vertical="center"/>
    </xf>
    <xf numFmtId="164" fontId="1" fillId="8" borderId="0" xfId="203" applyNumberFormat="1" applyFont="1" applyFill="1" applyBorder="1" applyAlignment="1">
      <alignment horizontal="right" vertical="center"/>
    </xf>
    <xf numFmtId="0" fontId="1" fillId="0" borderId="0" xfId="203" applyFont="1" applyBorder="1" applyAlignment="1">
      <alignment vertical="center"/>
    </xf>
    <xf numFmtId="0" fontId="1" fillId="2" borderId="20" xfId="203" applyFont="1" applyFill="1" applyBorder="1" applyAlignment="1">
      <alignment horizontal="center" vertical="center"/>
    </xf>
    <xf numFmtId="0" fontId="1" fillId="0" borderId="46" xfId="203" applyFont="1" applyBorder="1" applyAlignment="1">
      <alignment horizontal="center" vertical="center"/>
    </xf>
    <xf numFmtId="0" fontId="1" fillId="0" borderId="20" xfId="203" applyFont="1" applyBorder="1" applyAlignment="1">
      <alignment horizontal="center" vertical="center"/>
    </xf>
    <xf numFmtId="0" fontId="1" fillId="0" borderId="46" xfId="203" applyFont="1" applyBorder="1" applyAlignment="1">
      <alignment horizontal="right" vertical="center"/>
    </xf>
    <xf numFmtId="164" fontId="1" fillId="2" borderId="0" xfId="203" applyNumberFormat="1" applyFont="1" applyFill="1" applyBorder="1" applyAlignment="1">
      <alignment horizontal="right" vertical="center"/>
    </xf>
    <xf numFmtId="164" fontId="1" fillId="2" borderId="0" xfId="0" applyNumberFormat="1" applyFont="1" applyFill="1" applyBorder="1" applyAlignment="1">
      <alignment horizontal="right" vertical="center"/>
    </xf>
    <xf numFmtId="0" fontId="1" fillId="0" borderId="0" xfId="203" applyFont="1" applyBorder="1" applyAlignment="1">
      <alignment horizontal="right" vertical="center"/>
    </xf>
    <xf numFmtId="0" fontId="1" fillId="2" borderId="0" xfId="203" applyFont="1" applyFill="1" applyBorder="1" applyAlignment="1">
      <alignment horizontal="right" vertical="center"/>
    </xf>
    <xf numFmtId="164" fontId="1" fillId="2" borderId="20" xfId="203" applyNumberFormat="1" applyFont="1" applyFill="1" applyBorder="1" applyAlignment="1">
      <alignment horizontal="right" vertical="center"/>
    </xf>
    <xf numFmtId="164" fontId="1" fillId="0" borderId="0" xfId="203" applyNumberFormat="1" applyFont="1" applyBorder="1" applyAlignment="1">
      <alignment horizontal="right" vertical="center"/>
    </xf>
    <xf numFmtId="164" fontId="1" fillId="0" borderId="20" xfId="203" applyNumberFormat="1" applyFont="1" applyBorder="1" applyAlignment="1">
      <alignment horizontal="right" vertical="center"/>
    </xf>
    <xf numFmtId="0" fontId="1" fillId="8" borderId="0" xfId="203" applyFont="1" applyFill="1" applyBorder="1" applyAlignment="1">
      <alignment vertical="center"/>
    </xf>
    <xf numFmtId="0" fontId="1" fillId="8" borderId="0" xfId="203" applyFont="1" applyFill="1" applyBorder="1" applyAlignment="1">
      <alignment horizontal="left" vertical="center"/>
    </xf>
    <xf numFmtId="0" fontId="24" fillId="0" borderId="3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203" applyFont="1" applyBorder="1" applyAlignment="1">
      <alignment horizontal="left" vertical="center"/>
    </xf>
    <xf numFmtId="0" fontId="1" fillId="2" borderId="0" xfId="203" applyFont="1" applyFill="1" applyBorder="1" applyAlignment="1">
      <alignment horizontal="left" vertical="center"/>
    </xf>
    <xf numFmtId="0" fontId="1" fillId="2" borderId="0" xfId="203" applyFont="1" applyFill="1" applyBorder="1" applyAlignment="1">
      <alignment horizontal="center" vertical="center"/>
    </xf>
    <xf numFmtId="0" fontId="1" fillId="8" borderId="0" xfId="203" applyFont="1" applyFill="1" applyBorder="1"/>
    <xf numFmtId="0" fontId="1" fillId="8" borderId="0" xfId="203" applyFont="1" applyFill="1" applyBorder="1" applyAlignment="1">
      <alignment horizontal="left"/>
    </xf>
    <xf numFmtId="0" fontId="1" fillId="0" borderId="0" xfId="203" applyFont="1" applyBorder="1" applyAlignment="1">
      <alignment wrapText="1"/>
    </xf>
    <xf numFmtId="0" fontId="1" fillId="0" borderId="20" xfId="203" applyFont="1" applyBorder="1" applyAlignment="1">
      <alignment vertical="center"/>
    </xf>
    <xf numFmtId="164" fontId="1" fillId="2" borderId="0" xfId="203" quotePrefix="1" applyNumberFormat="1" applyFont="1" applyFill="1" applyBorder="1" applyAlignment="1">
      <alignment horizontal="right" vertical="center"/>
    </xf>
    <xf numFmtId="0" fontId="1" fillId="2" borderId="0" xfId="203" applyFont="1" applyFill="1" applyBorder="1" applyAlignment="1">
      <alignment vertical="center"/>
    </xf>
    <xf numFmtId="164" fontId="1" fillId="2" borderId="0" xfId="203" applyNumberFormat="1" applyFont="1" applyFill="1" applyBorder="1" applyAlignment="1">
      <alignment vertical="center"/>
    </xf>
    <xf numFmtId="164" fontId="1" fillId="0" borderId="0" xfId="203" applyNumberFormat="1" applyFont="1" applyBorder="1" applyAlignment="1">
      <alignment vertical="center"/>
    </xf>
    <xf numFmtId="164" fontId="1" fillId="2" borderId="0" xfId="203" quotePrefix="1" applyNumberFormat="1" applyFont="1" applyFill="1" applyBorder="1" applyAlignment="1">
      <alignment vertical="center"/>
    </xf>
    <xf numFmtId="0" fontId="1" fillId="0" borderId="0" xfId="203" applyFont="1" applyBorder="1" applyAlignment="1"/>
    <xf numFmtId="0" fontId="26" fillId="0" borderId="0" xfId="203" applyFont="1" applyBorder="1" applyAlignment="1">
      <alignment vertical="center"/>
    </xf>
    <xf numFmtId="0" fontId="24" fillId="0" borderId="0" xfId="203" applyFont="1" applyBorder="1" applyAlignment="1">
      <alignment horizontal="center" vertical="center"/>
    </xf>
    <xf numFmtId="0" fontId="24" fillId="0" borderId="0" xfId="203" applyFont="1" applyBorder="1" applyAlignment="1">
      <alignment horizontal="left" vertical="center"/>
    </xf>
    <xf numFmtId="164" fontId="26" fillId="0" borderId="0" xfId="203" applyNumberFormat="1" applyFont="1" applyBorder="1" applyAlignment="1">
      <alignment horizontal="right" vertical="center"/>
    </xf>
    <xf numFmtId="164" fontId="26" fillId="0" borderId="0" xfId="203" quotePrefix="1" applyNumberFormat="1" applyFont="1" applyBorder="1" applyAlignment="1">
      <alignment horizontal="right" vertical="center"/>
    </xf>
    <xf numFmtId="0" fontId="24" fillId="0" borderId="0" xfId="203" applyFont="1" applyBorder="1" applyAlignment="1">
      <alignment horizontal="right" vertical="center"/>
    </xf>
    <xf numFmtId="164" fontId="24" fillId="0" borderId="0" xfId="203" applyNumberFormat="1" applyFont="1" applyBorder="1" applyAlignment="1">
      <alignment horizontal="right" vertical="center"/>
    </xf>
    <xf numFmtId="0" fontId="24" fillId="0" borderId="20" xfId="203" applyFont="1" applyBorder="1"/>
    <xf numFmtId="0" fontId="66" fillId="0" borderId="10" xfId="203" applyFont="1" applyBorder="1" applyAlignment="1">
      <alignment horizontal="right" vertical="center"/>
    </xf>
    <xf numFmtId="0" fontId="24" fillId="0" borderId="46" xfId="203" applyFont="1" applyBorder="1" applyAlignment="1">
      <alignment horizontal="center" vertical="center"/>
    </xf>
    <xf numFmtId="1" fontId="1" fillId="0" borderId="46" xfId="203" applyNumberFormat="1" applyFont="1" applyBorder="1" applyAlignment="1">
      <alignment horizontal="right" vertical="center"/>
    </xf>
    <xf numFmtId="0" fontId="24" fillId="0" borderId="20" xfId="203" applyFont="1" applyBorder="1" applyAlignment="1">
      <alignment vertical="center"/>
    </xf>
    <xf numFmtId="164" fontId="24" fillId="0" borderId="20" xfId="203" applyNumberFormat="1" applyFont="1" applyBorder="1" applyAlignment="1">
      <alignment horizontal="right" vertical="center"/>
    </xf>
    <xf numFmtId="0" fontId="24" fillId="0" borderId="46" xfId="203" applyFont="1" applyBorder="1" applyAlignment="1">
      <alignment horizontal="right" vertical="center"/>
    </xf>
    <xf numFmtId="0" fontId="24" fillId="0" borderId="61" xfId="203" applyFont="1" applyBorder="1" applyAlignment="1">
      <alignment horizontal="right" vertical="center" wrapText="1"/>
    </xf>
    <xf numFmtId="0" fontId="24" fillId="0" borderId="62" xfId="203" applyFont="1" applyBorder="1" applyAlignment="1">
      <alignment horizontal="right" vertical="center" wrapText="1"/>
    </xf>
    <xf numFmtId="0" fontId="24" fillId="0" borderId="32" xfId="0" applyFont="1" applyBorder="1" applyAlignment="1">
      <alignment horizontal="center" vertical="center" wrapText="1"/>
    </xf>
    <xf numFmtId="172" fontId="1" fillId="0" borderId="0" xfId="0" applyNumberFormat="1" applyFont="1" applyBorder="1" applyAlignment="1">
      <alignment horizontal="right" vertical="center"/>
    </xf>
    <xf numFmtId="0" fontId="24" fillId="0" borderId="24" xfId="0" applyFont="1" applyBorder="1" applyAlignment="1">
      <alignment horizontal="center"/>
    </xf>
    <xf numFmtId="0" fontId="24" fillId="0" borderId="36" xfId="0" applyFont="1" applyBorder="1"/>
    <xf numFmtId="0" fontId="24" fillId="0" borderId="0" xfId="0" applyFont="1" applyBorder="1" applyAlignment="1">
      <alignment horizontal="center"/>
    </xf>
    <xf numFmtId="0" fontId="24" fillId="0" borderId="63" xfId="0" applyFont="1" applyBorder="1" applyAlignment="1">
      <alignment horizontal="center"/>
    </xf>
    <xf numFmtId="0" fontId="24" fillId="0" borderId="34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left" vertical="center"/>
    </xf>
    <xf numFmtId="0" fontId="45" fillId="0" borderId="0" xfId="0" applyFont="1" applyAlignment="1">
      <alignment horizontal="right"/>
    </xf>
    <xf numFmtId="0" fontId="1" fillId="0" borderId="63" xfId="0" applyFont="1" applyBorder="1" applyAlignment="1">
      <alignment vertical="center"/>
    </xf>
    <xf numFmtId="172" fontId="1" fillId="0" borderId="0" xfId="0" applyNumberFormat="1" applyFont="1" applyBorder="1" applyAlignment="1">
      <alignment horizontal="right"/>
    </xf>
    <xf numFmtId="172" fontId="1" fillId="0" borderId="63" xfId="0" applyNumberFormat="1" applyFont="1" applyBorder="1" applyAlignment="1">
      <alignment horizontal="right" vertical="center"/>
    </xf>
    <xf numFmtId="172" fontId="24" fillId="0" borderId="0" xfId="0" applyNumberFormat="1" applyFont="1" applyBorder="1" applyAlignment="1">
      <alignment vertical="center"/>
    </xf>
    <xf numFmtId="172" fontId="24" fillId="0" borderId="0" xfId="0" applyNumberFormat="1" applyFont="1" applyFill="1" applyBorder="1" applyAlignment="1">
      <alignment vertical="center"/>
    </xf>
    <xf numFmtId="172" fontId="24" fillId="0" borderId="36" xfId="0" applyNumberFormat="1" applyFont="1" applyBorder="1" applyAlignment="1">
      <alignment vertical="center"/>
    </xf>
    <xf numFmtId="172" fontId="24" fillId="0" borderId="36" xfId="0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4" fillId="0" borderId="0" xfId="0" applyFont="1" applyBorder="1" applyAlignment="1">
      <alignment horizontal="center" vertical="center"/>
    </xf>
    <xf numFmtId="172" fontId="24" fillId="0" borderId="0" xfId="0" applyNumberFormat="1" applyFont="1" applyBorder="1" applyAlignment="1">
      <alignment horizontal="right" vertical="center"/>
    </xf>
    <xf numFmtId="0" fontId="24" fillId="0" borderId="0" xfId="0" applyFont="1" applyBorder="1" applyAlignment="1">
      <alignment horizontal="left" vertical="center" wrapText="1"/>
    </xf>
    <xf numFmtId="167" fontId="24" fillId="0" borderId="0" xfId="0" applyNumberFormat="1" applyFont="1"/>
    <xf numFmtId="0" fontId="24" fillId="0" borderId="37" xfId="0" applyFont="1" applyBorder="1" applyAlignment="1">
      <alignment horizontal="center" vertical="center"/>
    </xf>
    <xf numFmtId="0" fontId="24" fillId="0" borderId="37" xfId="0" applyFont="1" applyBorder="1"/>
    <xf numFmtId="172" fontId="24" fillId="0" borderId="37" xfId="0" applyNumberFormat="1" applyFont="1" applyBorder="1" applyAlignment="1">
      <alignment vertical="center"/>
    </xf>
    <xf numFmtId="172" fontId="26" fillId="0" borderId="0" xfId="0" applyNumberFormat="1" applyFont="1" applyBorder="1" applyAlignment="1">
      <alignment horizontal="right" vertical="center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26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center" vertical="center" wrapText="1"/>
    </xf>
    <xf numFmtId="172" fontId="26" fillId="0" borderId="0" xfId="0" applyNumberFormat="1" applyFont="1" applyBorder="1" applyAlignment="1">
      <alignment horizontal="right" vertical="center" wrapText="1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Border="1" applyAlignment="1">
      <alignment horizontal="right" vertical="center"/>
    </xf>
    <xf numFmtId="172" fontId="24" fillId="0" borderId="0" xfId="1" applyNumberFormat="1" applyFont="1" applyBorder="1" applyAlignment="1">
      <alignment horizontal="right" vertical="center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173" fontId="26" fillId="0" borderId="0" xfId="0" applyNumberFormat="1" applyFont="1" applyBorder="1" applyAlignment="1">
      <alignment horizontal="right" vertical="center"/>
    </xf>
    <xf numFmtId="172" fontId="26" fillId="0" borderId="0" xfId="0" applyNumberFormat="1" applyFont="1" applyBorder="1" applyAlignment="1">
      <alignment vertical="center"/>
    </xf>
    <xf numFmtId="1" fontId="24" fillId="0" borderId="0" xfId="0" applyNumberFormat="1" applyFont="1" applyBorder="1" applyAlignment="1">
      <alignment horizontal="right" vertical="center"/>
    </xf>
    <xf numFmtId="1" fontId="24" fillId="0" borderId="0" xfId="1" applyNumberFormat="1" applyFont="1" applyBorder="1" applyAlignment="1">
      <alignment horizontal="right" vertical="center"/>
    </xf>
    <xf numFmtId="0" fontId="24" fillId="0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1" fontId="26" fillId="0" borderId="0" xfId="1" applyNumberFormat="1" applyFont="1" applyBorder="1" applyAlignment="1">
      <alignment horizontal="right" vertical="center"/>
    </xf>
    <xf numFmtId="172" fontId="26" fillId="0" borderId="0" xfId="1" applyNumberFormat="1" applyFont="1" applyBorder="1" applyAlignment="1">
      <alignment horizontal="right" vertical="center"/>
    </xf>
    <xf numFmtId="0" fontId="24" fillId="0" borderId="37" xfId="0" applyFont="1" applyBorder="1" applyAlignment="1">
      <alignment horizontal="center" vertical="center" wrapText="1"/>
    </xf>
    <xf numFmtId="0" fontId="24" fillId="0" borderId="37" xfId="0" applyFont="1" applyBorder="1" applyAlignment="1">
      <alignment vertical="center" wrapText="1"/>
    </xf>
    <xf numFmtId="1" fontId="24" fillId="0" borderId="37" xfId="0" applyNumberFormat="1" applyFont="1" applyBorder="1" applyAlignment="1">
      <alignment horizontal="right" vertical="center"/>
    </xf>
    <xf numFmtId="172" fontId="24" fillId="0" borderId="37" xfId="1" applyNumberFormat="1" applyFont="1" applyBorder="1" applyAlignment="1">
      <alignment horizontal="right" vertical="center"/>
    </xf>
    <xf numFmtId="0" fontId="2" fillId="8" borderId="24" xfId="34" applyFont="1" applyFill="1" applyBorder="1" applyAlignment="1">
      <alignment horizontal="center" vertical="center"/>
    </xf>
    <xf numFmtId="0" fontId="2" fillId="8" borderId="10" xfId="34" applyFont="1" applyFill="1" applyBorder="1" applyAlignment="1">
      <alignment horizontal="center" vertical="center" wrapText="1"/>
    </xf>
    <xf numFmtId="0" fontId="21" fillId="0" borderId="0" xfId="0" applyFont="1"/>
    <xf numFmtId="0" fontId="2" fillId="8" borderId="10" xfId="34" quotePrefix="1" applyFont="1" applyFill="1" applyBorder="1" applyAlignment="1">
      <alignment horizontal="center" vertical="center"/>
    </xf>
    <xf numFmtId="0" fontId="2" fillId="8" borderId="24" xfId="34" applyFont="1" applyFill="1" applyBorder="1" applyAlignment="1">
      <alignment horizontal="center" vertical="center" textRotation="90" wrapText="1"/>
    </xf>
    <xf numFmtId="0" fontId="2" fillId="8" borderId="24" xfId="34" applyFont="1" applyFill="1" applyBorder="1" applyAlignment="1">
      <alignment horizontal="center"/>
    </xf>
    <xf numFmtId="0" fontId="23" fillId="8" borderId="24" xfId="34" applyFont="1" applyFill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48" fillId="0" borderId="41" xfId="0" applyFont="1" applyBorder="1" applyAlignment="1">
      <alignment horizontal="center" vertical="center"/>
    </xf>
    <xf numFmtId="0" fontId="48" fillId="0" borderId="0" xfId="0" applyFont="1" applyBorder="1" applyAlignment="1">
      <alignment vertical="center"/>
    </xf>
    <xf numFmtId="0" fontId="48" fillId="8" borderId="20" xfId="0" applyFont="1" applyFill="1" applyBorder="1" applyAlignment="1">
      <alignment vertical="center"/>
    </xf>
    <xf numFmtId="0" fontId="50" fillId="0" borderId="28" xfId="0" applyFont="1" applyBorder="1" applyAlignment="1">
      <alignment horizontal="right" vertical="center" textRotation="90"/>
    </xf>
    <xf numFmtId="0" fontId="50" fillId="7" borderId="28" xfId="0" applyFont="1" applyFill="1" applyBorder="1" applyAlignment="1">
      <alignment horizontal="right" vertical="center" textRotation="90"/>
    </xf>
    <xf numFmtId="0" fontId="48" fillId="0" borderId="46" xfId="0" applyFont="1" applyBorder="1" applyAlignment="1">
      <alignment horizontal="center" vertical="center"/>
    </xf>
    <xf numFmtId="0" fontId="48" fillId="0" borderId="46" xfId="0" applyFont="1" applyBorder="1" applyAlignment="1">
      <alignment vertical="center"/>
    </xf>
    <xf numFmtId="0" fontId="27" fillId="7" borderId="0" xfId="0" applyFont="1" applyFill="1" applyBorder="1" applyAlignment="1">
      <alignment horizontal="right" vertical="center"/>
    </xf>
    <xf numFmtId="0" fontId="27" fillId="0" borderId="0" xfId="0" applyFont="1" applyBorder="1" applyAlignment="1">
      <alignment horizontal="right"/>
    </xf>
    <xf numFmtId="0" fontId="27" fillId="7" borderId="20" xfId="0" applyFont="1" applyFill="1" applyBorder="1" applyAlignment="1">
      <alignment horizontal="right" vertical="center"/>
    </xf>
    <xf numFmtId="0" fontId="27" fillId="0" borderId="20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48" fillId="0" borderId="0" xfId="0" applyFont="1" applyBorder="1" applyAlignment="1">
      <alignment horizontal="right"/>
    </xf>
    <xf numFmtId="0" fontId="48" fillId="7" borderId="20" xfId="0" applyFont="1" applyFill="1" applyBorder="1" applyAlignment="1">
      <alignment horizontal="right"/>
    </xf>
    <xf numFmtId="0" fontId="48" fillId="0" borderId="0" xfId="35" applyFont="1" applyBorder="1" applyAlignment="1">
      <alignment horizontal="left" vertical="center"/>
    </xf>
    <xf numFmtId="0" fontId="48" fillId="0" borderId="0" xfId="35" applyNumberFormat="1" applyFont="1" applyBorder="1" applyAlignment="1">
      <alignment horizontal="right" vertical="center"/>
    </xf>
    <xf numFmtId="0" fontId="48" fillId="0" borderId="0" xfId="35" applyFont="1" applyBorder="1" applyAlignment="1">
      <alignment horizontal="right" vertical="center"/>
    </xf>
    <xf numFmtId="0" fontId="64" fillId="0" borderId="0" xfId="0" applyNumberFormat="1" applyFont="1" applyFill="1" applyBorder="1" applyAlignment="1" applyProtection="1">
      <alignment horizontal="right" vertical="top" wrapText="1"/>
    </xf>
    <xf numFmtId="0" fontId="48" fillId="0" borderId="20" xfId="35" applyFont="1" applyBorder="1" applyAlignment="1">
      <alignment horizontal="center" vertical="center"/>
    </xf>
    <xf numFmtId="0" fontId="48" fillId="0" borderId="20" xfId="35" applyNumberFormat="1" applyFont="1" applyBorder="1" applyAlignment="1">
      <alignment horizontal="right" vertical="center"/>
    </xf>
    <xf numFmtId="0" fontId="48" fillId="0" borderId="20" xfId="35" applyFont="1" applyBorder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213" applyFont="1"/>
    <xf numFmtId="0" fontId="1" fillId="0" borderId="0" xfId="213" applyFont="1" applyAlignment="1">
      <alignment horizontal="center"/>
    </xf>
    <xf numFmtId="0" fontId="21" fillId="0" borderId="10" xfId="213" applyFont="1" applyBorder="1" applyAlignment="1">
      <alignment vertical="center" textRotation="90" wrapText="1"/>
    </xf>
    <xf numFmtId="0" fontId="1" fillId="0" borderId="10" xfId="33" applyFont="1" applyBorder="1" applyAlignment="1">
      <alignment horizontal="center" textRotation="90"/>
    </xf>
    <xf numFmtId="0" fontId="1" fillId="0" borderId="10" xfId="33" applyFont="1" applyBorder="1" applyAlignment="1">
      <alignment textRotation="90"/>
    </xf>
    <xf numFmtId="0" fontId="21" fillId="0" borderId="10" xfId="213" applyFont="1" applyBorder="1" applyAlignment="1">
      <alignment horizontal="center" vertical="center" wrapText="1"/>
    </xf>
    <xf numFmtId="0" fontId="21" fillId="0" borderId="10" xfId="33" applyFont="1" applyBorder="1"/>
    <xf numFmtId="0" fontId="1" fillId="0" borderId="10" xfId="33" applyFont="1" applyBorder="1"/>
    <xf numFmtId="0" fontId="1" fillId="0" borderId="10" xfId="213" applyFont="1" applyBorder="1" applyAlignment="1">
      <alignment horizontal="center" vertical="center" wrapText="1"/>
    </xf>
    <xf numFmtId="49" fontId="1" fillId="0" borderId="10" xfId="213" applyNumberFormat="1" applyFont="1" applyBorder="1" applyAlignment="1">
      <alignment horizontal="center" vertical="center" wrapText="1"/>
    </xf>
    <xf numFmtId="0" fontId="40" fillId="0" borderId="0" xfId="0" applyFont="1"/>
    <xf numFmtId="0" fontId="57" fillId="0" borderId="0" xfId="0" applyFont="1"/>
    <xf numFmtId="0" fontId="50" fillId="0" borderId="0" xfId="0" applyFont="1" applyBorder="1" applyAlignment="1">
      <alignment vertical="center"/>
    </xf>
    <xf numFmtId="0" fontId="50" fillId="0" borderId="20" xfId="0" applyFont="1" applyBorder="1" applyAlignment="1">
      <alignment vertical="center"/>
    </xf>
    <xf numFmtId="0" fontId="50" fillId="0" borderId="20" xfId="0" applyFont="1" applyBorder="1" applyAlignment="1">
      <alignment horizontal="right" vertical="center"/>
    </xf>
    <xf numFmtId="0" fontId="1" fillId="0" borderId="0" xfId="205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1" fillId="8" borderId="0" xfId="201" applyFont="1" applyFill="1" applyBorder="1" applyAlignment="1">
      <alignment horizontal="right"/>
    </xf>
    <xf numFmtId="0" fontId="1" fillId="0" borderId="0" xfId="201" applyFont="1" applyBorder="1" applyAlignment="1">
      <alignment horizontal="right"/>
    </xf>
    <xf numFmtId="0" fontId="21" fillId="8" borderId="36" xfId="201" applyFont="1" applyFill="1" applyBorder="1" applyAlignment="1">
      <alignment horizontal="right"/>
    </xf>
    <xf numFmtId="0" fontId="21" fillId="0" borderId="36" xfId="0" applyFont="1" applyBorder="1" applyAlignment="1">
      <alignment horizontal="right"/>
    </xf>
    <xf numFmtId="0" fontId="21" fillId="0" borderId="36" xfId="201" applyFont="1" applyBorder="1" applyAlignment="1">
      <alignment horizontal="right"/>
    </xf>
    <xf numFmtId="0" fontId="1" fillId="0" borderId="0" xfId="124" applyFont="1"/>
    <xf numFmtId="0" fontId="1" fillId="0" borderId="0" xfId="44" applyFont="1"/>
    <xf numFmtId="0" fontId="1" fillId="8" borderId="0" xfId="124" applyFont="1" applyFill="1"/>
    <xf numFmtId="0" fontId="1" fillId="8" borderId="10" xfId="124" applyFont="1" applyFill="1" applyBorder="1" applyAlignment="1">
      <alignment horizontal="center" vertical="center"/>
    </xf>
    <xf numFmtId="0" fontId="1" fillId="8" borderId="10" xfId="124" applyFont="1" applyFill="1" applyBorder="1" applyAlignment="1">
      <alignment vertical="center"/>
    </xf>
    <xf numFmtId="0" fontId="1" fillId="8" borderId="24" xfId="124" applyFont="1" applyFill="1" applyBorder="1" applyAlignment="1">
      <alignment vertical="center"/>
    </xf>
    <xf numFmtId="0" fontId="1" fillId="0" borderId="10" xfId="44" applyFont="1" applyBorder="1" applyAlignment="1">
      <alignment horizontal="right" vertical="center"/>
    </xf>
    <xf numFmtId="0" fontId="1" fillId="8" borderId="10" xfId="124" applyFont="1" applyFill="1" applyBorder="1" applyAlignment="1">
      <alignment horizontal="center" vertical="center" wrapText="1"/>
    </xf>
    <xf numFmtId="171" fontId="1" fillId="8" borderId="10" xfId="124" applyNumberFormat="1" applyFont="1" applyFill="1" applyBorder="1" applyAlignment="1">
      <alignment vertical="center"/>
    </xf>
    <xf numFmtId="164" fontId="1" fillId="8" borderId="10" xfId="124" applyNumberFormat="1" applyFont="1" applyFill="1" applyBorder="1" applyAlignment="1">
      <alignment vertical="center"/>
    </xf>
    <xf numFmtId="0" fontId="1" fillId="8" borderId="10" xfId="124" applyFont="1" applyFill="1" applyBorder="1"/>
    <xf numFmtId="0" fontId="1" fillId="8" borderId="24" xfId="124" applyFont="1" applyFill="1" applyBorder="1"/>
    <xf numFmtId="0" fontId="1" fillId="0" borderId="10" xfId="44" applyFont="1" applyBorder="1"/>
    <xf numFmtId="0" fontId="0" fillId="0" borderId="0" xfId="44" applyFont="1"/>
    <xf numFmtId="0" fontId="1" fillId="8" borderId="0" xfId="124" applyFont="1" applyFill="1" applyBorder="1" applyAlignment="1">
      <alignment horizontal="center" vertical="center"/>
    </xf>
    <xf numFmtId="171" fontId="1" fillId="8" borderId="0" xfId="124" applyNumberFormat="1" applyFont="1" applyFill="1" applyBorder="1" applyAlignment="1">
      <alignment vertical="center"/>
    </xf>
    <xf numFmtId="164" fontId="1" fillId="8" borderId="0" xfId="124" applyNumberFormat="1" applyFont="1" applyFill="1" applyBorder="1" applyAlignment="1">
      <alignment vertical="center"/>
    </xf>
    <xf numFmtId="0" fontId="21" fillId="0" borderId="0" xfId="124" applyFont="1" applyAlignment="1">
      <alignment horizontal="center" vertical="center"/>
    </xf>
    <xf numFmtId="0" fontId="1" fillId="0" borderId="0" xfId="124" applyFont="1" applyBorder="1" applyAlignment="1">
      <alignment vertical="center"/>
    </xf>
    <xf numFmtId="0" fontId="1" fillId="0" borderId="0" xfId="124" applyFont="1" applyBorder="1"/>
    <xf numFmtId="0" fontId="1" fillId="0" borderId="10" xfId="0" applyFont="1" applyBorder="1" applyAlignment="1">
      <alignment horizontal="center" wrapText="1"/>
    </xf>
    <xf numFmtId="0" fontId="14" fillId="0" borderId="37" xfId="0" applyFont="1" applyBorder="1"/>
    <xf numFmtId="0" fontId="14" fillId="0" borderId="36" xfId="0" applyFont="1" applyBorder="1"/>
    <xf numFmtId="0" fontId="14" fillId="0" borderId="41" xfId="0" applyFont="1" applyBorder="1"/>
    <xf numFmtId="0" fontId="14" fillId="0" borderId="0" xfId="0" applyFont="1" applyBorder="1"/>
    <xf numFmtId="0" fontId="14" fillId="0" borderId="0" xfId="201" applyFont="1" applyBorder="1"/>
    <xf numFmtId="0" fontId="14" fillId="0" borderId="36" xfId="201" applyFont="1" applyBorder="1"/>
    <xf numFmtId="0" fontId="14" fillId="0" borderId="36" xfId="0" applyFont="1" applyBorder="1" applyAlignment="1">
      <alignment vertical="center"/>
    </xf>
    <xf numFmtId="49" fontId="14" fillId="0" borderId="10" xfId="0" applyNumberFormat="1" applyFont="1" applyBorder="1" applyAlignment="1">
      <alignment horizontal="center" vertical="center" wrapText="1"/>
    </xf>
    <xf numFmtId="0" fontId="45" fillId="0" borderId="10" xfId="214" applyFont="1" applyFill="1" applyBorder="1" applyAlignment="1">
      <alignment horizontal="center" vertical="center"/>
    </xf>
    <xf numFmtId="0" fontId="69" fillId="0" borderId="0" xfId="0" applyFont="1"/>
    <xf numFmtId="0" fontId="14" fillId="0" borderId="28" xfId="0" applyFont="1" applyFill="1" applyBorder="1" applyAlignment="1">
      <alignment horizontal="center"/>
    </xf>
    <xf numFmtId="0" fontId="14" fillId="0" borderId="32" xfId="0" applyFont="1" applyFill="1" applyBorder="1" applyAlignment="1">
      <alignment horizontal="center"/>
    </xf>
    <xf numFmtId="0" fontId="14" fillId="0" borderId="34" xfId="0" applyFont="1" applyBorder="1"/>
    <xf numFmtId="169" fontId="45" fillId="0" borderId="38" xfId="214" applyNumberFormat="1" applyFont="1" applyFill="1" applyBorder="1" applyAlignment="1">
      <alignment horizontal="center"/>
    </xf>
    <xf numFmtId="169" fontId="45" fillId="0" borderId="10" xfId="214" applyNumberFormat="1" applyFont="1" applyFill="1" applyBorder="1" applyAlignment="1">
      <alignment horizontal="center"/>
    </xf>
    <xf numFmtId="0" fontId="54" fillId="0" borderId="0" xfId="0" applyFont="1"/>
    <xf numFmtId="0" fontId="54" fillId="0" borderId="0" xfId="0" applyFont="1" applyBorder="1"/>
    <xf numFmtId="0" fontId="54" fillId="0" borderId="0" xfId="0" applyNumberFormat="1" applyFont="1" applyBorder="1" applyAlignment="1">
      <alignment vertical="center"/>
    </xf>
    <xf numFmtId="172" fontId="54" fillId="0" borderId="0" xfId="0" applyNumberFormat="1" applyFont="1" applyBorder="1" applyAlignment="1">
      <alignment vertical="center"/>
    </xf>
    <xf numFmtId="0" fontId="54" fillId="0" borderId="36" xfId="0" applyFont="1" applyBorder="1"/>
    <xf numFmtId="0" fontId="54" fillId="0" borderId="36" xfId="0" applyNumberFormat="1" applyFont="1" applyBorder="1" applyAlignment="1">
      <alignment vertical="center"/>
    </xf>
    <xf numFmtId="172" fontId="54" fillId="0" borderId="36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" fillId="0" borderId="37" xfId="0" applyFont="1" applyBorder="1" applyAlignment="1">
      <alignment horizontal="right" vertical="center"/>
    </xf>
    <xf numFmtId="0" fontId="24" fillId="0" borderId="1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64" fontId="24" fillId="0" borderId="0" xfId="0" applyNumberFormat="1" applyFont="1" applyBorder="1" applyAlignment="1">
      <alignment vertical="center"/>
    </xf>
    <xf numFmtId="2" fontId="24" fillId="0" borderId="0" xfId="0" applyNumberFormat="1" applyFont="1" applyBorder="1" applyAlignment="1">
      <alignment vertical="center"/>
    </xf>
    <xf numFmtId="0" fontId="24" fillId="0" borderId="37" xfId="0" applyFont="1" applyBorder="1" applyAlignment="1">
      <alignment vertical="center"/>
    </xf>
    <xf numFmtId="0" fontId="2" fillId="0" borderId="24" xfId="212" applyFont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Continuous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213" applyFont="1" applyBorder="1" applyAlignment="1">
      <alignment horizontal="center" vertical="center" wrapText="1"/>
    </xf>
    <xf numFmtId="0" fontId="1" fillId="0" borderId="0" xfId="33" applyFont="1" applyBorder="1"/>
    <xf numFmtId="0" fontId="21" fillId="0" borderId="0" xfId="205" applyFont="1" applyBorder="1" applyAlignment="1">
      <alignment vertical="center"/>
    </xf>
    <xf numFmtId="0" fontId="21" fillId="0" borderId="0" xfId="206" applyFont="1" applyBorder="1" applyAlignment="1">
      <alignment vertical="center"/>
    </xf>
    <xf numFmtId="0" fontId="21" fillId="0" borderId="0" xfId="207" applyFont="1" applyBorder="1" applyAlignment="1">
      <alignment vertical="center"/>
    </xf>
    <xf numFmtId="172" fontId="24" fillId="0" borderId="37" xfId="0" applyNumberFormat="1" applyFont="1" applyBorder="1" applyAlignment="1">
      <alignment horizontal="right" vertical="center"/>
    </xf>
    <xf numFmtId="164" fontId="24" fillId="0" borderId="0" xfId="0" applyNumberFormat="1" applyFont="1" applyBorder="1" applyAlignment="1">
      <alignment horizontal="center" vertical="center"/>
    </xf>
    <xf numFmtId="0" fontId="24" fillId="0" borderId="0" xfId="0" applyFont="1" applyBorder="1"/>
    <xf numFmtId="164" fontId="26" fillId="0" borderId="0" xfId="0" applyNumberFormat="1" applyFont="1" applyBorder="1" applyAlignment="1">
      <alignment horizontal="center" vertical="center"/>
    </xf>
    <xf numFmtId="0" fontId="2" fillId="0" borderId="38" xfId="212" quotePrefix="1" applyFont="1" applyBorder="1" applyAlignment="1">
      <alignment horizontal="center" vertical="center" wrapText="1"/>
    </xf>
    <xf numFmtId="0" fontId="2" fillId="0" borderId="0" xfId="201" applyFont="1" applyFill="1" applyAlignment="1"/>
    <xf numFmtId="0" fontId="1" fillId="0" borderId="10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8" borderId="37" xfId="0" applyFont="1" applyFill="1" applyBorder="1" applyAlignment="1">
      <alignment horizontal="right" vertical="center"/>
    </xf>
    <xf numFmtId="0" fontId="1" fillId="8" borderId="24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right" vertical="center"/>
    </xf>
    <xf numFmtId="0" fontId="24" fillId="0" borderId="10" xfId="0" applyFont="1" applyBorder="1" applyAlignment="1">
      <alignment horizontal="center" vertical="center"/>
    </xf>
    <xf numFmtId="0" fontId="1" fillId="0" borderId="37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2" xfId="0" applyFont="1" applyBorder="1" applyAlignment="1">
      <alignment horizontal="center" vertical="center" textRotation="90"/>
    </xf>
    <xf numFmtId="0" fontId="1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/>
    </xf>
    <xf numFmtId="0" fontId="1" fillId="0" borderId="36" xfId="0" applyFont="1" applyBorder="1" applyAlignment="1">
      <alignment horizontal="right"/>
    </xf>
    <xf numFmtId="0" fontId="1" fillId="0" borderId="36" xfId="0" applyFont="1" applyBorder="1" applyAlignment="1">
      <alignment horizontal="center"/>
    </xf>
    <xf numFmtId="0" fontId="1" fillId="0" borderId="24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1" fillId="0" borderId="0" xfId="0" applyFont="1" applyAlignment="1"/>
    <xf numFmtId="0" fontId="1" fillId="0" borderId="0" xfId="0" applyFont="1" applyFill="1" applyBorder="1" applyAlignment="1">
      <alignment horizontal="center" vertical="center"/>
    </xf>
    <xf numFmtId="0" fontId="1" fillId="8" borderId="37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textRotation="90"/>
    </xf>
    <xf numFmtId="0" fontId="1" fillId="0" borderId="0" xfId="0" applyFont="1" applyAlignment="1">
      <alignment horizontal="left"/>
    </xf>
    <xf numFmtId="0" fontId="24" fillId="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21" fillId="8" borderId="1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right" vertical="center"/>
    </xf>
    <xf numFmtId="0" fontId="24" fillId="0" borderId="32" xfId="0" applyFont="1" applyBorder="1" applyAlignment="1">
      <alignment horizontal="right" vertical="center"/>
    </xf>
    <xf numFmtId="0" fontId="24" fillId="0" borderId="10" xfId="0" applyFont="1" applyBorder="1" applyAlignment="1">
      <alignment horizontal="right" vertical="center"/>
    </xf>
    <xf numFmtId="2" fontId="24" fillId="0" borderId="10" xfId="0" applyNumberFormat="1" applyFont="1" applyBorder="1" applyAlignment="1">
      <alignment horizontal="right" vertical="center"/>
    </xf>
    <xf numFmtId="164" fontId="24" fillId="0" borderId="10" xfId="0" applyNumberFormat="1" applyFont="1" applyBorder="1" applyAlignment="1">
      <alignment horizontal="right" vertical="center"/>
    </xf>
    <xf numFmtId="1" fontId="24" fillId="0" borderId="10" xfId="0" applyNumberFormat="1" applyFont="1" applyBorder="1" applyAlignment="1">
      <alignment horizontal="right" vertical="center"/>
    </xf>
    <xf numFmtId="0" fontId="24" fillId="0" borderId="28" xfId="0" applyFont="1" applyBorder="1" applyAlignment="1">
      <alignment horizontal="right" vertical="center"/>
    </xf>
    <xf numFmtId="164" fontId="24" fillId="0" borderId="28" xfId="0" applyNumberFormat="1" applyFont="1" applyBorder="1" applyAlignment="1">
      <alignment horizontal="right" vertical="center"/>
    </xf>
    <xf numFmtId="0" fontId="26" fillId="0" borderId="10" xfId="0" applyFont="1" applyBorder="1" applyAlignment="1">
      <alignment horizontal="right" vertical="center"/>
    </xf>
    <xf numFmtId="164" fontId="26" fillId="0" borderId="10" xfId="0" applyNumberFormat="1" applyFont="1" applyBorder="1" applyAlignment="1">
      <alignment horizontal="right" vertical="center"/>
    </xf>
    <xf numFmtId="2" fontId="26" fillId="0" borderId="10" xfId="0" applyNumberFormat="1" applyFont="1" applyBorder="1" applyAlignment="1">
      <alignment horizontal="right" vertical="center"/>
    </xf>
    <xf numFmtId="0" fontId="26" fillId="8" borderId="18" xfId="0" applyFont="1" applyFill="1" applyBorder="1" applyAlignment="1">
      <alignment horizontal="center" vertical="center"/>
    </xf>
    <xf numFmtId="164" fontId="26" fillId="8" borderId="19" xfId="0" applyNumberFormat="1" applyFont="1" applyFill="1" applyBorder="1" applyAlignment="1">
      <alignment horizontal="center" vertical="center"/>
    </xf>
    <xf numFmtId="164" fontId="24" fillId="8" borderId="32" xfId="0" applyNumberFormat="1" applyFont="1" applyFill="1" applyBorder="1" applyAlignment="1">
      <alignment horizontal="center" vertical="center"/>
    </xf>
    <xf numFmtId="0" fontId="1" fillId="0" borderId="0" xfId="0" quotePrefix="1" applyFont="1" applyFill="1"/>
    <xf numFmtId="14" fontId="1" fillId="0" borderId="0" xfId="0" applyNumberFormat="1" applyFont="1" applyFill="1"/>
    <xf numFmtId="14" fontId="1" fillId="0" borderId="0" xfId="0" quotePrefix="1" applyNumberFormat="1" applyFont="1" applyFill="1"/>
    <xf numFmtId="14" fontId="1" fillId="0" borderId="0" xfId="0" applyNumberFormat="1" applyFont="1" applyFill="1" applyAlignment="1">
      <alignment horizontal="right"/>
    </xf>
    <xf numFmtId="0" fontId="1" fillId="0" borderId="24" xfId="0" applyFont="1" applyFill="1" applyBorder="1"/>
    <xf numFmtId="0" fontId="1" fillId="0" borderId="36" xfId="0" applyFont="1" applyFill="1" applyBorder="1"/>
    <xf numFmtId="0" fontId="1" fillId="0" borderId="33" xfId="0" applyFont="1" applyFill="1" applyBorder="1"/>
    <xf numFmtId="0" fontId="1" fillId="0" borderId="38" xfId="0" applyFont="1" applyFill="1" applyBorder="1"/>
    <xf numFmtId="0" fontId="1" fillId="0" borderId="37" xfId="0" applyFont="1" applyFill="1" applyBorder="1"/>
    <xf numFmtId="0" fontId="1" fillId="0" borderId="34" xfId="0" applyFont="1" applyFill="1" applyBorder="1"/>
    <xf numFmtId="0" fontId="1" fillId="0" borderId="41" xfId="0" applyFont="1" applyFill="1" applyBorder="1" applyAlignment="1">
      <alignment horizontal="left"/>
    </xf>
    <xf numFmtId="0" fontId="1" fillId="0" borderId="41" xfId="0" applyFont="1" applyFill="1" applyBorder="1"/>
    <xf numFmtId="164" fontId="1" fillId="8" borderId="41" xfId="0" applyNumberFormat="1" applyFont="1" applyFill="1" applyBorder="1"/>
    <xf numFmtId="164" fontId="1" fillId="0" borderId="41" xfId="0" applyNumberFormat="1" applyFont="1" applyFill="1" applyBorder="1"/>
    <xf numFmtId="0" fontId="1" fillId="0" borderId="10" xfId="0" applyFont="1" applyBorder="1" applyAlignment="1">
      <alignment horizontal="right" vertical="center"/>
    </xf>
    <xf numFmtId="0" fontId="71" fillId="13" borderId="0" xfId="0" applyFont="1" applyFill="1"/>
    <xf numFmtId="0" fontId="1" fillId="0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164" fontId="1" fillId="0" borderId="0" xfId="0" applyNumberFormat="1" applyFont="1" applyFill="1" applyBorder="1"/>
    <xf numFmtId="0" fontId="71" fillId="0" borderId="0" xfId="0" applyFont="1"/>
    <xf numFmtId="0" fontId="1" fillId="2" borderId="10" xfId="0" applyFont="1" applyFill="1" applyBorder="1" applyAlignment="1">
      <alignment horizontal="right" vertical="center"/>
    </xf>
    <xf numFmtId="0" fontId="1" fillId="0" borderId="41" xfId="0" applyFont="1" applyFill="1" applyBorder="1" applyAlignment="1">
      <alignment horizontal="center"/>
    </xf>
    <xf numFmtId="0" fontId="1" fillId="14" borderId="41" xfId="0" quotePrefix="1" applyFont="1" applyFill="1" applyBorder="1"/>
    <xf numFmtId="0" fontId="21" fillId="0" borderId="41" xfId="0" quotePrefix="1" applyFont="1" applyFill="1" applyBorder="1"/>
    <xf numFmtId="0" fontId="1" fillId="0" borderId="41" xfId="0" quotePrefix="1" applyFont="1" applyFill="1" applyBorder="1"/>
    <xf numFmtId="164" fontId="1" fillId="5" borderId="41" xfId="0" quotePrefix="1" applyNumberFormat="1" applyFont="1" applyFill="1" applyBorder="1"/>
    <xf numFmtId="164" fontId="21" fillId="0" borderId="41" xfId="0" applyNumberFormat="1" applyFont="1" applyFill="1" applyBorder="1"/>
    <xf numFmtId="0" fontId="1" fillId="0" borderId="3" xfId="0" applyFont="1" applyFill="1" applyBorder="1"/>
    <xf numFmtId="0" fontId="1" fillId="0" borderId="37" xfId="0" applyFont="1" applyFill="1" applyBorder="1" applyAlignment="1">
      <alignment horizontal="center"/>
    </xf>
    <xf numFmtId="0" fontId="1" fillId="14" borderId="37" xfId="0" applyFont="1" applyFill="1" applyBorder="1"/>
    <xf numFmtId="0" fontId="1" fillId="8" borderId="37" xfId="0" quotePrefix="1" applyFont="1" applyFill="1" applyBorder="1"/>
    <xf numFmtId="164" fontId="21" fillId="8" borderId="37" xfId="0" applyNumberFormat="1" applyFont="1" applyFill="1" applyBorder="1"/>
    <xf numFmtId="164" fontId="1" fillId="5" borderId="37" xfId="0" applyNumberFormat="1" applyFont="1" applyFill="1" applyBorder="1"/>
    <xf numFmtId="164" fontId="1" fillId="8" borderId="37" xfId="0" applyNumberFormat="1" applyFont="1" applyFill="1" applyBorder="1"/>
    <xf numFmtId="0" fontId="72" fillId="0" borderId="0" xfId="0" applyFont="1"/>
    <xf numFmtId="0" fontId="1" fillId="0" borderId="0" xfId="0" quotePrefix="1" applyFont="1" applyFill="1" applyBorder="1"/>
    <xf numFmtId="0" fontId="72" fillId="0" borderId="0" xfId="0" applyFont="1" applyBorder="1"/>
    <xf numFmtId="1" fontId="1" fillId="8" borderId="41" xfId="0" applyNumberFormat="1" applyFont="1" applyFill="1" applyBorder="1"/>
    <xf numFmtId="1" fontId="1" fillId="0" borderId="41" xfId="0" applyNumberFormat="1" applyFont="1" applyFill="1" applyBorder="1"/>
    <xf numFmtId="1" fontId="1" fillId="8" borderId="0" xfId="0" applyNumberFormat="1" applyFont="1" applyFill="1" applyBorder="1"/>
    <xf numFmtId="1" fontId="1" fillId="0" borderId="0" xfId="0" applyNumberFormat="1" applyFont="1" applyFill="1" applyBorder="1"/>
    <xf numFmtId="0" fontId="1" fillId="5" borderId="41" xfId="0" applyFont="1" applyFill="1" applyBorder="1"/>
    <xf numFmtId="0" fontId="1" fillId="5" borderId="41" xfId="0" quotePrefix="1" applyFont="1" applyFill="1" applyBorder="1"/>
    <xf numFmtId="0" fontId="1" fillId="5" borderId="37" xfId="0" applyFont="1" applyFill="1" applyBorder="1"/>
    <xf numFmtId="0" fontId="1" fillId="5" borderId="37" xfId="0" quotePrefix="1" applyFont="1" applyFill="1" applyBorder="1"/>
    <xf numFmtId="0" fontId="1" fillId="0" borderId="0" xfId="0" applyFont="1" applyFill="1" applyBorder="1" applyAlignment="1"/>
    <xf numFmtId="0" fontId="1" fillId="0" borderId="41" xfId="0" applyFont="1" applyFill="1" applyBorder="1" applyProtection="1">
      <protection locked="0" hidden="1"/>
    </xf>
    <xf numFmtId="164" fontId="1" fillId="0" borderId="41" xfId="0" quotePrefix="1" applyNumberFormat="1" applyFont="1" applyFill="1" applyBorder="1"/>
    <xf numFmtId="0" fontId="1" fillId="0" borderId="0" xfId="0" applyFont="1" applyFill="1" applyBorder="1" applyProtection="1">
      <protection locked="0" hidden="1"/>
    </xf>
    <xf numFmtId="164" fontId="1" fillId="0" borderId="0" xfId="0" quotePrefix="1" applyNumberFormat="1" applyFont="1" applyFill="1" applyBorder="1"/>
    <xf numFmtId="164" fontId="2" fillId="0" borderId="0" xfId="0" applyNumberFormat="1" applyFont="1" applyFill="1" applyBorder="1"/>
    <xf numFmtId="0" fontId="1" fillId="2" borderId="0" xfId="0" applyFont="1" applyFill="1" applyBorder="1" applyProtection="1">
      <protection locked="0" hidden="1"/>
    </xf>
    <xf numFmtId="0" fontId="1" fillId="5" borderId="41" xfId="0" quotePrefix="1" applyFont="1" applyFill="1" applyBorder="1" applyProtection="1">
      <protection locked="0" hidden="1"/>
    </xf>
    <xf numFmtId="0" fontId="1" fillId="0" borderId="37" xfId="0" applyFont="1" applyFill="1" applyBorder="1" applyProtection="1">
      <protection locked="0" hidden="1"/>
    </xf>
    <xf numFmtId="0" fontId="1" fillId="5" borderId="37" xfId="0" applyFont="1" applyFill="1" applyBorder="1" applyProtection="1">
      <protection locked="0" hidden="1"/>
    </xf>
    <xf numFmtId="164" fontId="1" fillId="0" borderId="37" xfId="0" quotePrefix="1" applyNumberFormat="1" applyFont="1" applyFill="1" applyBorder="1"/>
    <xf numFmtId="164" fontId="1" fillId="5" borderId="37" xfId="0" quotePrefix="1" applyNumberFormat="1" applyFont="1" applyFill="1" applyBorder="1"/>
    <xf numFmtId="164" fontId="1" fillId="0" borderId="37" xfId="0" applyNumberFormat="1" applyFont="1" applyFill="1" applyBorder="1"/>
    <xf numFmtId="0" fontId="38" fillId="0" borderId="0" xfId="0" applyFont="1" applyFill="1"/>
    <xf numFmtId="0" fontId="1" fillId="11" borderId="36" xfId="0" applyFont="1" applyFill="1" applyBorder="1"/>
    <xf numFmtId="2" fontId="1" fillId="0" borderId="36" xfId="0" applyNumberFormat="1" applyFont="1" applyBorder="1"/>
    <xf numFmtId="0" fontId="1" fillId="0" borderId="32" xfId="0" applyFont="1" applyFill="1" applyBorder="1" applyAlignment="1">
      <alignment horizontal="right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33" xfId="0" applyFont="1" applyBorder="1"/>
    <xf numFmtId="2" fontId="1" fillId="0" borderId="10" xfId="0" applyNumberFormat="1" applyFont="1" applyBorder="1"/>
    <xf numFmtId="0" fontId="1" fillId="0" borderId="0" xfId="215" applyFont="1"/>
    <xf numFmtId="0" fontId="1" fillId="0" borderId="0" xfId="215" applyFont="1" applyFill="1"/>
    <xf numFmtId="0" fontId="1" fillId="0" borderId="0" xfId="215" applyFont="1" applyAlignment="1">
      <alignment horizontal="center"/>
    </xf>
    <xf numFmtId="0" fontId="1" fillId="0" borderId="28" xfId="215" applyFont="1" applyBorder="1" applyAlignment="1">
      <alignment horizontal="center" vertical="center"/>
    </xf>
    <xf numFmtId="0" fontId="1" fillId="0" borderId="28" xfId="215" applyFont="1" applyBorder="1" applyAlignment="1">
      <alignment horizontal="center" vertical="center" wrapText="1"/>
    </xf>
    <xf numFmtId="0" fontId="1" fillId="0" borderId="41" xfId="215" applyFont="1" applyBorder="1" applyAlignment="1">
      <alignment vertical="center"/>
    </xf>
    <xf numFmtId="0" fontId="1" fillId="0" borderId="41" xfId="215" applyFont="1" applyBorder="1" applyAlignment="1">
      <alignment horizontal="right" vertical="center"/>
    </xf>
    <xf numFmtId="164" fontId="1" fillId="0" borderId="41" xfId="215" applyNumberFormat="1" applyFont="1" applyBorder="1" applyAlignment="1">
      <alignment horizontal="right" vertical="center"/>
    </xf>
    <xf numFmtId="0" fontId="1" fillId="0" borderId="0" xfId="215" applyFont="1" applyBorder="1"/>
    <xf numFmtId="0" fontId="1" fillId="0" borderId="0" xfId="215" applyFont="1" applyBorder="1" applyAlignment="1">
      <alignment vertical="center"/>
    </xf>
    <xf numFmtId="0" fontId="1" fillId="0" borderId="0" xfId="215" applyFont="1" applyBorder="1" applyAlignment="1">
      <alignment horizontal="right" vertical="center"/>
    </xf>
    <xf numFmtId="164" fontId="1" fillId="0" borderId="0" xfId="215" applyNumberFormat="1" applyFont="1" applyBorder="1" applyAlignment="1">
      <alignment horizontal="right" vertical="center"/>
    </xf>
    <xf numFmtId="0" fontId="1" fillId="2" borderId="0" xfId="215" applyFont="1" applyFill="1" applyBorder="1" applyAlignment="1">
      <alignment horizontal="right" vertical="center"/>
    </xf>
    <xf numFmtId="0" fontId="1" fillId="0" borderId="36" xfId="215" applyFont="1" applyBorder="1" applyAlignment="1">
      <alignment horizontal="center" vertical="center"/>
    </xf>
    <xf numFmtId="0" fontId="1" fillId="0" borderId="36" xfId="215" applyFont="1" applyBorder="1" applyAlignment="1">
      <alignment horizontal="right" vertical="center"/>
    </xf>
    <xf numFmtId="164" fontId="1" fillId="0" borderId="36" xfId="215" applyNumberFormat="1" applyFont="1" applyBorder="1" applyAlignment="1">
      <alignment horizontal="right" vertical="center"/>
    </xf>
    <xf numFmtId="0" fontId="1" fillId="0" borderId="28" xfId="215" applyFont="1" applyBorder="1" applyAlignment="1">
      <alignment textRotation="90" wrapText="1"/>
    </xf>
    <xf numFmtId="0" fontId="1" fillId="0" borderId="28" xfId="215" applyFont="1" applyBorder="1" applyAlignment="1">
      <alignment horizontal="center" vertical="center" textRotation="90" wrapText="1"/>
    </xf>
    <xf numFmtId="0" fontId="1" fillId="0" borderId="28" xfId="215" applyFont="1" applyBorder="1" applyAlignment="1">
      <alignment vertical="center" textRotation="90" wrapText="1"/>
    </xf>
    <xf numFmtId="0" fontId="1" fillId="0" borderId="41" xfId="44" applyFont="1" applyBorder="1" applyAlignment="1">
      <alignment horizontal="right" vertical="center"/>
    </xf>
    <xf numFmtId="0" fontId="1" fillId="0" borderId="0" xfId="44" applyFont="1" applyBorder="1" applyAlignment="1">
      <alignment horizontal="right" vertical="center"/>
    </xf>
    <xf numFmtId="0" fontId="1" fillId="0" borderId="0" xfId="215" applyFont="1" applyFill="1" applyBorder="1" applyAlignment="1">
      <alignment horizontal="right" vertical="center"/>
    </xf>
    <xf numFmtId="0" fontId="1" fillId="0" borderId="0" xfId="215" applyFont="1" applyBorder="1" applyAlignment="1">
      <alignment horizontal="center"/>
    </xf>
    <xf numFmtId="0" fontId="1" fillId="0" borderId="0" xfId="215" applyFont="1" applyBorder="1" applyAlignment="1">
      <alignment horizontal="right"/>
    </xf>
    <xf numFmtId="0" fontId="14" fillId="0" borderId="0" xfId="44" applyFont="1"/>
    <xf numFmtId="0" fontId="1" fillId="0" borderId="43" xfId="44" applyFont="1" applyBorder="1" applyAlignment="1">
      <alignment horizontal="center" vertical="center"/>
    </xf>
    <xf numFmtId="0" fontId="1" fillId="0" borderId="35" xfId="44" applyFont="1" applyBorder="1" applyAlignment="1">
      <alignment horizontal="center" vertical="center"/>
    </xf>
    <xf numFmtId="0" fontId="1" fillId="0" borderId="41" xfId="44" applyFont="1" applyBorder="1"/>
    <xf numFmtId="0" fontId="50" fillId="0" borderId="41" xfId="0" applyFont="1" applyBorder="1" applyAlignment="1">
      <alignment wrapText="1"/>
    </xf>
    <xf numFmtId="0" fontId="1" fillId="0" borderId="0" xfId="44" applyFont="1" applyBorder="1"/>
    <xf numFmtId="0" fontId="50" fillId="0" borderId="0" xfId="0" applyFont="1" applyFill="1" applyBorder="1" applyAlignment="1">
      <alignment wrapText="1"/>
    </xf>
    <xf numFmtId="0" fontId="50" fillId="0" borderId="0" xfId="0" applyFont="1" applyBorder="1" applyAlignment="1">
      <alignment wrapText="1"/>
    </xf>
    <xf numFmtId="0" fontId="1" fillId="0" borderId="37" xfId="44" applyFont="1" applyBorder="1"/>
    <xf numFmtId="1" fontId="21" fillId="0" borderId="37" xfId="44" applyNumberFormat="1" applyFont="1" applyBorder="1"/>
    <xf numFmtId="1" fontId="1" fillId="0" borderId="0" xfId="44" applyNumberFormat="1" applyFont="1" applyBorder="1"/>
    <xf numFmtId="0" fontId="1" fillId="0" borderId="0" xfId="44" applyFont="1" applyAlignment="1">
      <alignment horizontal="center"/>
    </xf>
    <xf numFmtId="0" fontId="50" fillId="0" borderId="41" xfId="0" applyFont="1" applyFill="1" applyBorder="1" applyAlignment="1">
      <alignment wrapText="1"/>
    </xf>
    <xf numFmtId="14" fontId="1" fillId="0" borderId="0" xfId="215" applyNumberFormat="1" applyFont="1" applyAlignment="1">
      <alignment horizontal="left" vertical="center"/>
    </xf>
    <xf numFmtId="0" fontId="1" fillId="0" borderId="28" xfId="215" applyFont="1" applyFill="1" applyBorder="1" applyAlignment="1">
      <alignment horizontal="center" vertical="center" wrapText="1"/>
    </xf>
    <xf numFmtId="1" fontId="1" fillId="0" borderId="41" xfId="215" applyNumberFormat="1" applyFont="1" applyBorder="1" applyAlignment="1">
      <alignment horizontal="right"/>
    </xf>
    <xf numFmtId="0" fontId="50" fillId="0" borderId="41" xfId="0" applyFont="1" applyBorder="1" applyAlignment="1">
      <alignment horizontal="right" wrapText="1"/>
    </xf>
    <xf numFmtId="0" fontId="1" fillId="0" borderId="41" xfId="215" applyFont="1" applyBorder="1" applyAlignment="1">
      <alignment horizontal="right"/>
    </xf>
    <xf numFmtId="164" fontId="1" fillId="0" borderId="41" xfId="215" applyNumberFormat="1" applyFont="1" applyBorder="1" applyAlignment="1">
      <alignment horizontal="right"/>
    </xf>
    <xf numFmtId="1" fontId="1" fillId="0" borderId="0" xfId="215" applyNumberFormat="1" applyFont="1" applyBorder="1" applyAlignment="1">
      <alignment horizontal="right"/>
    </xf>
    <xf numFmtId="0" fontId="50" fillId="0" borderId="0" xfId="0" applyFont="1" applyFill="1" applyBorder="1" applyAlignment="1">
      <alignment horizontal="right" wrapText="1"/>
    </xf>
    <xf numFmtId="0" fontId="50" fillId="0" borderId="0" xfId="0" applyFont="1" applyBorder="1" applyAlignment="1">
      <alignment horizontal="right" wrapText="1"/>
    </xf>
    <xf numFmtId="164" fontId="1" fillId="0" borderId="0" xfId="215" applyNumberFormat="1" applyFont="1" applyBorder="1" applyAlignment="1">
      <alignment horizontal="right"/>
    </xf>
    <xf numFmtId="0" fontId="1" fillId="0" borderId="36" xfId="215" applyFont="1" applyBorder="1" applyAlignment="1">
      <alignment horizontal="right"/>
    </xf>
    <xf numFmtId="164" fontId="1" fillId="0" borderId="36" xfId="215" applyNumberFormat="1" applyFont="1" applyBorder="1" applyAlignment="1">
      <alignment horizontal="right"/>
    </xf>
    <xf numFmtId="1" fontId="1" fillId="0" borderId="0" xfId="215" applyNumberFormat="1" applyFont="1" applyBorder="1"/>
    <xf numFmtId="0" fontId="1" fillId="0" borderId="0" xfId="215" applyFont="1" applyAlignment="1"/>
    <xf numFmtId="0" fontId="1" fillId="0" borderId="28" xfId="215" applyFont="1" applyBorder="1" applyAlignment="1">
      <alignment horizontal="center"/>
    </xf>
    <xf numFmtId="0" fontId="21" fillId="0" borderId="28" xfId="215" applyFont="1" applyBorder="1" applyAlignment="1">
      <alignment horizontal="center"/>
    </xf>
    <xf numFmtId="0" fontId="27" fillId="0" borderId="28" xfId="215" applyFont="1" applyBorder="1" applyAlignment="1">
      <alignment horizontal="center"/>
    </xf>
    <xf numFmtId="0" fontId="1" fillId="0" borderId="35" xfId="215" applyFont="1" applyBorder="1" applyAlignment="1">
      <alignment horizontal="center"/>
    </xf>
    <xf numFmtId="0" fontId="21" fillId="0" borderId="35" xfId="215" applyFont="1" applyBorder="1" applyAlignment="1">
      <alignment horizontal="center"/>
    </xf>
    <xf numFmtId="0" fontId="27" fillId="0" borderId="35" xfId="215" applyFont="1" applyBorder="1" applyAlignment="1">
      <alignment horizontal="center"/>
    </xf>
    <xf numFmtId="0" fontId="1" fillId="0" borderId="32" xfId="215" applyFont="1" applyBorder="1" applyAlignment="1">
      <alignment horizontal="center"/>
    </xf>
    <xf numFmtId="0" fontId="21" fillId="0" borderId="32" xfId="215" applyFont="1" applyBorder="1" applyAlignment="1">
      <alignment horizontal="center"/>
    </xf>
    <xf numFmtId="0" fontId="1" fillId="0" borderId="10" xfId="215" applyFont="1" applyBorder="1" applyAlignment="1">
      <alignment horizontal="center" vertical="center"/>
    </xf>
    <xf numFmtId="0" fontId="21" fillId="0" borderId="10" xfId="215" applyFont="1" applyBorder="1" applyAlignment="1">
      <alignment horizontal="center" vertical="center"/>
    </xf>
    <xf numFmtId="0" fontId="1" fillId="0" borderId="10" xfId="215" applyFont="1" applyFill="1" applyBorder="1" applyAlignment="1">
      <alignment horizontal="center" vertical="center"/>
    </xf>
    <xf numFmtId="0" fontId="21" fillId="0" borderId="10" xfId="215" applyFont="1" applyFill="1" applyBorder="1" applyAlignment="1">
      <alignment horizontal="center" vertical="center"/>
    </xf>
    <xf numFmtId="0" fontId="21" fillId="0" borderId="10" xfId="215" applyFont="1" applyBorder="1" applyAlignment="1">
      <alignment horizontal="center"/>
    </xf>
    <xf numFmtId="0" fontId="1" fillId="0" borderId="10" xfId="215" applyFont="1" applyBorder="1"/>
    <xf numFmtId="0" fontId="1" fillId="0" borderId="10" xfId="215" applyFont="1" applyBorder="1" applyAlignment="1">
      <alignment horizontal="center"/>
    </xf>
    <xf numFmtId="0" fontId="1" fillId="8" borderId="10" xfId="215" applyFont="1" applyFill="1" applyBorder="1" applyAlignment="1">
      <alignment horizontal="center"/>
    </xf>
    <xf numFmtId="0" fontId="1" fillId="0" borderId="41" xfId="0" applyFont="1" applyBorder="1"/>
    <xf numFmtId="164" fontId="1" fillId="0" borderId="41" xfId="0" applyNumberFormat="1" applyFont="1" applyBorder="1" applyAlignment="1">
      <alignment horizontal="right"/>
    </xf>
    <xf numFmtId="164" fontId="1" fillId="0" borderId="0" xfId="0" applyNumberFormat="1" applyFont="1" applyBorder="1" applyAlignment="1">
      <alignment horizontal="right"/>
    </xf>
    <xf numFmtId="164" fontId="1" fillId="0" borderId="0" xfId="0" applyNumberFormat="1" applyFont="1" applyFill="1" applyBorder="1" applyAlignment="1">
      <alignment horizontal="right"/>
    </xf>
    <xf numFmtId="164" fontId="1" fillId="0" borderId="36" xfId="0" applyNumberFormat="1" applyFont="1" applyBorder="1" applyAlignment="1">
      <alignment horizontal="right"/>
    </xf>
    <xf numFmtId="164" fontId="1" fillId="0" borderId="37" xfId="0" applyNumberFormat="1" applyFont="1" applyFill="1" applyBorder="1" applyAlignment="1">
      <alignment horizontal="right"/>
    </xf>
    <xf numFmtId="164" fontId="1" fillId="0" borderId="37" xfId="0" applyNumberFormat="1" applyFont="1" applyBorder="1" applyAlignment="1">
      <alignment horizontal="right"/>
    </xf>
    <xf numFmtId="0" fontId="1" fillId="0" borderId="0" xfId="0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1" fillId="0" borderId="41" xfId="0" applyFont="1" applyBorder="1" applyAlignment="1">
      <alignment horizontal="right"/>
    </xf>
    <xf numFmtId="164" fontId="1" fillId="0" borderId="41" xfId="0" applyNumberFormat="1" applyFont="1" applyBorder="1"/>
    <xf numFmtId="0" fontId="1" fillId="0" borderId="37" xfId="0" applyFont="1" applyFill="1" applyBorder="1" applyAlignment="1">
      <alignment horizontal="left"/>
    </xf>
    <xf numFmtId="164" fontId="1" fillId="0" borderId="37" xfId="0" applyNumberFormat="1" applyFont="1" applyBorder="1"/>
    <xf numFmtId="2" fontId="1" fillId="0" borderId="37" xfId="0" applyNumberFormat="1" applyFont="1" applyBorder="1"/>
    <xf numFmtId="0" fontId="1" fillId="0" borderId="37" xfId="0" applyFont="1" applyBorder="1"/>
    <xf numFmtId="0" fontId="1" fillId="0" borderId="10" xfId="0" applyFont="1" applyBorder="1" applyAlignment="1">
      <alignment textRotation="90" wrapText="1"/>
    </xf>
    <xf numFmtId="0" fontId="1" fillId="0" borderId="10" xfId="0" applyFont="1" applyBorder="1" applyAlignment="1">
      <alignment textRotation="90"/>
    </xf>
    <xf numFmtId="0" fontId="1" fillId="0" borderId="10" xfId="0" applyFont="1" applyBorder="1" applyAlignment="1">
      <alignment horizontal="center" textRotation="90" wrapText="1"/>
    </xf>
    <xf numFmtId="1" fontId="1" fillId="0" borderId="0" xfId="0" applyNumberFormat="1" applyFont="1" applyBorder="1"/>
    <xf numFmtId="0" fontId="50" fillId="0" borderId="10" xfId="0" applyFont="1" applyBorder="1"/>
    <xf numFmtId="0" fontId="50" fillId="0" borderId="43" xfId="0" applyNumberFormat="1" applyFont="1" applyFill="1" applyBorder="1" applyAlignment="1">
      <alignment vertical="top" wrapText="1" readingOrder="1"/>
    </xf>
    <xf numFmtId="0" fontId="50" fillId="0" borderId="28" xfId="0" applyNumberFormat="1" applyFont="1" applyFill="1" applyBorder="1" applyAlignment="1">
      <alignment horizontal="center" vertical="center" wrapText="1" readingOrder="1"/>
    </xf>
    <xf numFmtId="0" fontId="50" fillId="0" borderId="42" xfId="0" applyNumberFormat="1" applyFont="1" applyFill="1" applyBorder="1" applyAlignment="1">
      <alignment vertical="top" wrapText="1" readingOrder="1"/>
    </xf>
    <xf numFmtId="0" fontId="50" fillId="0" borderId="41" xfId="0" applyNumberFormat="1" applyFont="1" applyFill="1" applyBorder="1" applyAlignment="1">
      <alignment horizontal="center" vertical="center" wrapText="1" readingOrder="1"/>
    </xf>
    <xf numFmtId="0" fontId="50" fillId="0" borderId="0" xfId="0" applyNumberFormat="1" applyFont="1" applyFill="1" applyBorder="1" applyAlignment="1">
      <alignment vertical="top" wrapText="1" readingOrder="1"/>
    </xf>
    <xf numFmtId="0" fontId="50" fillId="0" borderId="0" xfId="0" applyNumberFormat="1" applyFont="1" applyFill="1" applyBorder="1" applyAlignment="1">
      <alignment horizontal="center" vertical="center" wrapText="1" readingOrder="1"/>
    </xf>
    <xf numFmtId="0" fontId="50" fillId="0" borderId="40" xfId="0" applyNumberFormat="1" applyFont="1" applyFill="1" applyBorder="1" applyAlignment="1">
      <alignment vertical="top" wrapText="1" readingOrder="1"/>
    </xf>
    <xf numFmtId="0" fontId="50" fillId="0" borderId="41" xfId="0" applyNumberFormat="1" applyFont="1" applyFill="1" applyBorder="1" applyAlignment="1">
      <alignment vertical="top" wrapText="1" readingOrder="1"/>
    </xf>
    <xf numFmtId="0" fontId="50" fillId="0" borderId="38" xfId="0" applyNumberFormat="1" applyFont="1" applyFill="1" applyBorder="1" applyAlignment="1">
      <alignment vertical="top" wrapText="1" readingOrder="1"/>
    </xf>
    <xf numFmtId="0" fontId="50" fillId="0" borderId="37" xfId="0" applyNumberFormat="1" applyFont="1" applyFill="1" applyBorder="1" applyAlignment="1">
      <alignment horizontal="center" vertical="center" wrapText="1" readingOrder="1"/>
    </xf>
    <xf numFmtId="0" fontId="50" fillId="0" borderId="35" xfId="0" applyNumberFormat="1" applyFont="1" applyFill="1" applyBorder="1" applyAlignment="1">
      <alignment vertical="top" wrapText="1" readingOrder="1"/>
    </xf>
    <xf numFmtId="0" fontId="50" fillId="0" borderId="35" xfId="0" applyNumberFormat="1" applyFont="1" applyFill="1" applyBorder="1" applyAlignment="1">
      <alignment horizontal="center" vertical="center" wrapText="1" readingOrder="1"/>
    </xf>
    <xf numFmtId="0" fontId="50" fillId="0" borderId="32" xfId="0" applyNumberFormat="1" applyFont="1" applyFill="1" applyBorder="1" applyAlignment="1">
      <alignment vertical="top" wrapText="1" readingOrder="1"/>
    </xf>
    <xf numFmtId="0" fontId="51" fillId="0" borderId="32" xfId="0" applyNumberFormat="1" applyFont="1" applyFill="1" applyBorder="1" applyAlignment="1">
      <alignment horizontal="center" vertical="center" wrapText="1" readingOrder="1"/>
    </xf>
    <xf numFmtId="0" fontId="51" fillId="0" borderId="49" xfId="0" applyFont="1" applyBorder="1" applyAlignment="1">
      <alignment horizontal="center" vertical="center" wrapText="1"/>
    </xf>
    <xf numFmtId="0" fontId="50" fillId="0" borderId="49" xfId="0" applyFont="1" applyBorder="1" applyAlignment="1">
      <alignment horizontal="center" vertical="center" textRotation="90" wrapText="1"/>
    </xf>
    <xf numFmtId="0" fontId="51" fillId="0" borderId="36" xfId="0" applyFont="1" applyBorder="1"/>
    <xf numFmtId="0" fontId="21" fillId="0" borderId="36" xfId="0" applyFont="1" applyBorder="1"/>
    <xf numFmtId="0" fontId="1" fillId="0" borderId="37" xfId="0" applyFont="1" applyBorder="1" applyAlignment="1">
      <alignment horizontal="center"/>
    </xf>
    <xf numFmtId="14" fontId="14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" fillId="0" borderId="41" xfId="0" applyFont="1" applyFill="1" applyBorder="1" applyAlignment="1">
      <alignment horizontal="left" vertical="center"/>
    </xf>
    <xf numFmtId="164" fontId="14" fillId="0" borderId="41" xfId="0" applyNumberFormat="1" applyFont="1" applyBorder="1" applyAlignment="1">
      <alignment vertical="center"/>
    </xf>
    <xf numFmtId="164" fontId="14" fillId="0" borderId="41" xfId="216" applyNumberFormat="1" applyFont="1" applyBorder="1" applyAlignment="1">
      <alignment vertical="center"/>
    </xf>
    <xf numFmtId="1" fontId="14" fillId="0" borderId="41" xfId="0" applyNumberFormat="1" applyFont="1" applyBorder="1" applyAlignment="1">
      <alignment vertical="center"/>
    </xf>
    <xf numFmtId="164" fontId="14" fillId="0" borderId="41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0" fontId="14" fillId="0" borderId="0" xfId="216" applyFont="1" applyBorder="1" applyAlignment="1">
      <alignment vertical="center"/>
    </xf>
    <xf numFmtId="164" fontId="14" fillId="0" borderId="0" xfId="216" applyNumberFormat="1" applyFont="1" applyBorder="1" applyAlignment="1">
      <alignment vertical="center"/>
    </xf>
    <xf numFmtId="1" fontId="14" fillId="0" borderId="0" xfId="0" applyNumberFormat="1" applyFont="1" applyBorder="1" applyAlignment="1">
      <alignment vertical="center"/>
    </xf>
    <xf numFmtId="164" fontId="14" fillId="0" borderId="0" xfId="0" applyNumberFormat="1" applyFont="1" applyFill="1" applyBorder="1" applyAlignment="1">
      <alignment vertical="center"/>
    </xf>
    <xf numFmtId="164" fontId="14" fillId="0" borderId="0" xfId="0" quotePrefix="1" applyNumberFormat="1" applyFont="1" applyBorder="1" applyAlignment="1">
      <alignment vertical="center"/>
    </xf>
    <xf numFmtId="164" fontId="14" fillId="2" borderId="0" xfId="0" applyNumberFormat="1" applyFont="1" applyFill="1" applyBorder="1" applyAlignment="1">
      <alignment vertical="center"/>
    </xf>
    <xf numFmtId="164" fontId="14" fillId="2" borderId="0" xfId="216" applyNumberFormat="1" applyFont="1" applyFill="1" applyBorder="1" applyAlignment="1">
      <alignment vertical="center"/>
    </xf>
    <xf numFmtId="0" fontId="14" fillId="2" borderId="36" xfId="0" applyFont="1" applyFill="1" applyBorder="1" applyAlignment="1">
      <alignment horizontal="left" vertical="center"/>
    </xf>
    <xf numFmtId="164" fontId="40" fillId="0" borderId="36" xfId="0" applyNumberFormat="1" applyFont="1" applyBorder="1" applyAlignment="1">
      <alignment vertical="center"/>
    </xf>
    <xf numFmtId="1" fontId="40" fillId="0" borderId="36" xfId="0" applyNumberFormat="1" applyFont="1" applyBorder="1" applyAlignment="1">
      <alignment vertical="center"/>
    </xf>
    <xf numFmtId="0" fontId="14" fillId="2" borderId="0" xfId="0" applyFont="1" applyFill="1" applyBorder="1" applyAlignment="1">
      <alignment horizontal="left" vertical="center"/>
    </xf>
    <xf numFmtId="164" fontId="40" fillId="0" borderId="0" xfId="0" applyNumberFormat="1" applyFont="1" applyBorder="1" applyAlignment="1">
      <alignment vertical="center"/>
    </xf>
    <xf numFmtId="164" fontId="40" fillId="0" borderId="37" xfId="0" applyNumberFormat="1" applyFont="1" applyBorder="1" applyAlignment="1">
      <alignment vertical="center"/>
    </xf>
    <xf numFmtId="1" fontId="40" fillId="0" borderId="37" xfId="0" applyNumberFormat="1" applyFont="1" applyBorder="1" applyAlignment="1">
      <alignment vertical="center"/>
    </xf>
    <xf numFmtId="0" fontId="14" fillId="0" borderId="41" xfId="0" applyFont="1" applyBorder="1" applyAlignment="1">
      <alignment horizontal="left" vertical="center"/>
    </xf>
    <xf numFmtId="2" fontId="14" fillId="0" borderId="41" xfId="0" applyNumberFormat="1" applyFont="1" applyFill="1" applyBorder="1" applyAlignment="1">
      <alignment vertical="center"/>
    </xf>
    <xf numFmtId="164" fontId="14" fillId="0" borderId="41" xfId="35" applyNumberFormat="1" applyFont="1" applyBorder="1" applyAlignment="1">
      <alignment horizontal="center" vertical="center"/>
    </xf>
    <xf numFmtId="2" fontId="1" fillId="0" borderId="41" xfId="0" applyNumberFormat="1" applyFont="1" applyBorder="1"/>
    <xf numFmtId="0" fontId="0" fillId="0" borderId="41" xfId="0" applyBorder="1"/>
    <xf numFmtId="0" fontId="14" fillId="0" borderId="0" xfId="0" applyFont="1" applyBorder="1" applyAlignment="1">
      <alignment horizontal="left" vertical="center"/>
    </xf>
    <xf numFmtId="2" fontId="14" fillId="0" borderId="0" xfId="0" applyNumberFormat="1" applyFont="1" applyFill="1" applyBorder="1" applyAlignment="1">
      <alignment vertical="center"/>
    </xf>
    <xf numFmtId="164" fontId="14" fillId="0" borderId="0" xfId="35" applyNumberFormat="1" applyFont="1" applyBorder="1" applyAlignment="1">
      <alignment horizontal="center" vertical="center"/>
    </xf>
    <xf numFmtId="2" fontId="0" fillId="0" borderId="0" xfId="0" applyNumberFormat="1" applyBorder="1"/>
    <xf numFmtId="2" fontId="71" fillId="0" borderId="0" xfId="0" applyNumberFormat="1" applyFont="1" applyBorder="1"/>
    <xf numFmtId="0" fontId="71" fillId="0" borderId="0" xfId="0" applyFont="1" applyBorder="1"/>
    <xf numFmtId="2" fontId="14" fillId="0" borderId="0" xfId="0" applyNumberFormat="1" applyFont="1" applyBorder="1" applyAlignment="1">
      <alignment vertical="center"/>
    </xf>
    <xf numFmtId="164" fontId="0" fillId="0" borderId="0" xfId="0" applyNumberFormat="1" applyBorder="1"/>
    <xf numFmtId="164" fontId="71" fillId="0" borderId="0" xfId="0" applyNumberFormat="1" applyFont="1" applyBorder="1"/>
    <xf numFmtId="2" fontId="14" fillId="0" borderId="0" xfId="35" applyNumberFormat="1" applyFont="1" applyBorder="1" applyAlignment="1">
      <alignment horizontal="center" vertical="center"/>
    </xf>
    <xf numFmtId="0" fontId="0" fillId="0" borderId="0" xfId="0" applyFill="1" applyBorder="1"/>
    <xf numFmtId="0" fontId="71" fillId="0" borderId="0" xfId="0" applyFont="1" applyFill="1" applyBorder="1"/>
    <xf numFmtId="165" fontId="14" fillId="0" borderId="0" xfId="0" applyNumberFormat="1" applyFont="1" applyFill="1" applyBorder="1" applyAlignment="1">
      <alignment vertical="center"/>
    </xf>
    <xf numFmtId="0" fontId="1" fillId="2" borderId="0" xfId="0" applyFont="1" applyFill="1" applyBorder="1"/>
    <xf numFmtId="165" fontId="1" fillId="0" borderId="0" xfId="0" applyNumberFormat="1" applyFont="1" applyFill="1" applyBorder="1"/>
    <xf numFmtId="0" fontId="14" fillId="0" borderId="36" xfId="0" applyFont="1" applyBorder="1" applyAlignment="1">
      <alignment horizontal="left" vertical="center"/>
    </xf>
    <xf numFmtId="165" fontId="40" fillId="0" borderId="36" xfId="0" applyNumberFormat="1" applyFont="1" applyBorder="1" applyAlignment="1">
      <alignment vertical="center"/>
    </xf>
    <xf numFmtId="2" fontId="40" fillId="0" borderId="36" xfId="0" applyNumberFormat="1" applyFont="1" applyBorder="1" applyAlignment="1">
      <alignment horizontal="center" vertical="center"/>
    </xf>
    <xf numFmtId="165" fontId="21" fillId="0" borderId="36" xfId="0" applyNumberFormat="1" applyFont="1" applyBorder="1" applyAlignment="1">
      <alignment vertical="center"/>
    </xf>
    <xf numFmtId="165" fontId="21" fillId="0" borderId="36" xfId="0" applyNumberFormat="1" applyFont="1" applyFill="1" applyBorder="1" applyAlignment="1">
      <alignment vertical="center"/>
    </xf>
    <xf numFmtId="2" fontId="0" fillId="0" borderId="0" xfId="0" applyNumberFormat="1"/>
    <xf numFmtId="0" fontId="1" fillId="0" borderId="0" xfId="0" applyFont="1" applyAlignment="1">
      <alignment horizontal="centerContinuous"/>
    </xf>
    <xf numFmtId="0" fontId="1" fillId="8" borderId="41" xfId="0" applyFont="1" applyFill="1" applyBorder="1" applyAlignment="1">
      <alignment horizontal="center"/>
    </xf>
    <xf numFmtId="0" fontId="1" fillId="0" borderId="41" xfId="0" quotePrefix="1" applyFont="1" applyBorder="1" applyAlignment="1">
      <alignment horizontal="right"/>
    </xf>
    <xf numFmtId="0" fontId="1" fillId="0" borderId="41" xfId="0" applyFont="1" applyFill="1" applyBorder="1" applyAlignment="1">
      <alignment horizontal="right"/>
    </xf>
    <xf numFmtId="0" fontId="1" fillId="0" borderId="0" xfId="0" quotePrefix="1" applyFont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21" fillId="0" borderId="36" xfId="0" applyFont="1" applyBorder="1" applyAlignment="1">
      <alignment horizontal="center"/>
    </xf>
    <xf numFmtId="0" fontId="51" fillId="0" borderId="36" xfId="0" applyFont="1" applyBorder="1" applyAlignment="1">
      <alignment horizontal="right"/>
    </xf>
    <xf numFmtId="0" fontId="50" fillId="0" borderId="36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164" fontId="1" fillId="0" borderId="41" xfId="0" applyNumberFormat="1" applyFont="1" applyFill="1" applyBorder="1" applyAlignment="1">
      <alignment horizontal="right" vertical="center"/>
    </xf>
    <xf numFmtId="164" fontId="1" fillId="8" borderId="41" xfId="0" applyNumberFormat="1" applyFont="1" applyFill="1" applyBorder="1" applyAlignment="1">
      <alignment horizontal="right" vertical="center"/>
    </xf>
    <xf numFmtId="164" fontId="1" fillId="8" borderId="41" xfId="0" quotePrefix="1" applyNumberFormat="1" applyFont="1" applyFill="1" applyBorder="1" applyAlignment="1">
      <alignment horizontal="right" vertical="center"/>
    </xf>
    <xf numFmtId="2" fontId="1" fillId="8" borderId="41" xfId="0" applyNumberFormat="1" applyFont="1" applyFill="1" applyBorder="1" applyAlignment="1">
      <alignment horizontal="right" vertical="center"/>
    </xf>
    <xf numFmtId="164" fontId="1" fillId="8" borderId="41" xfId="0" applyNumberFormat="1" applyFont="1" applyFill="1" applyBorder="1" applyAlignment="1" applyProtection="1">
      <alignment horizontal="right" vertical="center"/>
      <protection hidden="1"/>
    </xf>
    <xf numFmtId="164" fontId="1" fillId="0" borderId="41" xfId="0" applyNumberFormat="1" applyFont="1" applyBorder="1" applyAlignment="1">
      <alignment horizontal="right" vertical="center"/>
    </xf>
    <xf numFmtId="2" fontId="1" fillId="8" borderId="0" xfId="0" applyNumberFormat="1" applyFont="1" applyFill="1" applyBorder="1" applyAlignment="1">
      <alignment horizontal="right" vertical="center"/>
    </xf>
    <xf numFmtId="164" fontId="1" fillId="8" borderId="0" xfId="0" applyNumberFormat="1" applyFont="1" applyFill="1" applyBorder="1" applyAlignment="1" applyProtection="1">
      <alignment horizontal="right" vertical="center"/>
      <protection hidden="1"/>
    </xf>
    <xf numFmtId="164" fontId="1" fillId="8" borderId="0" xfId="0" applyNumberFormat="1" applyFont="1" applyFill="1" applyBorder="1" applyAlignment="1">
      <alignment horizontal="right"/>
    </xf>
    <xf numFmtId="164" fontId="1" fillId="8" borderId="0" xfId="0" quotePrefix="1" applyNumberFormat="1" applyFont="1" applyFill="1" applyBorder="1" applyAlignment="1">
      <alignment horizontal="right" vertical="center"/>
    </xf>
    <xf numFmtId="164" fontId="1" fillId="0" borderId="0" xfId="0" applyNumberFormat="1" applyFont="1" applyFill="1" applyBorder="1" applyAlignment="1" applyProtection="1">
      <alignment horizontal="right" vertical="center"/>
      <protection hidden="1"/>
    </xf>
    <xf numFmtId="2" fontId="1" fillId="8" borderId="0" xfId="0" applyNumberFormat="1" applyFont="1" applyFill="1" applyBorder="1" applyAlignment="1" applyProtection="1">
      <alignment horizontal="right" vertical="center"/>
      <protection hidden="1"/>
    </xf>
    <xf numFmtId="165" fontId="1" fillId="0" borderId="0" xfId="0" applyNumberFormat="1" applyFont="1" applyFill="1" applyBorder="1" applyAlignment="1">
      <alignment horizontal="right" vertical="center"/>
    </xf>
    <xf numFmtId="165" fontId="1" fillId="0" borderId="0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 applyProtection="1">
      <alignment horizontal="right" vertical="center"/>
      <protection hidden="1"/>
    </xf>
    <xf numFmtId="164" fontId="21" fillId="0" borderId="36" xfId="0" applyNumberFormat="1" applyFont="1" applyBorder="1" applyAlignment="1">
      <alignment horizontal="right" vertical="center"/>
    </xf>
    <xf numFmtId="164" fontId="21" fillId="8" borderId="36" xfId="0" applyNumberFormat="1" applyFont="1" applyFill="1" applyBorder="1" applyAlignment="1">
      <alignment horizontal="right" vertical="center"/>
    </xf>
    <xf numFmtId="164" fontId="50" fillId="0" borderId="37" xfId="0" applyNumberFormat="1" applyFont="1" applyBorder="1" applyAlignment="1">
      <alignment horizontal="right" vertical="center"/>
    </xf>
    <xf numFmtId="2" fontId="50" fillId="0" borderId="37" xfId="0" applyNumberFormat="1" applyFont="1" applyBorder="1" applyAlignment="1">
      <alignment horizontal="right" vertical="center"/>
    </xf>
    <xf numFmtId="0" fontId="14" fillId="0" borderId="0" xfId="0" applyFont="1" applyBorder="1" applyAlignment="1">
      <alignment horizontal="center"/>
    </xf>
    <xf numFmtId="164" fontId="14" fillId="0" borderId="0" xfId="0" applyNumberFormat="1" applyFont="1" applyBorder="1" applyAlignment="1">
      <alignment horizontal="center" vertical="center"/>
    </xf>
    <xf numFmtId="164" fontId="40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wrapText="1"/>
    </xf>
    <xf numFmtId="0" fontId="14" fillId="0" borderId="0" xfId="0" applyFont="1" applyBorder="1" applyAlignment="1">
      <alignment vertical="center" textRotation="90" wrapText="1"/>
    </xf>
    <xf numFmtId="0" fontId="14" fillId="0" borderId="0" xfId="0" applyFont="1" applyBorder="1" applyAlignment="1">
      <alignment vertical="center" textRotation="90"/>
    </xf>
    <xf numFmtId="0" fontId="14" fillId="8" borderId="0" xfId="0" applyFont="1" applyFill="1" applyBorder="1" applyAlignment="1">
      <alignment horizontal="center"/>
    </xf>
    <xf numFmtId="164" fontId="74" fillId="0" borderId="0" xfId="0" applyNumberFormat="1" applyFont="1" applyBorder="1"/>
    <xf numFmtId="164" fontId="14" fillId="0" borderId="0" xfId="0" applyNumberFormat="1" applyFont="1" applyBorder="1"/>
    <xf numFmtId="0" fontId="1" fillId="0" borderId="0" xfId="215" applyFont="1" applyAlignment="1">
      <alignment horizontal="right"/>
    </xf>
    <xf numFmtId="0" fontId="1" fillId="0" borderId="28" xfId="215" applyFont="1" applyFill="1" applyBorder="1" applyAlignment="1">
      <alignment horizontal="center" vertical="center"/>
    </xf>
    <xf numFmtId="0" fontId="20" fillId="0" borderId="41" xfId="211" applyFont="1" applyFill="1" applyBorder="1" applyAlignment="1">
      <alignment horizontal="left" wrapText="1"/>
    </xf>
    <xf numFmtId="164" fontId="1" fillId="0" borderId="41" xfId="215" applyNumberFormat="1" applyFont="1" applyBorder="1"/>
    <xf numFmtId="0" fontId="1" fillId="0" borderId="41" xfId="215" applyFont="1" applyBorder="1"/>
    <xf numFmtId="0" fontId="20" fillId="0" borderId="0" xfId="211" applyFont="1" applyFill="1" applyBorder="1" applyAlignment="1">
      <alignment horizontal="left" wrapText="1"/>
    </xf>
    <xf numFmtId="164" fontId="1" fillId="0" borderId="0" xfId="215" applyNumberFormat="1" applyFont="1" applyBorder="1"/>
    <xf numFmtId="0" fontId="21" fillId="0" borderId="36" xfId="215" applyFont="1" applyBorder="1" applyAlignment="1">
      <alignment horizontal="center"/>
    </xf>
    <xf numFmtId="164" fontId="21" fillId="0" borderId="36" xfId="215" applyNumberFormat="1" applyFont="1" applyBorder="1"/>
    <xf numFmtId="0" fontId="21" fillId="0" borderId="36" xfId="215" applyFont="1" applyBorder="1"/>
    <xf numFmtId="0" fontId="1" fillId="8" borderId="36" xfId="0" quotePrefix="1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right" vertical="center"/>
    </xf>
    <xf numFmtId="0" fontId="1" fillId="8" borderId="33" xfId="0" applyFont="1" applyFill="1" applyBorder="1" applyAlignment="1">
      <alignment horizontal="center" vertical="center" textRotation="90" wrapText="1"/>
    </xf>
    <xf numFmtId="0" fontId="1" fillId="8" borderId="36" xfId="0" applyFont="1" applyFill="1" applyBorder="1" applyAlignment="1">
      <alignment horizontal="center" vertical="center" wrapText="1"/>
    </xf>
    <xf numFmtId="0" fontId="1" fillId="8" borderId="36" xfId="0" quotePrefix="1" applyFont="1" applyFill="1" applyBorder="1" applyAlignment="1">
      <alignment horizontal="right" vertical="center"/>
    </xf>
    <xf numFmtId="0" fontId="1" fillId="8" borderId="36" xfId="0" applyFont="1" applyFill="1" applyBorder="1" applyAlignment="1">
      <alignment horizontal="right" vertical="center"/>
    </xf>
    <xf numFmtId="0" fontId="1" fillId="8" borderId="41" xfId="0" applyFont="1" applyFill="1" applyBorder="1" applyAlignment="1">
      <alignment horizontal="center" vertical="center" wrapText="1"/>
    </xf>
    <xf numFmtId="0" fontId="1" fillId="8" borderId="41" xfId="0" quotePrefix="1" applyFont="1" applyFill="1" applyBorder="1" applyAlignment="1">
      <alignment horizontal="center" vertical="center"/>
    </xf>
    <xf numFmtId="0" fontId="1" fillId="8" borderId="41" xfId="0" quotePrefix="1" applyFont="1" applyFill="1" applyBorder="1" applyAlignment="1">
      <alignment horizontal="right" vertical="center"/>
    </xf>
    <xf numFmtId="0" fontId="21" fillId="8" borderId="41" xfId="0" applyFont="1" applyFill="1" applyBorder="1" applyAlignment="1">
      <alignment horizontal="right" vertical="center"/>
    </xf>
    <xf numFmtId="0" fontId="1" fillId="8" borderId="0" xfId="0" applyFont="1" applyFill="1" applyBorder="1" applyAlignment="1">
      <alignment horizontal="center" vertical="center" wrapText="1"/>
    </xf>
    <xf numFmtId="0" fontId="1" fillId="8" borderId="0" xfId="0" quotePrefix="1" applyFont="1" applyFill="1" applyBorder="1" applyAlignment="1">
      <alignment horizontal="center" vertical="center"/>
    </xf>
    <xf numFmtId="0" fontId="1" fillId="8" borderId="0" xfId="0" quotePrefix="1" applyFont="1" applyFill="1" applyBorder="1" applyAlignment="1">
      <alignment horizontal="right" vertical="center"/>
    </xf>
    <xf numFmtId="0" fontId="21" fillId="8" borderId="0" xfId="0" applyFont="1" applyFill="1" applyBorder="1" applyAlignment="1">
      <alignment horizontal="right" vertical="center"/>
    </xf>
    <xf numFmtId="0" fontId="1" fillId="8" borderId="37" xfId="0" applyFont="1" applyFill="1" applyBorder="1" applyAlignment="1">
      <alignment horizontal="center" vertical="center" wrapText="1"/>
    </xf>
    <xf numFmtId="0" fontId="1" fillId="8" borderId="37" xfId="0" quotePrefix="1" applyFont="1" applyFill="1" applyBorder="1" applyAlignment="1">
      <alignment horizontal="center" vertical="center"/>
    </xf>
    <xf numFmtId="0" fontId="1" fillId="8" borderId="37" xfId="0" quotePrefix="1" applyFont="1" applyFill="1" applyBorder="1" applyAlignment="1">
      <alignment horizontal="right" vertical="center"/>
    </xf>
    <xf numFmtId="0" fontId="21" fillId="8" borderId="37" xfId="0" applyFont="1" applyFill="1" applyBorder="1" applyAlignment="1">
      <alignment horizontal="right" vertical="center"/>
    </xf>
    <xf numFmtId="0" fontId="1" fillId="8" borderId="0" xfId="0" applyFont="1" applyFill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 wrapText="1"/>
    </xf>
    <xf numFmtId="0" fontId="1" fillId="8" borderId="37" xfId="0" applyFont="1" applyFill="1" applyBorder="1" applyAlignment="1">
      <alignment horizontal="left" vertical="center"/>
    </xf>
    <xf numFmtId="0" fontId="39" fillId="8" borderId="37" xfId="0" quotePrefix="1" applyFont="1" applyFill="1" applyBorder="1" applyAlignment="1">
      <alignment horizontal="right" vertical="center"/>
    </xf>
    <xf numFmtId="0" fontId="1" fillId="8" borderId="41" xfId="0" applyFont="1" applyFill="1" applyBorder="1" applyAlignment="1">
      <alignment horizontal="left" vertical="center" wrapText="1"/>
    </xf>
    <xf numFmtId="0" fontId="1" fillId="8" borderId="37" xfId="0" applyFont="1" applyFill="1" applyBorder="1" applyAlignment="1">
      <alignment horizontal="left" vertical="center" wrapText="1"/>
    </xf>
    <xf numFmtId="0" fontId="23" fillId="0" borderId="0" xfId="212" applyFont="1" applyAlignment="1">
      <alignment horizontal="right"/>
    </xf>
    <xf numFmtId="0" fontId="2" fillId="0" borderId="0" xfId="212" applyFont="1" applyFill="1" applyAlignment="1">
      <alignment horizontal="right"/>
    </xf>
    <xf numFmtId="0" fontId="2" fillId="0" borderId="0" xfId="212" applyFont="1" applyAlignment="1">
      <alignment horizontal="right"/>
    </xf>
    <xf numFmtId="0" fontId="23" fillId="0" borderId="10" xfId="212" applyFont="1" applyBorder="1" applyAlignment="1">
      <alignment horizontal="right"/>
    </xf>
    <xf numFmtId="0" fontId="23" fillId="0" borderId="24" xfId="212" applyFont="1" applyBorder="1" applyAlignment="1">
      <alignment horizontal="right"/>
    </xf>
    <xf numFmtId="0" fontId="2" fillId="8" borderId="33" xfId="0" applyFont="1" applyFill="1" applyBorder="1" applyAlignment="1">
      <alignment horizontal="left" vertical="center" wrapText="1"/>
    </xf>
    <xf numFmtId="0" fontId="23" fillId="8" borderId="24" xfId="34" applyFont="1" applyFill="1" applyBorder="1" applyAlignment="1">
      <alignment horizontal="center" vertical="center"/>
    </xf>
    <xf numFmtId="0" fontId="23" fillId="8" borderId="10" xfId="34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justify" vertical="center" wrapText="1"/>
    </xf>
    <xf numFmtId="0" fontId="17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17" fillId="0" borderId="46" xfId="0" applyFont="1" applyBorder="1" applyAlignment="1">
      <alignment horizontal="center" vertical="center" textRotation="90" wrapText="1"/>
    </xf>
    <xf numFmtId="0" fontId="17" fillId="0" borderId="46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76" fillId="0" borderId="0" xfId="0" applyFont="1" applyBorder="1" applyAlignment="1">
      <alignment horizontal="right" vertical="center"/>
    </xf>
    <xf numFmtId="0" fontId="76" fillId="0" borderId="0" xfId="0" applyFont="1" applyBorder="1" applyAlignment="1">
      <alignment horizontal="left" vertical="center"/>
    </xf>
    <xf numFmtId="0" fontId="76" fillId="0" borderId="0" xfId="0" applyFont="1" applyAlignment="1">
      <alignment vertical="center"/>
    </xf>
    <xf numFmtId="0" fontId="77" fillId="0" borderId="0" xfId="0" applyFont="1" applyBorder="1" applyAlignment="1">
      <alignment horizontal="right" vertical="center"/>
    </xf>
    <xf numFmtId="0" fontId="76" fillId="0" borderId="20" xfId="0" applyFont="1" applyBorder="1" applyAlignment="1">
      <alignment horizontal="right" vertical="center"/>
    </xf>
    <xf numFmtId="0" fontId="76" fillId="0" borderId="20" xfId="0" applyFont="1" applyBorder="1" applyAlignment="1">
      <alignment horizontal="left" vertical="center"/>
    </xf>
    <xf numFmtId="0" fontId="58" fillId="0" borderId="0" xfId="218" applyFont="1" applyFill="1"/>
    <xf numFmtId="1" fontId="58" fillId="0" borderId="0" xfId="218" applyNumberFormat="1" applyFont="1" applyFill="1"/>
    <xf numFmtId="0" fontId="56" fillId="0" borderId="0" xfId="218" applyFont="1" applyFill="1" applyAlignment="1">
      <alignment horizontal="left" wrapText="1"/>
    </xf>
    <xf numFmtId="0" fontId="78" fillId="0" borderId="0" xfId="218" applyFont="1" applyFill="1" applyAlignment="1">
      <alignment horizontal="center"/>
    </xf>
    <xf numFmtId="0" fontId="79" fillId="0" borderId="0" xfId="218" applyFont="1" applyFill="1" applyAlignment="1">
      <alignment horizontal="center"/>
    </xf>
    <xf numFmtId="0" fontId="80" fillId="0" borderId="0" xfId="218" applyFont="1" applyFill="1"/>
    <xf numFmtId="0" fontId="80" fillId="0" borderId="0" xfId="0" applyFont="1" applyFill="1"/>
    <xf numFmtId="1" fontId="80" fillId="0" borderId="0" xfId="0" applyNumberFormat="1" applyFont="1" applyFill="1"/>
    <xf numFmtId="0" fontId="55" fillId="0" borderId="0" xfId="0" applyFont="1" applyFill="1" applyAlignment="1">
      <alignment horizontal="left" wrapText="1"/>
    </xf>
    <xf numFmtId="0" fontId="81" fillId="0" borderId="0" xfId="0" applyFont="1" applyFill="1" applyAlignment="1"/>
    <xf numFmtId="0" fontId="81" fillId="0" borderId="0" xfId="0" applyFont="1" applyFill="1" applyAlignment="1">
      <alignment wrapText="1"/>
    </xf>
    <xf numFmtId="0" fontId="80" fillId="0" borderId="0" xfId="0" applyFont="1" applyFill="1" applyAlignment="1">
      <alignment vertical="center" wrapText="1"/>
    </xf>
    <xf numFmtId="0" fontId="58" fillId="0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 textRotation="90" wrapText="1"/>
    </xf>
    <xf numFmtId="0" fontId="58" fillId="0" borderId="24" xfId="0" applyFont="1" applyFill="1" applyBorder="1" applyAlignment="1">
      <alignment horizontal="center" vertical="center" textRotation="90" wrapText="1"/>
    </xf>
    <xf numFmtId="0" fontId="58" fillId="0" borderId="46" xfId="0" applyFont="1" applyFill="1" applyBorder="1" applyAlignment="1">
      <alignment horizontal="center"/>
    </xf>
    <xf numFmtId="1" fontId="58" fillId="0" borderId="26" xfId="0" applyNumberFormat="1" applyFont="1" applyFill="1" applyBorder="1" applyAlignment="1">
      <alignment horizontal="center"/>
    </xf>
    <xf numFmtId="0" fontId="58" fillId="0" borderId="46" xfId="0" quotePrefix="1" applyFont="1" applyFill="1" applyBorder="1" applyAlignment="1">
      <alignment horizontal="center"/>
    </xf>
    <xf numFmtId="0" fontId="58" fillId="0" borderId="61" xfId="0" quotePrefix="1" applyFont="1" applyFill="1" applyBorder="1" applyAlignment="1">
      <alignment horizontal="center"/>
    </xf>
    <xf numFmtId="0" fontId="58" fillId="0" borderId="0" xfId="0" quotePrefix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right" vertical="center"/>
    </xf>
    <xf numFmtId="0" fontId="58" fillId="0" borderId="0" xfId="0" applyFont="1" applyFill="1" applyBorder="1" applyAlignment="1">
      <alignment horizontal="right" vertical="center"/>
    </xf>
    <xf numFmtId="0" fontId="40" fillId="8" borderId="0" xfId="0" applyFont="1" applyFill="1" applyBorder="1" applyAlignment="1">
      <alignment horizontal="right" vertical="center" wrapText="1"/>
    </xf>
    <xf numFmtId="0" fontId="14" fillId="8" borderId="0" xfId="0" applyFont="1" applyFill="1" applyBorder="1" applyAlignment="1">
      <alignment horizontal="right" vertical="center" wrapText="1"/>
    </xf>
    <xf numFmtId="0" fontId="58" fillId="0" borderId="0" xfId="0" quotePrefix="1" applyFont="1" applyFill="1" applyBorder="1" applyAlignment="1">
      <alignment horizontal="right" vertical="center" wrapText="1"/>
    </xf>
    <xf numFmtId="0" fontId="78" fillId="0" borderId="0" xfId="0" quotePrefix="1" applyFont="1" applyFill="1" applyBorder="1" applyAlignment="1">
      <alignment horizontal="right" vertical="center" wrapText="1"/>
    </xf>
    <xf numFmtId="1" fontId="14" fillId="8" borderId="0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right" vertical="center" wrapText="1"/>
    </xf>
    <xf numFmtId="1" fontId="58" fillId="0" borderId="0" xfId="0" applyNumberFormat="1" applyFont="1" applyFill="1" applyBorder="1" applyAlignment="1">
      <alignment horizontal="center" vertical="center"/>
    </xf>
    <xf numFmtId="0" fontId="80" fillId="0" borderId="0" xfId="0" applyFont="1" applyFill="1" applyBorder="1" applyAlignment="1">
      <alignment horizontal="right" vertical="center" wrapText="1"/>
    </xf>
    <xf numFmtId="0" fontId="55" fillId="10" borderId="0" xfId="0" applyFont="1" applyFill="1" applyBorder="1" applyAlignment="1">
      <alignment horizontal="right" vertical="center" wrapText="1"/>
    </xf>
    <xf numFmtId="0" fontId="58" fillId="0" borderId="0" xfId="0" applyFont="1" applyFill="1" applyBorder="1" applyAlignment="1">
      <alignment horizontal="right" vertical="center" wrapText="1"/>
    </xf>
    <xf numFmtId="0" fontId="58" fillId="0" borderId="20" xfId="0" quotePrefix="1" applyFont="1" applyFill="1" applyBorder="1" applyAlignment="1">
      <alignment horizontal="center" vertical="center"/>
    </xf>
    <xf numFmtId="0" fontId="56" fillId="0" borderId="20" xfId="0" applyFont="1" applyFill="1" applyBorder="1" applyAlignment="1">
      <alignment horizontal="right" vertical="center"/>
    </xf>
    <xf numFmtId="0" fontId="78" fillId="0" borderId="20" xfId="0" applyFont="1" applyFill="1" applyBorder="1" applyAlignment="1">
      <alignment horizontal="right" vertical="center" wrapText="1"/>
    </xf>
    <xf numFmtId="0" fontId="58" fillId="0" borderId="0" xfId="0" applyFont="1" applyFill="1"/>
    <xf numFmtId="1" fontId="79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wrapText="1"/>
    </xf>
    <xf numFmtId="0" fontId="56" fillId="0" borderId="0" xfId="0" applyFont="1" applyFill="1" applyBorder="1" applyAlignment="1">
      <alignment horizontal="left" wrapText="1"/>
    </xf>
    <xf numFmtId="1" fontId="58" fillId="0" borderId="0" xfId="0" applyNumberFormat="1" applyFont="1" applyFill="1"/>
    <xf numFmtId="0" fontId="58" fillId="0" borderId="0" xfId="0" applyFont="1" applyFill="1" applyBorder="1"/>
    <xf numFmtId="0" fontId="58" fillId="0" borderId="0" xfId="0" applyFont="1" applyFill="1" applyBorder="1" applyAlignment="1">
      <alignment horizontal="center"/>
    </xf>
    <xf numFmtId="0" fontId="58" fillId="0" borderId="0" xfId="0" applyFont="1" applyFill="1" applyBorder="1" applyAlignment="1"/>
    <xf numFmtId="0" fontId="80" fillId="0" borderId="0" xfId="0" applyFont="1" applyFill="1" applyBorder="1"/>
    <xf numFmtId="0" fontId="45" fillId="0" borderId="0" xfId="0" applyFont="1"/>
    <xf numFmtId="0" fontId="27" fillId="0" borderId="10" xfId="0" applyFont="1" applyBorder="1" applyAlignment="1">
      <alignment horizontal="center" wrapText="1"/>
    </xf>
    <xf numFmtId="0" fontId="27" fillId="0" borderId="10" xfId="0" applyFont="1" applyBorder="1" applyAlignment="1">
      <alignment horizontal="center"/>
    </xf>
    <xf numFmtId="0" fontId="27" fillId="0" borderId="46" xfId="0" applyFont="1" applyBorder="1" applyAlignment="1">
      <alignment horizontal="center" wrapText="1"/>
    </xf>
    <xf numFmtId="0" fontId="27" fillId="0" borderId="46" xfId="0" applyFont="1" applyBorder="1" applyAlignment="1">
      <alignment horizontal="center"/>
    </xf>
    <xf numFmtId="0" fontId="14" fillId="0" borderId="20" xfId="0" applyFont="1" applyBorder="1"/>
    <xf numFmtId="0" fontId="27" fillId="0" borderId="0" xfId="0" quotePrefix="1" applyFont="1" applyBorder="1" applyAlignment="1">
      <alignment horizontal="right"/>
    </xf>
    <xf numFmtId="0" fontId="37" fillId="0" borderId="0" xfId="0" applyFont="1" applyBorder="1" applyAlignment="1">
      <alignment horizontal="right"/>
    </xf>
    <xf numFmtId="0" fontId="83" fillId="0" borderId="0" xfId="0" applyFont="1" applyBorder="1" applyAlignment="1">
      <alignment horizontal="right"/>
    </xf>
    <xf numFmtId="0" fontId="27" fillId="0" borderId="0" xfId="0" applyFont="1" applyBorder="1" applyAlignment="1"/>
    <xf numFmtId="0" fontId="27" fillId="0" borderId="0" xfId="0" applyFont="1" applyBorder="1"/>
    <xf numFmtId="0" fontId="14" fillId="0" borderId="0" xfId="0" applyFont="1" applyBorder="1" applyAlignment="1">
      <alignment horizontal="right"/>
    </xf>
    <xf numFmtId="0" fontId="27" fillId="0" borderId="20" xfId="0" quotePrefix="1" applyFont="1" applyBorder="1" applyAlignment="1">
      <alignment horizontal="center"/>
    </xf>
    <xf numFmtId="0" fontId="37" fillId="0" borderId="20" xfId="0" applyFont="1" applyBorder="1" applyAlignment="1">
      <alignment horizontal="right"/>
    </xf>
    <xf numFmtId="0" fontId="14" fillId="0" borderId="20" xfId="0" applyFont="1" applyBorder="1" applyAlignment="1">
      <alignment horizontal="right"/>
    </xf>
    <xf numFmtId="0" fontId="84" fillId="0" borderId="0" xfId="0" applyFont="1"/>
    <xf numFmtId="0" fontId="14" fillId="0" borderId="46" xfId="0" applyFont="1" applyBorder="1" applyAlignment="1">
      <alignment horizontal="center" vertical="center" textRotation="90" wrapText="1"/>
    </xf>
    <xf numFmtId="0" fontId="40" fillId="15" borderId="35" xfId="0" applyFont="1" applyFill="1" applyBorder="1"/>
    <xf numFmtId="0" fontId="14" fillId="15" borderId="35" xfId="0" applyFont="1" applyFill="1" applyBorder="1" applyAlignment="1">
      <alignment horizontal="right"/>
    </xf>
    <xf numFmtId="0" fontId="14" fillId="15" borderId="35" xfId="0" applyFont="1" applyFill="1" applyBorder="1" applyAlignment="1">
      <alignment horizontal="right" vertical="center"/>
    </xf>
    <xf numFmtId="0" fontId="1" fillId="15" borderId="35" xfId="0" applyFont="1" applyFill="1" applyBorder="1" applyAlignment="1">
      <alignment vertical="center"/>
    </xf>
    <xf numFmtId="164" fontId="14" fillId="15" borderId="35" xfId="0" applyNumberFormat="1" applyFont="1" applyFill="1" applyBorder="1" applyAlignment="1">
      <alignment horizontal="right" vertical="center"/>
    </xf>
    <xf numFmtId="0" fontId="21" fillId="15" borderId="35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horizontal="left"/>
    </xf>
    <xf numFmtId="0" fontId="40" fillId="15" borderId="0" xfId="0" applyFont="1" applyFill="1" applyBorder="1"/>
    <xf numFmtId="0" fontId="14" fillId="15" borderId="0" xfId="0" applyFont="1" applyFill="1" applyBorder="1" applyAlignment="1">
      <alignment horizontal="right"/>
    </xf>
    <xf numFmtId="0" fontId="14" fillId="15" borderId="0" xfId="0" applyFont="1" applyFill="1" applyBorder="1" applyAlignment="1">
      <alignment vertical="center"/>
    </xf>
    <xf numFmtId="0" fontId="1" fillId="15" borderId="0" xfId="0" applyFont="1" applyFill="1" applyBorder="1" applyAlignment="1">
      <alignment vertical="center"/>
    </xf>
    <xf numFmtId="164" fontId="1" fillId="15" borderId="0" xfId="0" applyNumberFormat="1" applyFont="1" applyFill="1" applyBorder="1" applyAlignment="1">
      <alignment vertical="center"/>
    </xf>
    <xf numFmtId="164" fontId="21" fillId="15" borderId="0" xfId="0" applyNumberFormat="1" applyFont="1" applyFill="1" applyBorder="1" applyAlignment="1">
      <alignment vertical="center"/>
    </xf>
    <xf numFmtId="164" fontId="1" fillId="0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Border="1" applyAlignment="1">
      <alignment horizontal="right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right"/>
    </xf>
    <xf numFmtId="0" fontId="0" fillId="0" borderId="0" xfId="0" applyBorder="1" applyAlignment="1"/>
    <xf numFmtId="0" fontId="14" fillId="0" borderId="0" xfId="0" applyFont="1" applyFill="1" applyBorder="1" applyAlignment="1"/>
    <xf numFmtId="0" fontId="14" fillId="0" borderId="20" xfId="0" applyFont="1" applyFill="1" applyBorder="1" applyAlignment="1">
      <alignment horizontal="left"/>
    </xf>
    <xf numFmtId="0" fontId="14" fillId="0" borderId="20" xfId="0" applyFont="1" applyFill="1" applyBorder="1" applyAlignment="1">
      <alignment horizontal="right"/>
    </xf>
    <xf numFmtId="0" fontId="0" fillId="0" borderId="20" xfId="0" applyBorder="1" applyAlignment="1"/>
    <xf numFmtId="0" fontId="1" fillId="0" borderId="20" xfId="0" applyFont="1" applyFill="1" applyBorder="1" applyAlignment="1">
      <alignment vertical="center"/>
    </xf>
    <xf numFmtId="164" fontId="1" fillId="0" borderId="20" xfId="0" applyNumberFormat="1" applyFont="1" applyFill="1" applyBorder="1" applyAlignment="1">
      <alignment vertical="center"/>
    </xf>
    <xf numFmtId="0" fontId="0" fillId="0" borderId="30" xfId="0" applyBorder="1" applyAlignment="1"/>
    <xf numFmtId="0" fontId="0" fillId="0" borderId="30" xfId="0" applyBorder="1"/>
    <xf numFmtId="0" fontId="0" fillId="0" borderId="20" xfId="0" applyBorder="1"/>
    <xf numFmtId="0" fontId="1" fillId="0" borderId="41" xfId="215" applyFont="1" applyBorder="1" applyAlignment="1">
      <alignment horizontal="left" vertical="center"/>
    </xf>
    <xf numFmtId="0" fontId="1" fillId="0" borderId="41" xfId="215" applyFont="1" applyBorder="1" applyAlignment="1">
      <alignment horizontal="center" vertical="center"/>
    </xf>
    <xf numFmtId="0" fontId="1" fillId="2" borderId="41" xfId="215" applyFont="1" applyFill="1" applyBorder="1" applyAlignment="1">
      <alignment horizontal="center" vertical="center"/>
    </xf>
    <xf numFmtId="0" fontId="1" fillId="0" borderId="0" xfId="215" applyFont="1" applyBorder="1" applyAlignment="1">
      <alignment horizontal="left" vertical="center"/>
    </xf>
    <xf numFmtId="0" fontId="1" fillId="0" borderId="0" xfId="215" applyFont="1" applyBorder="1" applyAlignment="1">
      <alignment horizontal="center" vertical="center"/>
    </xf>
    <xf numFmtId="0" fontId="1" fillId="2" borderId="0" xfId="215" applyFont="1" applyFill="1" applyBorder="1" applyAlignment="1">
      <alignment horizontal="center" vertical="center"/>
    </xf>
    <xf numFmtId="0" fontId="1" fillId="0" borderId="0" xfId="215" applyFont="1" applyFill="1" applyBorder="1" applyAlignment="1">
      <alignment horizontal="center" vertical="center"/>
    </xf>
    <xf numFmtId="0" fontId="1" fillId="0" borderId="37" xfId="215" applyFont="1" applyBorder="1" applyAlignment="1">
      <alignment horizontal="center" vertical="center"/>
    </xf>
    <xf numFmtId="0" fontId="21" fillId="0" borderId="37" xfId="215" applyFont="1" applyBorder="1" applyAlignment="1">
      <alignment horizontal="center" vertical="center"/>
    </xf>
    <xf numFmtId="0" fontId="1" fillId="0" borderId="37" xfId="215" applyFont="1" applyBorder="1" applyAlignment="1">
      <alignment horizontal="left" vertical="center"/>
    </xf>
    <xf numFmtId="0" fontId="1" fillId="0" borderId="37" xfId="215" applyFont="1" applyBorder="1" applyAlignment="1">
      <alignment horizontal="right" vertical="center"/>
    </xf>
    <xf numFmtId="0" fontId="21" fillId="0" borderId="37" xfId="215" applyFont="1" applyBorder="1" applyAlignment="1">
      <alignment horizontal="right" vertical="center"/>
    </xf>
    <xf numFmtId="0" fontId="21" fillId="0" borderId="0" xfId="215" applyFont="1" applyAlignment="1">
      <alignment horizontal="center"/>
    </xf>
    <xf numFmtId="0" fontId="21" fillId="0" borderId="0" xfId="215" applyFont="1"/>
    <xf numFmtId="164" fontId="1" fillId="0" borderId="37" xfId="215" applyNumberFormat="1" applyFont="1" applyBorder="1" applyAlignment="1">
      <alignment horizontal="right"/>
    </xf>
    <xf numFmtId="164" fontId="1" fillId="0" borderId="0" xfId="215" applyNumberFormat="1" applyFont="1" applyBorder="1" applyAlignment="1">
      <alignment horizontal="center"/>
    </xf>
    <xf numFmtId="0" fontId="70" fillId="0" borderId="0" xfId="215" applyFont="1"/>
    <xf numFmtId="0" fontId="25" fillId="0" borderId="0" xfId="215" applyFont="1"/>
    <xf numFmtId="164" fontId="1" fillId="0" borderId="41" xfId="215" applyNumberFormat="1" applyFont="1" applyBorder="1" applyAlignment="1">
      <alignment vertical="center"/>
    </xf>
    <xf numFmtId="0" fontId="1" fillId="0" borderId="0" xfId="215" applyFont="1" applyAlignment="1">
      <alignment vertical="center"/>
    </xf>
    <xf numFmtId="164" fontId="1" fillId="0" borderId="0" xfId="215" applyNumberFormat="1" applyFont="1" applyBorder="1" applyAlignment="1">
      <alignment vertical="center"/>
    </xf>
    <xf numFmtId="164" fontId="1" fillId="0" borderId="37" xfId="215" applyNumberFormat="1" applyFont="1" applyBorder="1" applyAlignment="1">
      <alignment vertical="center"/>
    </xf>
    <xf numFmtId="0" fontId="20" fillId="0" borderId="41" xfId="211" applyFont="1" applyFill="1" applyBorder="1" applyAlignment="1">
      <alignment horizontal="right" wrapText="1"/>
    </xf>
    <xf numFmtId="0" fontId="20" fillId="0" borderId="0" xfId="211" applyFont="1" applyFill="1" applyBorder="1" applyAlignment="1">
      <alignment horizontal="right" wrapText="1"/>
    </xf>
    <xf numFmtId="0" fontId="20" fillId="0" borderId="43" xfId="211" applyFont="1" applyFill="1" applyBorder="1" applyAlignment="1">
      <alignment horizontal="right" wrapText="1"/>
    </xf>
    <xf numFmtId="16" fontId="20" fillId="0" borderId="28" xfId="211" applyNumberFormat="1" applyFont="1" applyFill="1" applyBorder="1" applyAlignment="1">
      <alignment horizontal="right" wrapText="1"/>
    </xf>
    <xf numFmtId="0" fontId="20" fillId="0" borderId="28" xfId="211" applyFont="1" applyFill="1" applyBorder="1" applyAlignment="1">
      <alignment horizontal="right" wrapText="1"/>
    </xf>
    <xf numFmtId="1" fontId="20" fillId="0" borderId="41" xfId="211" applyNumberFormat="1" applyFont="1" applyFill="1" applyBorder="1" applyAlignment="1">
      <alignment horizontal="right" wrapText="1"/>
    </xf>
    <xf numFmtId="1" fontId="20" fillId="0" borderId="0" xfId="211" applyNumberFormat="1" applyFont="1" applyFill="1" applyBorder="1" applyAlignment="1">
      <alignment horizontal="right" wrapText="1"/>
    </xf>
    <xf numFmtId="0" fontId="48" fillId="8" borderId="41" xfId="0" applyFont="1" applyFill="1" applyBorder="1" applyAlignment="1">
      <alignment vertical="center"/>
    </xf>
    <xf numFmtId="0" fontId="48" fillId="8" borderId="0" xfId="0" applyFont="1" applyFill="1" applyBorder="1" applyAlignment="1">
      <alignment vertical="center"/>
    </xf>
    <xf numFmtId="174" fontId="14" fillId="0" borderId="0" xfId="0" applyNumberFormat="1" applyFont="1"/>
    <xf numFmtId="0" fontId="1" fillId="8" borderId="0" xfId="0" applyFont="1" applyFill="1" applyBorder="1" applyAlignment="1">
      <alignment vertical="center" wrapText="1"/>
    </xf>
    <xf numFmtId="0" fontId="50" fillId="0" borderId="36" xfId="0" applyFont="1" applyFill="1" applyBorder="1" applyAlignment="1">
      <alignment horizontal="center" vertical="center" wrapText="1"/>
    </xf>
    <xf numFmtId="0" fontId="50" fillId="0" borderId="36" xfId="0" applyFont="1" applyFill="1" applyBorder="1" applyAlignment="1">
      <alignment vertical="center" wrapText="1"/>
    </xf>
    <xf numFmtId="0" fontId="50" fillId="0" borderId="37" xfId="0" applyFont="1" applyFill="1" applyBorder="1" applyAlignment="1">
      <alignment vertical="center"/>
    </xf>
    <xf numFmtId="171" fontId="1" fillId="0" borderId="37" xfId="201" applyNumberFormat="1" applyFont="1" applyBorder="1" applyAlignment="1">
      <alignment vertical="center"/>
    </xf>
    <xf numFmtId="171" fontId="1" fillId="0" borderId="37" xfId="202" applyNumberFormat="1" applyFont="1" applyBorder="1" applyAlignment="1">
      <alignment vertical="center"/>
    </xf>
    <xf numFmtId="171" fontId="1" fillId="0" borderId="37" xfId="207" applyNumberFormat="1" applyFont="1" applyFill="1" applyBorder="1" applyAlignment="1">
      <alignment vertical="center"/>
    </xf>
    <xf numFmtId="171" fontId="1" fillId="0" borderId="37" xfId="201" applyNumberFormat="1" applyFont="1" applyFill="1" applyBorder="1" applyAlignment="1">
      <alignment vertical="center"/>
    </xf>
    <xf numFmtId="171" fontId="1" fillId="0" borderId="37" xfId="35" applyNumberFormat="1" applyFont="1" applyFill="1" applyBorder="1" applyAlignment="1">
      <alignment vertical="center"/>
    </xf>
    <xf numFmtId="171" fontId="1" fillId="0" borderId="37" xfId="37" applyNumberFormat="1" applyFont="1" applyFill="1" applyBorder="1" applyAlignment="1">
      <alignment vertical="center"/>
    </xf>
    <xf numFmtId="171" fontId="1" fillId="0" borderId="37" xfId="39" applyNumberFormat="1" applyFont="1" applyFill="1" applyBorder="1" applyAlignment="1">
      <alignment vertical="center"/>
    </xf>
    <xf numFmtId="0" fontId="51" fillId="0" borderId="36" xfId="0" applyFont="1" applyFill="1" applyBorder="1" applyAlignment="1">
      <alignment horizontal="center" vertical="center"/>
    </xf>
    <xf numFmtId="171" fontId="21" fillId="0" borderId="36" xfId="0" applyNumberFormat="1" applyFont="1" applyBorder="1" applyAlignment="1">
      <alignment vertical="center"/>
    </xf>
    <xf numFmtId="0" fontId="14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10" xfId="0" applyFont="1" applyBorder="1" applyAlignment="1">
      <alignment horizontal="center" vertical="center" wrapText="1"/>
    </xf>
    <xf numFmtId="175" fontId="14" fillId="0" borderId="0" xfId="0" applyNumberFormat="1" applyFont="1"/>
    <xf numFmtId="175" fontId="14" fillId="0" borderId="0" xfId="0" applyNumberFormat="1" applyFont="1" applyAlignment="1">
      <alignment horizontal="center"/>
    </xf>
    <xf numFmtId="175" fontId="14" fillId="0" borderId="0" xfId="0" applyNumberFormat="1" applyFont="1" applyBorder="1"/>
    <xf numFmtId="175" fontId="14" fillId="0" borderId="37" xfId="0" applyNumberFormat="1" applyFont="1" applyBorder="1"/>
    <xf numFmtId="0" fontId="40" fillId="0" borderId="36" xfId="0" applyFont="1" applyBorder="1"/>
    <xf numFmtId="175" fontId="40" fillId="0" borderId="36" xfId="0" applyNumberFormat="1" applyFont="1" applyBorder="1"/>
    <xf numFmtId="164" fontId="40" fillId="0" borderId="36" xfId="0" applyNumberFormat="1" applyFont="1" applyBorder="1"/>
    <xf numFmtId="0" fontId="1" fillId="0" borderId="10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10" xfId="0" applyFont="1" applyBorder="1" applyAlignment="1">
      <alignment horizontal="center" vertical="center" textRotation="90" wrapText="1"/>
    </xf>
    <xf numFmtId="0" fontId="14" fillId="8" borderId="33" xfId="0" applyFont="1" applyFill="1" applyBorder="1" applyAlignment="1">
      <alignment horizontal="center" vertical="center" wrapText="1"/>
    </xf>
    <xf numFmtId="0" fontId="14" fillId="8" borderId="33" xfId="0" applyFont="1" applyFill="1" applyBorder="1" applyAlignment="1">
      <alignment horizontal="center" vertical="center" textRotation="90" wrapText="1"/>
    </xf>
    <xf numFmtId="0" fontId="14" fillId="8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left" vertical="center" wrapText="1"/>
    </xf>
    <xf numFmtId="0" fontId="14" fillId="8" borderId="28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horizontal="left" vertical="center" wrapText="1"/>
    </xf>
    <xf numFmtId="0" fontId="14" fillId="8" borderId="32" xfId="0" applyFont="1" applyFill="1" applyBorder="1" applyAlignment="1">
      <alignment horizontal="center" vertical="center" wrapText="1"/>
    </xf>
    <xf numFmtId="0" fontId="14" fillId="8" borderId="32" xfId="0" applyFont="1" applyFill="1" applyBorder="1" applyAlignment="1">
      <alignment horizontal="left" vertical="center" wrapText="1"/>
    </xf>
    <xf numFmtId="0" fontId="14" fillId="8" borderId="34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1" fillId="0" borderId="10" xfId="0" applyFont="1" applyBorder="1" applyAlignment="1">
      <alignment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1" fontId="14" fillId="0" borderId="10" xfId="0" applyNumberFormat="1" applyFont="1" applyBorder="1" applyAlignment="1">
      <alignment horizontal="right" vertical="center" wrapText="1"/>
    </xf>
    <xf numFmtId="164" fontId="14" fillId="0" borderId="10" xfId="0" applyNumberFormat="1" applyFont="1" applyBorder="1" applyAlignment="1">
      <alignment horizontal="right" vertical="center" wrapText="1"/>
    </xf>
    <xf numFmtId="2" fontId="14" fillId="0" borderId="10" xfId="0" applyNumberFormat="1" applyFont="1" applyBorder="1" applyAlignment="1">
      <alignment horizontal="right" vertical="center" wrapText="1"/>
    </xf>
    <xf numFmtId="0" fontId="14" fillId="0" borderId="33" xfId="0" applyFont="1" applyBorder="1" applyAlignment="1">
      <alignment horizontal="right" vertical="center" wrapText="1"/>
    </xf>
    <xf numFmtId="1" fontId="14" fillId="0" borderId="33" xfId="0" applyNumberFormat="1" applyFont="1" applyBorder="1" applyAlignment="1">
      <alignment horizontal="right" vertical="center" wrapText="1"/>
    </xf>
    <xf numFmtId="0" fontId="14" fillId="0" borderId="10" xfId="0" applyFont="1" applyBorder="1" applyAlignment="1">
      <alignment horizontal="right" vertical="center" wrapText="1"/>
    </xf>
    <xf numFmtId="164" fontId="14" fillId="0" borderId="28" xfId="0" applyNumberFormat="1" applyFont="1" applyBorder="1" applyAlignment="1">
      <alignment horizontal="right" vertical="center" wrapText="1"/>
    </xf>
    <xf numFmtId="164" fontId="14" fillId="0" borderId="32" xfId="0" applyNumberFormat="1" applyFont="1" applyBorder="1" applyAlignment="1">
      <alignment horizontal="right" vertical="center" wrapText="1"/>
    </xf>
    <xf numFmtId="49" fontId="14" fillId="0" borderId="10" xfId="0" applyNumberFormat="1" applyFont="1" applyBorder="1" applyAlignment="1">
      <alignment horizontal="right" vertical="center" wrapText="1"/>
    </xf>
    <xf numFmtId="1" fontId="14" fillId="0" borderId="28" xfId="0" applyNumberFormat="1" applyFont="1" applyBorder="1" applyAlignment="1">
      <alignment horizontal="right" vertical="center" wrapText="1"/>
    </xf>
    <xf numFmtId="2" fontId="14" fillId="0" borderId="28" xfId="0" applyNumberFormat="1" applyFont="1" applyBorder="1" applyAlignment="1">
      <alignment horizontal="right" vertical="center" wrapText="1"/>
    </xf>
    <xf numFmtId="1" fontId="14" fillId="0" borderId="43" xfId="0" applyNumberFormat="1" applyFont="1" applyBorder="1" applyAlignment="1">
      <alignment horizontal="right" vertical="center" wrapText="1"/>
    </xf>
    <xf numFmtId="0" fontId="14" fillId="0" borderId="28" xfId="0" applyFont="1" applyBorder="1" applyAlignment="1">
      <alignment horizontal="right" vertical="center" wrapText="1"/>
    </xf>
    <xf numFmtId="164" fontId="14" fillId="0" borderId="35" xfId="0" applyNumberFormat="1" applyFont="1" applyBorder="1" applyAlignment="1">
      <alignment horizontal="right" vertical="center" wrapText="1"/>
    </xf>
    <xf numFmtId="0" fontId="14" fillId="0" borderId="42" xfId="0" applyFont="1" applyBorder="1" applyAlignment="1">
      <alignment horizontal="right" vertical="center" wrapText="1"/>
    </xf>
    <xf numFmtId="1" fontId="40" fillId="0" borderId="18" xfId="0" applyNumberFormat="1" applyFont="1" applyFill="1" applyBorder="1" applyAlignment="1">
      <alignment horizontal="right" vertical="center" wrapText="1"/>
    </xf>
    <xf numFmtId="164" fontId="40" fillId="0" borderId="18" xfId="0" applyNumberFormat="1" applyFont="1" applyBorder="1" applyAlignment="1">
      <alignment horizontal="right" vertical="center" wrapText="1"/>
    </xf>
    <xf numFmtId="2" fontId="14" fillId="0" borderId="18" xfId="0" applyNumberFormat="1" applyFont="1" applyBorder="1" applyAlignment="1">
      <alignment horizontal="right" vertical="center" wrapText="1"/>
    </xf>
    <xf numFmtId="1" fontId="14" fillId="0" borderId="18" xfId="0" applyNumberFormat="1" applyFont="1" applyBorder="1" applyAlignment="1">
      <alignment horizontal="right" vertical="center" wrapText="1"/>
    </xf>
    <xf numFmtId="0" fontId="40" fillId="0" borderId="45" xfId="0" applyFont="1" applyFill="1" applyBorder="1" applyAlignment="1">
      <alignment horizontal="right" vertical="center" wrapText="1"/>
    </xf>
    <xf numFmtId="1" fontId="40" fillId="0" borderId="45" xfId="0" applyNumberFormat="1" applyFont="1" applyFill="1" applyBorder="1" applyAlignment="1">
      <alignment horizontal="right" vertical="center" wrapText="1"/>
    </xf>
    <xf numFmtId="2" fontId="40" fillId="0" borderId="18" xfId="0" applyNumberFormat="1" applyFont="1" applyBorder="1" applyAlignment="1">
      <alignment horizontal="right" vertical="center" wrapText="1"/>
    </xf>
    <xf numFmtId="1" fontId="40" fillId="0" borderId="45" xfId="0" applyNumberFormat="1" applyFont="1" applyBorder="1" applyAlignment="1">
      <alignment horizontal="right" vertical="center" wrapText="1"/>
    </xf>
    <xf numFmtId="0" fontId="40" fillId="0" borderId="18" xfId="0" applyFont="1" applyFill="1" applyBorder="1" applyAlignment="1">
      <alignment horizontal="right" vertical="center" wrapText="1"/>
    </xf>
    <xf numFmtId="0" fontId="40" fillId="0" borderId="18" xfId="0" applyFont="1" applyBorder="1" applyAlignment="1">
      <alignment horizontal="right" vertical="center" wrapText="1"/>
    </xf>
    <xf numFmtId="164" fontId="14" fillId="0" borderId="18" xfId="0" applyNumberFormat="1" applyFont="1" applyBorder="1" applyAlignment="1">
      <alignment horizontal="right" vertical="center" wrapText="1"/>
    </xf>
    <xf numFmtId="0" fontId="14" fillId="0" borderId="19" xfId="0" applyFont="1" applyBorder="1" applyAlignment="1">
      <alignment horizontal="right" vertical="center" wrapText="1"/>
    </xf>
    <xf numFmtId="1" fontId="14" fillId="0" borderId="32" xfId="0" applyNumberFormat="1" applyFont="1" applyBorder="1" applyAlignment="1">
      <alignment horizontal="right" vertical="center" wrapText="1"/>
    </xf>
    <xf numFmtId="2" fontId="14" fillId="0" borderId="32" xfId="0" applyNumberFormat="1" applyFont="1" applyBorder="1" applyAlignment="1">
      <alignment horizontal="right" vertical="center" wrapText="1"/>
    </xf>
    <xf numFmtId="1" fontId="14" fillId="0" borderId="34" xfId="0" applyNumberFormat="1" applyFont="1" applyBorder="1" applyAlignment="1">
      <alignment horizontal="right" vertical="center" wrapText="1"/>
    </xf>
    <xf numFmtId="0" fontId="14" fillId="0" borderId="32" xfId="0" applyFont="1" applyBorder="1" applyAlignment="1">
      <alignment horizontal="right" vertical="center" wrapText="1"/>
    </xf>
    <xf numFmtId="0" fontId="14" fillId="0" borderId="38" xfId="0" applyFont="1" applyBorder="1" applyAlignment="1">
      <alignment horizontal="right" vertical="center" wrapText="1"/>
    </xf>
    <xf numFmtId="0" fontId="14" fillId="0" borderId="24" xfId="0" applyFont="1" applyBorder="1" applyAlignment="1">
      <alignment horizontal="right" vertical="center" wrapText="1"/>
    </xf>
    <xf numFmtId="1" fontId="14" fillId="0" borderId="35" xfId="0" applyNumberFormat="1" applyFont="1" applyBorder="1" applyAlignment="1">
      <alignment horizontal="right" vertical="center" wrapText="1"/>
    </xf>
    <xf numFmtId="1" fontId="40" fillId="0" borderId="18" xfId="0" applyNumberFormat="1" applyFont="1" applyBorder="1" applyAlignment="1">
      <alignment horizontal="right" vertical="center" wrapText="1"/>
    </xf>
    <xf numFmtId="0" fontId="14" fillId="0" borderId="45" xfId="0" applyFont="1" applyBorder="1" applyAlignment="1">
      <alignment horizontal="right" vertical="center" wrapText="1"/>
    </xf>
    <xf numFmtId="1" fontId="14" fillId="0" borderId="45" xfId="0" applyNumberFormat="1" applyFont="1" applyBorder="1" applyAlignment="1">
      <alignment horizontal="right" vertical="center" wrapText="1"/>
    </xf>
    <xf numFmtId="2" fontId="14" fillId="0" borderId="35" xfId="0" applyNumberFormat="1" applyFont="1" applyBorder="1" applyAlignment="1">
      <alignment horizontal="right" vertical="center" wrapText="1"/>
    </xf>
    <xf numFmtId="1" fontId="14" fillId="0" borderId="24" xfId="0" applyNumberFormat="1" applyFont="1" applyBorder="1" applyAlignment="1">
      <alignment horizontal="right" vertical="center" wrapText="1"/>
    </xf>
    <xf numFmtId="0" fontId="40" fillId="8" borderId="10" xfId="0" applyFont="1" applyFill="1" applyBorder="1" applyAlignment="1">
      <alignment horizontal="right" vertical="center" wrapText="1"/>
    </xf>
    <xf numFmtId="164" fontId="40" fillId="0" borderId="10" xfId="0" applyNumberFormat="1" applyFont="1" applyBorder="1" applyAlignment="1">
      <alignment horizontal="right" vertical="center" wrapText="1"/>
    </xf>
    <xf numFmtId="164" fontId="40" fillId="0" borderId="10" xfId="0" applyNumberFormat="1" applyFont="1" applyBorder="1" applyAlignment="1">
      <alignment horizontal="right" vertical="center"/>
    </xf>
    <xf numFmtId="164" fontId="17" fillId="0" borderId="35" xfId="0" applyNumberFormat="1" applyFont="1" applyBorder="1" applyAlignment="1">
      <alignment horizontal="right" vertical="center" wrapText="1"/>
    </xf>
    <xf numFmtId="1" fontId="14" fillId="8" borderId="28" xfId="0" applyNumberFormat="1" applyFont="1" applyFill="1" applyBorder="1" applyAlignment="1">
      <alignment horizontal="right" vertical="center" wrapText="1"/>
    </xf>
    <xf numFmtId="164" fontId="14" fillId="8" borderId="35" xfId="0" applyNumberFormat="1" applyFont="1" applyFill="1" applyBorder="1" applyAlignment="1">
      <alignment horizontal="right" vertical="center" wrapText="1"/>
    </xf>
    <xf numFmtId="0" fontId="14" fillId="8" borderId="35" xfId="0" applyFont="1" applyFill="1" applyBorder="1" applyAlignment="1">
      <alignment horizontal="right" vertical="center" wrapText="1"/>
    </xf>
    <xf numFmtId="1" fontId="14" fillId="8" borderId="35" xfId="0" applyNumberFormat="1" applyFont="1" applyFill="1" applyBorder="1" applyAlignment="1">
      <alignment horizontal="right" vertical="center" wrapText="1"/>
    </xf>
    <xf numFmtId="0" fontId="14" fillId="8" borderId="28" xfId="0" applyFont="1" applyFill="1" applyBorder="1" applyAlignment="1">
      <alignment horizontal="right" vertical="center" wrapText="1"/>
    </xf>
    <xf numFmtId="164" fontId="14" fillId="8" borderId="28" xfId="0" applyNumberFormat="1" applyFont="1" applyFill="1" applyBorder="1" applyAlignment="1">
      <alignment horizontal="right" vertical="center" wrapText="1"/>
    </xf>
    <xf numFmtId="164" fontId="14" fillId="0" borderId="28" xfId="0" applyNumberFormat="1" applyFont="1" applyFill="1" applyBorder="1" applyAlignment="1">
      <alignment horizontal="right" vertical="center" wrapText="1"/>
    </xf>
    <xf numFmtId="1" fontId="14" fillId="0" borderId="28" xfId="0" applyNumberFormat="1" applyFont="1" applyFill="1" applyBorder="1" applyAlignment="1">
      <alignment horizontal="right" vertical="center" wrapText="1"/>
    </xf>
    <xf numFmtId="164" fontId="40" fillId="0" borderId="18" xfId="0" applyNumberFormat="1" applyFont="1" applyBorder="1" applyAlignment="1">
      <alignment horizontal="right" vertical="center"/>
    </xf>
    <xf numFmtId="1" fontId="40" fillId="0" borderId="18" xfId="0" applyNumberFormat="1" applyFont="1" applyBorder="1" applyAlignment="1">
      <alignment horizontal="right" vertical="center"/>
    </xf>
    <xf numFmtId="164" fontId="40" fillId="8" borderId="18" xfId="0" applyNumberFormat="1" applyFont="1" applyFill="1" applyBorder="1" applyAlignment="1">
      <alignment horizontal="right" vertical="center" wrapText="1"/>
    </xf>
    <xf numFmtId="164" fontId="40" fillId="8" borderId="18" xfId="0" applyNumberFormat="1" applyFont="1" applyFill="1" applyBorder="1" applyAlignment="1">
      <alignment horizontal="right" vertical="center"/>
    </xf>
    <xf numFmtId="0" fontId="1" fillId="8" borderId="0" xfId="0" applyFont="1" applyFill="1" applyBorder="1" applyAlignment="1">
      <alignment horizontal="right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37" xfId="0" applyFont="1" applyFill="1" applyBorder="1" applyAlignment="1">
      <alignment horizontal="center" vertical="center"/>
    </xf>
    <xf numFmtId="49" fontId="1" fillId="0" borderId="39" xfId="0" applyNumberFormat="1" applyFont="1" applyBorder="1" applyAlignment="1">
      <alignment horizontal="center" vertical="center"/>
    </xf>
    <xf numFmtId="0" fontId="19" fillId="0" borderId="39" xfId="0" applyFont="1" applyBorder="1" applyAlignment="1">
      <alignment vertical="center"/>
    </xf>
    <xf numFmtId="0" fontId="1" fillId="0" borderId="39" xfId="0" applyFont="1" applyBorder="1" applyAlignment="1">
      <alignment horizontal="center" vertical="center"/>
    </xf>
    <xf numFmtId="2" fontId="1" fillId="0" borderId="39" xfId="0" applyNumberFormat="1" applyFont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right" vertical="center" wrapText="1"/>
    </xf>
    <xf numFmtId="0" fontId="1" fillId="8" borderId="37" xfId="0" applyFont="1" applyFill="1" applyBorder="1" applyAlignment="1">
      <alignment vertical="center"/>
    </xf>
    <xf numFmtId="164" fontId="14" fillId="0" borderId="37" xfId="0" applyNumberFormat="1" applyFont="1" applyFill="1" applyBorder="1" applyAlignment="1">
      <alignment vertical="center"/>
    </xf>
    <xf numFmtId="1" fontId="14" fillId="0" borderId="37" xfId="0" applyNumberFormat="1" applyFont="1" applyFill="1" applyBorder="1" applyAlignment="1">
      <alignment vertical="center"/>
    </xf>
    <xf numFmtId="164" fontId="1" fillId="8" borderId="37" xfId="0" applyNumberFormat="1" applyFont="1" applyFill="1" applyBorder="1" applyAlignment="1">
      <alignment horizontal="right" vertical="center"/>
    </xf>
    <xf numFmtId="0" fontId="21" fillId="8" borderId="0" xfId="0" applyFont="1" applyFill="1" applyBorder="1" applyAlignment="1">
      <alignment vertical="center"/>
    </xf>
    <xf numFmtId="0" fontId="21" fillId="8" borderId="0" xfId="0" applyFont="1" applyFill="1" applyBorder="1" applyAlignment="1">
      <alignment horizontal="center" vertical="center"/>
    </xf>
    <xf numFmtId="2" fontId="0" fillId="8" borderId="0" xfId="0" applyNumberFormat="1" applyFill="1" applyBorder="1" applyAlignment="1">
      <alignment horizontal="right" vertical="center"/>
    </xf>
    <xf numFmtId="0" fontId="0" fillId="8" borderId="0" xfId="0" applyFill="1" applyBorder="1" applyAlignment="1">
      <alignment horizontal="right" vertical="center"/>
    </xf>
    <xf numFmtId="164" fontId="21" fillId="8" borderId="0" xfId="0" applyNumberFormat="1" applyFont="1" applyFill="1" applyBorder="1" applyAlignment="1">
      <alignment horizontal="right" vertical="center"/>
    </xf>
    <xf numFmtId="0" fontId="0" fillId="8" borderId="0" xfId="0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164" fontId="0" fillId="8" borderId="0" xfId="0" applyNumberFormat="1" applyFill="1" applyBorder="1" applyAlignment="1">
      <alignment horizontal="right" vertical="center"/>
    </xf>
    <xf numFmtId="0" fontId="21" fillId="8" borderId="0" xfId="0" applyFont="1" applyFill="1" applyBorder="1" applyAlignment="1">
      <alignment vertical="center" wrapText="1"/>
    </xf>
    <xf numFmtId="0" fontId="21" fillId="8" borderId="0" xfId="0" applyFont="1" applyFill="1" applyBorder="1" applyAlignment="1">
      <alignment horizontal="left" vertical="center" wrapText="1"/>
    </xf>
    <xf numFmtId="0" fontId="21" fillId="8" borderId="20" xfId="0" applyFont="1" applyFill="1" applyBorder="1" applyAlignment="1">
      <alignment horizontal="center" vertical="center"/>
    </xf>
    <xf numFmtId="164" fontId="0" fillId="8" borderId="20" xfId="0" applyNumberFormat="1" applyFill="1" applyBorder="1" applyAlignment="1">
      <alignment vertical="center"/>
    </xf>
    <xf numFmtId="2" fontId="0" fillId="8" borderId="20" xfId="0" applyNumberFormat="1" applyFill="1" applyBorder="1" applyAlignment="1">
      <alignment vertical="center"/>
    </xf>
    <xf numFmtId="0" fontId="0" fillId="8" borderId="20" xfId="0" applyFill="1" applyBorder="1" applyAlignment="1">
      <alignment vertical="center"/>
    </xf>
    <xf numFmtId="164" fontId="14" fillId="0" borderId="0" xfId="0" applyNumberFormat="1" applyFont="1" applyFill="1" applyBorder="1" applyAlignment="1">
      <alignment horizontal="right" vertical="center"/>
    </xf>
    <xf numFmtId="0" fontId="1" fillId="16" borderId="36" xfId="0" applyFont="1" applyFill="1" applyBorder="1" applyAlignment="1">
      <alignment horizontal="center" vertical="center"/>
    </xf>
    <xf numFmtId="0" fontId="1" fillId="16" borderId="36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/>
    </xf>
    <xf numFmtId="0" fontId="50" fillId="0" borderId="0" xfId="0" applyNumberFormat="1" applyFont="1" applyAlignment="1">
      <alignment horizontal="center" vertical="center" wrapText="1"/>
    </xf>
    <xf numFmtId="0" fontId="51" fillId="0" borderId="0" xfId="0" applyNumberFormat="1" applyFont="1" applyAlignment="1">
      <alignment horizontal="center" vertical="center" wrapText="1"/>
    </xf>
    <xf numFmtId="0" fontId="50" fillId="0" borderId="0" xfId="0" applyNumberFormat="1" applyFont="1" applyFill="1" applyAlignment="1">
      <alignment horizontal="center" vertical="center" wrapText="1"/>
    </xf>
    <xf numFmtId="0" fontId="50" fillId="0" borderId="61" xfId="0" applyNumberFormat="1" applyFont="1" applyBorder="1" applyAlignment="1">
      <alignment horizontal="center" vertical="center" textRotation="90" wrapText="1"/>
    </xf>
    <xf numFmtId="0" fontId="50" fillId="0" borderId="11" xfId="0" applyNumberFormat="1" applyFont="1" applyBorder="1" applyAlignment="1">
      <alignment horizontal="center" vertical="center" wrapText="1"/>
    </xf>
    <xf numFmtId="0" fontId="50" fillId="0" borderId="10" xfId="0" applyNumberFormat="1" applyFont="1" applyBorder="1" applyAlignment="1">
      <alignment horizontal="center" vertical="center" wrapText="1"/>
    </xf>
    <xf numFmtId="0" fontId="50" fillId="0" borderId="46" xfId="0" applyNumberFormat="1" applyFont="1" applyBorder="1" applyAlignment="1">
      <alignment horizontal="center" vertical="center" wrapText="1"/>
    </xf>
    <xf numFmtId="0" fontId="50" fillId="0" borderId="61" xfId="0" applyNumberFormat="1" applyFont="1" applyBorder="1" applyAlignment="1">
      <alignment horizontal="right" vertical="center" wrapText="1"/>
    </xf>
    <xf numFmtId="0" fontId="50" fillId="0" borderId="15" xfId="0" applyNumberFormat="1" applyFont="1" applyBorder="1" applyAlignment="1">
      <alignment horizontal="right" vertical="center" wrapText="1"/>
    </xf>
    <xf numFmtId="0" fontId="50" fillId="0" borderId="11" xfId="0" applyNumberFormat="1" applyFont="1" applyBorder="1" applyAlignment="1">
      <alignment horizontal="right" vertical="center" wrapText="1"/>
    </xf>
    <xf numFmtId="0" fontId="50" fillId="0" borderId="10" xfId="0" applyNumberFormat="1" applyFont="1" applyBorder="1" applyAlignment="1">
      <alignment horizontal="right" vertical="center" wrapText="1"/>
    </xf>
    <xf numFmtId="0" fontId="50" fillId="0" borderId="46" xfId="0" applyNumberFormat="1" applyFont="1" applyBorder="1" applyAlignment="1">
      <alignment horizontal="right" vertical="center" wrapText="1"/>
    </xf>
    <xf numFmtId="0" fontId="50" fillId="0" borderId="0" xfId="0" applyNumberFormat="1" applyFont="1" applyBorder="1" applyAlignment="1">
      <alignment horizontal="right" vertical="center" wrapText="1"/>
    </xf>
    <xf numFmtId="0" fontId="50" fillId="11" borderId="61" xfId="0" applyNumberFormat="1" applyFont="1" applyFill="1" applyBorder="1" applyAlignment="1">
      <alignment horizontal="right" vertical="center" wrapText="1"/>
    </xf>
    <xf numFmtId="0" fontId="50" fillId="0" borderId="10" xfId="0" applyNumberFormat="1" applyFont="1" applyBorder="1" applyAlignment="1">
      <alignment horizontal="center" vertical="center" textRotation="90" wrapText="1"/>
    </xf>
    <xf numFmtId="0" fontId="50" fillId="11" borderId="11" xfId="0" applyNumberFormat="1" applyFont="1" applyFill="1" applyBorder="1" applyAlignment="1">
      <alignment horizontal="right" vertical="center" wrapText="1"/>
    </xf>
    <xf numFmtId="0" fontId="50" fillId="11" borderId="10" xfId="0" applyNumberFormat="1" applyFont="1" applyFill="1" applyBorder="1" applyAlignment="1">
      <alignment horizontal="right" vertical="center" wrapText="1"/>
    </xf>
    <xf numFmtId="0" fontId="50" fillId="11" borderId="46" xfId="0" applyNumberFormat="1" applyFont="1" applyFill="1" applyBorder="1" applyAlignment="1">
      <alignment horizontal="right" vertical="center" wrapText="1"/>
    </xf>
    <xf numFmtId="0" fontId="50" fillId="0" borderId="10" xfId="0" applyNumberFormat="1" applyFont="1" applyBorder="1" applyAlignment="1">
      <alignment vertical="center" wrapText="1"/>
    </xf>
    <xf numFmtId="0" fontId="50" fillId="0" borderId="46" xfId="0" applyNumberFormat="1" applyFont="1" applyBorder="1" applyAlignment="1">
      <alignment vertical="center" wrapText="1"/>
    </xf>
    <xf numFmtId="0" fontId="50" fillId="0" borderId="11" xfId="0" applyNumberFormat="1" applyFont="1" applyBorder="1" applyAlignment="1">
      <alignment horizontal="left" vertical="center" wrapText="1"/>
    </xf>
    <xf numFmtId="49" fontId="50" fillId="0" borderId="10" xfId="0" applyNumberFormat="1" applyFont="1" applyBorder="1" applyAlignment="1">
      <alignment horizontal="left" vertical="center" wrapText="1"/>
    </xf>
    <xf numFmtId="0" fontId="50" fillId="0" borderId="46" xfId="0" applyNumberFormat="1" applyFont="1" applyBorder="1" applyAlignment="1">
      <alignment horizontal="left" vertical="center" wrapText="1"/>
    </xf>
    <xf numFmtId="0" fontId="50" fillId="0" borderId="10" xfId="0" applyNumberFormat="1" applyFont="1" applyBorder="1" applyAlignment="1">
      <alignment horizontal="left" vertical="center" wrapText="1"/>
    </xf>
    <xf numFmtId="0" fontId="50" fillId="0" borderId="34" xfId="0" applyNumberFormat="1" applyFont="1" applyBorder="1" applyAlignment="1">
      <alignment vertical="center" wrapText="1"/>
    </xf>
    <xf numFmtId="0" fontId="50" fillId="0" borderId="0" xfId="0" applyNumberFormat="1" applyFont="1" applyAlignment="1">
      <alignment horizontal="center" vertical="center" wrapText="1"/>
    </xf>
    <xf numFmtId="0" fontId="50" fillId="0" borderId="61" xfId="0" applyNumberFormat="1" applyFont="1" applyBorder="1" applyAlignment="1">
      <alignment horizontal="center" vertical="center" textRotation="90" wrapText="1"/>
    </xf>
    <xf numFmtId="0" fontId="50" fillId="0" borderId="10" xfId="0" applyNumberFormat="1" applyFont="1" applyBorder="1" applyAlignment="1">
      <alignment horizontal="center" vertical="center" wrapText="1"/>
    </xf>
    <xf numFmtId="0" fontId="51" fillId="0" borderId="10" xfId="0" applyNumberFormat="1" applyFont="1" applyBorder="1" applyAlignment="1">
      <alignment horizontal="center" vertical="center" textRotation="90" wrapText="1"/>
    </xf>
    <xf numFmtId="0" fontId="51" fillId="0" borderId="0" xfId="0" applyNumberFormat="1" applyFont="1" applyAlignment="1">
      <alignment horizontal="center" vertical="center" wrapText="1"/>
    </xf>
    <xf numFmtId="0" fontId="51" fillId="0" borderId="0" xfId="0" applyNumberFormat="1" applyFont="1" applyFill="1" applyAlignment="1">
      <alignment horizontal="center" vertical="center" wrapText="1"/>
    </xf>
    <xf numFmtId="0" fontId="50" fillId="0" borderId="61" xfId="0" applyNumberFormat="1" applyFont="1" applyBorder="1" applyAlignment="1">
      <alignment horizontal="center" vertical="center" wrapText="1"/>
    </xf>
    <xf numFmtId="0" fontId="51" fillId="11" borderId="61" xfId="0" applyNumberFormat="1" applyFont="1" applyFill="1" applyBorder="1" applyAlignment="1">
      <alignment horizontal="center" vertical="center" wrapText="1"/>
    </xf>
    <xf numFmtId="0" fontId="51" fillId="0" borderId="11" xfId="0" applyNumberFormat="1" applyFont="1" applyBorder="1" applyAlignment="1">
      <alignment vertical="center" textRotation="90" wrapText="1"/>
    </xf>
    <xf numFmtId="0" fontId="50" fillId="0" borderId="15" xfId="0" applyNumberFormat="1" applyFont="1" applyBorder="1" applyAlignment="1">
      <alignment horizontal="center" vertical="center" wrapText="1"/>
    </xf>
    <xf numFmtId="0" fontId="51" fillId="0" borderId="10" xfId="0" applyNumberFormat="1" applyFont="1" applyBorder="1" applyAlignment="1">
      <alignment vertical="center" textRotation="90" wrapText="1"/>
    </xf>
    <xf numFmtId="0" fontId="51" fillId="0" borderId="46" xfId="0" applyNumberFormat="1" applyFont="1" applyBorder="1" applyAlignment="1">
      <alignment vertical="center" textRotation="90" wrapText="1"/>
    </xf>
    <xf numFmtId="0" fontId="51" fillId="0" borderId="11" xfId="0" applyNumberFormat="1" applyFont="1" applyBorder="1" applyAlignment="1">
      <alignment horizontal="center" vertical="center" textRotation="90" wrapText="1"/>
    </xf>
    <xf numFmtId="0" fontId="51" fillId="11" borderId="11" xfId="0" applyNumberFormat="1" applyFont="1" applyFill="1" applyBorder="1" applyAlignment="1">
      <alignment horizontal="center" vertical="center" wrapText="1"/>
    </xf>
    <xf numFmtId="0" fontId="50" fillId="0" borderId="0" xfId="0" applyNumberFormat="1" applyFont="1" applyBorder="1" applyAlignment="1">
      <alignment horizontal="center" vertical="center" wrapText="1"/>
    </xf>
    <xf numFmtId="0" fontId="51" fillId="11" borderId="10" xfId="0" applyNumberFormat="1" applyFont="1" applyFill="1" applyBorder="1" applyAlignment="1">
      <alignment horizontal="center" vertical="center" wrapText="1"/>
    </xf>
    <xf numFmtId="0" fontId="51" fillId="0" borderId="46" xfId="0" applyNumberFormat="1" applyFont="1" applyBorder="1" applyAlignment="1">
      <alignment horizontal="center" vertical="center" textRotation="90" wrapText="1"/>
    </xf>
    <xf numFmtId="0" fontId="51" fillId="11" borderId="46" xfId="0" applyNumberFormat="1" applyFont="1" applyFill="1" applyBorder="1" applyAlignment="1">
      <alignment horizontal="center" vertical="center" wrapText="1"/>
    </xf>
    <xf numFmtId="0" fontId="51" fillId="0" borderId="54" xfId="0" applyNumberFormat="1" applyFont="1" applyBorder="1" applyAlignment="1">
      <alignment vertical="center" textRotation="90" wrapText="1"/>
    </xf>
    <xf numFmtId="49" fontId="51" fillId="0" borderId="10" xfId="0" applyNumberFormat="1" applyFont="1" applyBorder="1" applyAlignment="1">
      <alignment horizontal="center" vertical="center" textRotation="90" wrapText="1"/>
    </xf>
    <xf numFmtId="0" fontId="1" fillId="8" borderId="37" xfId="0" applyFont="1" applyFill="1" applyBorder="1" applyAlignment="1">
      <alignment horizontal="center" vertical="center"/>
    </xf>
    <xf numFmtId="0" fontId="1" fillId="8" borderId="37" xfId="0" applyFont="1" applyFill="1" applyBorder="1" applyAlignment="1">
      <alignment vertical="center" wrapText="1"/>
    </xf>
    <xf numFmtId="0" fontId="1" fillId="16" borderId="10" xfId="201" applyFont="1" applyFill="1" applyBorder="1" applyAlignment="1">
      <alignment horizontal="center"/>
    </xf>
    <xf numFmtId="0" fontId="1" fillId="16" borderId="10" xfId="201" applyFont="1" applyFill="1" applyBorder="1" applyAlignment="1">
      <alignment horizontal="center" vertical="center" wrapText="1"/>
    </xf>
    <xf numFmtId="0" fontId="1" fillId="0" borderId="0" xfId="201" applyFont="1" applyAlignment="1">
      <alignment vertical="center"/>
    </xf>
    <xf numFmtId="0" fontId="28" fillId="0" borderId="0" xfId="43" applyFont="1" applyBorder="1" applyAlignment="1">
      <alignment horizontal="center" wrapText="1"/>
    </xf>
    <xf numFmtId="0" fontId="28" fillId="0" borderId="0" xfId="43" applyFont="1" applyBorder="1" applyAlignment="1">
      <alignment horizontal="center"/>
    </xf>
    <xf numFmtId="0" fontId="32" fillId="0" borderId="0" xfId="43" applyFont="1" applyBorder="1" applyAlignment="1">
      <alignment horizontal="center" wrapText="1"/>
    </xf>
    <xf numFmtId="0" fontId="32" fillId="0" borderId="0" xfId="43" applyFont="1" applyBorder="1" applyAlignment="1">
      <alignment horizontal="center"/>
    </xf>
    <xf numFmtId="0" fontId="31" fillId="0" borderId="0" xfId="43" applyFont="1" applyBorder="1" applyAlignment="1">
      <alignment horizontal="center" wrapText="1"/>
    </xf>
    <xf numFmtId="0" fontId="31" fillId="0" borderId="0" xfId="43" applyFont="1" applyBorder="1" applyAlignment="1">
      <alignment horizontal="center"/>
    </xf>
    <xf numFmtId="0" fontId="14" fillId="0" borderId="0" xfId="43" applyFont="1" applyBorder="1" applyAlignment="1">
      <alignment horizontal="center"/>
    </xf>
    <xf numFmtId="0" fontId="30" fillId="0" borderId="0" xfId="43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" fillId="0" borderId="40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2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 wrapText="1"/>
    </xf>
    <xf numFmtId="0" fontId="1" fillId="0" borderId="39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right" vertical="center"/>
    </xf>
    <xf numFmtId="0" fontId="1" fillId="8" borderId="24" xfId="0" applyFont="1" applyFill="1" applyBorder="1" applyAlignment="1">
      <alignment horizontal="center" vertical="center"/>
    </xf>
    <xf numFmtId="0" fontId="1" fillId="8" borderId="36" xfId="0" applyFont="1" applyFill="1" applyBorder="1" applyAlignment="1">
      <alignment horizontal="center" vertical="center"/>
    </xf>
    <xf numFmtId="0" fontId="1" fillId="8" borderId="33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/>
    </xf>
    <xf numFmtId="0" fontId="1" fillId="8" borderId="28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" fillId="0" borderId="0" xfId="213" applyFont="1" applyAlignment="1">
      <alignment horizontal="center"/>
    </xf>
    <xf numFmtId="0" fontId="1" fillId="0" borderId="0" xfId="213" applyFont="1" applyBorder="1" applyAlignment="1">
      <alignment horizontal="center" vertical="center" wrapText="1"/>
    </xf>
    <xf numFmtId="0" fontId="1" fillId="0" borderId="0" xfId="213" applyFont="1" applyBorder="1" applyAlignment="1">
      <alignment horizontal="right"/>
    </xf>
    <xf numFmtId="0" fontId="1" fillId="0" borderId="0" xfId="213" applyFont="1" applyBorder="1" applyAlignment="1">
      <alignment horizontal="center"/>
    </xf>
    <xf numFmtId="0" fontId="1" fillId="0" borderId="0" xfId="0" applyFont="1" applyAlignment="1">
      <alignment horizontal="center"/>
    </xf>
    <xf numFmtId="0" fontId="21" fillId="16" borderId="42" xfId="0" applyFont="1" applyFill="1" applyBorder="1" applyAlignment="1">
      <alignment horizontal="center" vertical="center" wrapText="1"/>
    </xf>
    <xf numFmtId="0" fontId="21" fillId="16" borderId="40" xfId="0" applyFont="1" applyFill="1" applyBorder="1" applyAlignment="1">
      <alignment horizontal="center" vertical="center" wrapText="1"/>
    </xf>
    <xf numFmtId="0" fontId="21" fillId="16" borderId="38" xfId="0" applyFont="1" applyFill="1" applyBorder="1" applyAlignment="1">
      <alignment horizontal="center" vertical="center" wrapText="1"/>
    </xf>
    <xf numFmtId="0" fontId="21" fillId="16" borderId="10" xfId="0" applyFont="1" applyFill="1" applyBorder="1" applyAlignment="1">
      <alignment horizontal="center" vertical="center" wrapText="1"/>
    </xf>
    <xf numFmtId="0" fontId="1" fillId="16" borderId="10" xfId="0" applyFont="1" applyFill="1" applyBorder="1" applyAlignment="1">
      <alignment horizontal="center" vertical="center" wrapText="1"/>
    </xf>
    <xf numFmtId="0" fontId="18" fillId="0" borderId="0" xfId="201" applyFont="1" applyAlignment="1">
      <alignment horizontal="center"/>
    </xf>
    <xf numFmtId="0" fontId="18" fillId="0" borderId="0" xfId="201" applyFont="1" applyBorder="1" applyAlignment="1">
      <alignment horizontal="right"/>
    </xf>
    <xf numFmtId="0" fontId="1" fillId="16" borderId="10" xfId="201" applyFont="1" applyFill="1" applyBorder="1" applyAlignment="1">
      <alignment horizontal="center" vertical="center" wrapText="1"/>
    </xf>
    <xf numFmtId="0" fontId="1" fillId="16" borderId="10" xfId="201" applyFont="1" applyFill="1" applyBorder="1" applyAlignment="1">
      <alignment horizontal="center" vertical="center"/>
    </xf>
    <xf numFmtId="0" fontId="1" fillId="16" borderId="28" xfId="201" applyFont="1" applyFill="1" applyBorder="1" applyAlignment="1">
      <alignment horizontal="center" vertical="center" wrapText="1"/>
    </xf>
    <xf numFmtId="0" fontId="1" fillId="16" borderId="32" xfId="201" applyFont="1" applyFill="1" applyBorder="1" applyAlignment="1">
      <alignment horizontal="center" vertical="center" wrapText="1"/>
    </xf>
    <xf numFmtId="0" fontId="1" fillId="0" borderId="0" xfId="201" applyFont="1" applyAlignment="1">
      <alignment horizontal="center" vertical="center"/>
    </xf>
    <xf numFmtId="0" fontId="0" fillId="0" borderId="0" xfId="124" applyFont="1" applyAlignment="1">
      <alignment horizontal="center" vertical="center"/>
    </xf>
    <xf numFmtId="0" fontId="1" fillId="0" borderId="0" xfId="124" applyFont="1" applyAlignment="1">
      <alignment horizontal="center" vertical="center"/>
    </xf>
    <xf numFmtId="0" fontId="1" fillId="0" borderId="0" xfId="124" applyFont="1" applyAlignment="1">
      <alignment horizontal="center"/>
    </xf>
    <xf numFmtId="0" fontId="1" fillId="0" borderId="0" xfId="124" applyFont="1" applyAlignment="1">
      <alignment vertical="center" wrapText="1"/>
    </xf>
    <xf numFmtId="0" fontId="1" fillId="0" borderId="0" xfId="124" applyFont="1" applyAlignment="1">
      <alignment vertical="center"/>
    </xf>
    <xf numFmtId="0" fontId="1" fillId="0" borderId="37" xfId="124" applyFont="1" applyBorder="1" applyAlignment="1">
      <alignment horizontal="left" vertical="center" wrapText="1"/>
    </xf>
    <xf numFmtId="0" fontId="1" fillId="8" borderId="10" xfId="124" applyFont="1" applyFill="1" applyBorder="1" applyAlignment="1">
      <alignment horizontal="center" vertical="center" wrapText="1"/>
    </xf>
    <xf numFmtId="0" fontId="1" fillId="8" borderId="10" xfId="124" applyFont="1" applyFill="1" applyBorder="1" applyAlignment="1">
      <alignment horizontal="center" vertical="center"/>
    </xf>
    <xf numFmtId="0" fontId="1" fillId="8" borderId="24" xfId="124" applyFont="1" applyFill="1" applyBorder="1" applyAlignment="1">
      <alignment horizontal="center" wrapText="1"/>
    </xf>
    <xf numFmtId="0" fontId="1" fillId="8" borderId="36" xfId="124" applyFont="1" applyFill="1" applyBorder="1" applyAlignment="1">
      <alignment horizontal="center"/>
    </xf>
    <xf numFmtId="0" fontId="1" fillId="8" borderId="33" xfId="124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37" xfId="201" applyFont="1" applyBorder="1" applyAlignment="1">
      <alignment horizontal="right"/>
    </xf>
    <xf numFmtId="0" fontId="21" fillId="0" borderId="10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" fillId="0" borderId="10" xfId="212" applyFont="1" applyBorder="1" applyAlignment="1">
      <alignment horizontal="center" vertical="center"/>
    </xf>
    <xf numFmtId="0" fontId="2" fillId="0" borderId="28" xfId="212" applyFont="1" applyBorder="1" applyAlignment="1">
      <alignment horizontal="center" vertical="center" wrapText="1"/>
    </xf>
    <xf numFmtId="0" fontId="2" fillId="0" borderId="35" xfId="212" applyFont="1" applyBorder="1" applyAlignment="1">
      <alignment horizontal="center" vertical="center" wrapText="1"/>
    </xf>
    <xf numFmtId="0" fontId="2" fillId="0" borderId="10" xfId="212" applyFont="1" applyBorder="1" applyAlignment="1">
      <alignment horizontal="center" vertical="center" wrapText="1"/>
    </xf>
    <xf numFmtId="0" fontId="2" fillId="0" borderId="28" xfId="212" applyFont="1" applyBorder="1" applyAlignment="1">
      <alignment horizontal="center" vertical="center"/>
    </xf>
    <xf numFmtId="0" fontId="2" fillId="0" borderId="35" xfId="212" applyFont="1" applyBorder="1" applyAlignment="1">
      <alignment horizontal="center" vertical="center"/>
    </xf>
    <xf numFmtId="0" fontId="2" fillId="0" borderId="40" xfId="212" applyFont="1" applyBorder="1" applyAlignment="1">
      <alignment horizontal="center" vertical="center"/>
    </xf>
    <xf numFmtId="0" fontId="2" fillId="0" borderId="42" xfId="212" applyFont="1" applyBorder="1" applyAlignment="1">
      <alignment horizontal="center" vertical="center"/>
    </xf>
    <xf numFmtId="0" fontId="2" fillId="0" borderId="0" xfId="212" applyFont="1" applyBorder="1" applyAlignment="1">
      <alignment horizontal="right"/>
    </xf>
    <xf numFmtId="0" fontId="2" fillId="0" borderId="10" xfId="212" quotePrefix="1" applyFont="1" applyBorder="1" applyAlignment="1">
      <alignment horizontal="center" vertical="center" wrapText="1"/>
    </xf>
    <xf numFmtId="0" fontId="23" fillId="0" borderId="0" xfId="212" applyFont="1" applyBorder="1" applyAlignment="1">
      <alignment horizontal="right"/>
    </xf>
    <xf numFmtId="0" fontId="23" fillId="0" borderId="10" xfId="212" applyFont="1" applyBorder="1" applyAlignment="1">
      <alignment horizontal="right"/>
    </xf>
    <xf numFmtId="0" fontId="1" fillId="0" borderId="37" xfId="201" applyFont="1" applyBorder="1" applyAlignment="1">
      <alignment horizontal="right"/>
    </xf>
    <xf numFmtId="0" fontId="21" fillId="0" borderId="10" xfId="201" applyFont="1" applyBorder="1" applyAlignment="1">
      <alignment horizontal="center" vertical="center" wrapText="1"/>
    </xf>
    <xf numFmtId="0" fontId="14" fillId="0" borderId="0" xfId="201" applyFont="1" applyAlignment="1">
      <alignment horizontal="center"/>
    </xf>
    <xf numFmtId="0" fontId="21" fillId="0" borderId="4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0" fontId="24" fillId="0" borderId="0" xfId="0" applyFont="1" applyAlignment="1">
      <alignment horizontal="left" vertical="center"/>
    </xf>
    <xf numFmtId="0" fontId="19" fillId="0" borderId="0" xfId="0" applyFont="1" applyBorder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28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14" fontId="24" fillId="0" borderId="37" xfId="0" applyNumberFormat="1" applyFont="1" applyBorder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1" fillId="0" borderId="37" xfId="0" applyFont="1" applyBorder="1" applyAlignment="1">
      <alignment horizontal="right" vertical="center"/>
    </xf>
    <xf numFmtId="0" fontId="24" fillId="0" borderId="1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/>
    <xf numFmtId="0" fontId="26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wrapText="1"/>
    </xf>
    <xf numFmtId="0" fontId="24" fillId="0" borderId="28" xfId="0" applyFont="1" applyBorder="1"/>
    <xf numFmtId="0" fontId="24" fillId="0" borderId="32" xfId="0" applyFont="1" applyBorder="1"/>
    <xf numFmtId="0" fontId="24" fillId="0" borderId="28" xfId="0" applyFont="1" applyBorder="1" applyAlignment="1">
      <alignment horizontal="center" vertical="center" textRotation="90" wrapText="1"/>
    </xf>
    <xf numFmtId="0" fontId="24" fillId="0" borderId="32" xfId="0" applyFont="1" applyBorder="1" applyAlignment="1">
      <alignment horizontal="center" vertical="center" textRotation="90" wrapText="1"/>
    </xf>
    <xf numFmtId="0" fontId="1" fillId="0" borderId="10" xfId="215" applyFont="1" applyBorder="1" applyAlignment="1">
      <alignment horizontal="center" vertical="center"/>
    </xf>
    <xf numFmtId="0" fontId="1" fillId="0" borderId="28" xfId="215" applyFont="1" applyBorder="1" applyAlignment="1">
      <alignment horizontal="center" vertical="center"/>
    </xf>
    <xf numFmtId="0" fontId="1" fillId="0" borderId="28" xfId="215" applyFont="1" applyBorder="1" applyAlignment="1">
      <alignment horizontal="center" vertical="top" wrapText="1"/>
    </xf>
    <xf numFmtId="0" fontId="1" fillId="0" borderId="35" xfId="215" applyFont="1" applyBorder="1" applyAlignment="1">
      <alignment horizontal="center" vertical="top" wrapText="1"/>
    </xf>
    <xf numFmtId="0" fontId="1" fillId="0" borderId="42" xfId="215" applyFont="1" applyBorder="1" applyAlignment="1">
      <alignment horizontal="center" vertical="center"/>
    </xf>
    <xf numFmtId="0" fontId="1" fillId="0" borderId="0" xfId="215" applyFont="1" applyAlignment="1">
      <alignment horizontal="center"/>
    </xf>
    <xf numFmtId="0" fontId="1" fillId="0" borderId="10" xfId="215" applyFont="1" applyBorder="1" applyAlignment="1">
      <alignment horizontal="center"/>
    </xf>
    <xf numFmtId="0" fontId="1" fillId="0" borderId="28" xfId="215" applyFont="1" applyBorder="1" applyAlignment="1">
      <alignment horizontal="center"/>
    </xf>
    <xf numFmtId="0" fontId="1" fillId="0" borderId="24" xfId="215" applyFont="1" applyBorder="1" applyAlignment="1">
      <alignment horizontal="center"/>
    </xf>
    <xf numFmtId="0" fontId="1" fillId="0" borderId="24" xfId="215" applyFont="1" applyBorder="1" applyAlignment="1">
      <alignment horizontal="center" vertical="center"/>
    </xf>
    <xf numFmtId="0" fontId="1" fillId="0" borderId="0" xfId="215" applyFont="1" applyBorder="1" applyAlignment="1">
      <alignment horizontal="center" vertical="center"/>
    </xf>
    <xf numFmtId="0" fontId="1" fillId="0" borderId="35" xfId="215" applyFont="1" applyBorder="1" applyAlignment="1">
      <alignment horizontal="center"/>
    </xf>
    <xf numFmtId="0" fontId="1" fillId="0" borderId="28" xfId="215" applyFont="1" applyBorder="1" applyAlignment="1">
      <alignment horizontal="center" vertical="center" wrapText="1"/>
    </xf>
    <xf numFmtId="0" fontId="1" fillId="0" borderId="35" xfId="215" applyFont="1" applyBorder="1" applyAlignment="1">
      <alignment horizontal="center" vertical="center" wrapText="1"/>
    </xf>
    <xf numFmtId="0" fontId="21" fillId="0" borderId="37" xfId="215" applyFont="1" applyBorder="1" applyAlignment="1">
      <alignment horizontal="center"/>
    </xf>
    <xf numFmtId="0" fontId="1" fillId="0" borderId="28" xfId="215" applyFont="1" applyBorder="1" applyAlignment="1">
      <alignment horizontal="center" textRotation="90" wrapText="1"/>
    </xf>
    <xf numFmtId="0" fontId="1" fillId="0" borderId="35" xfId="215" applyFont="1" applyBorder="1" applyAlignment="1">
      <alignment horizontal="center" textRotation="90" wrapText="1"/>
    </xf>
    <xf numFmtId="0" fontId="25" fillId="0" borderId="0" xfId="215" applyFont="1" applyBorder="1" applyAlignment="1">
      <alignment horizontal="center"/>
    </xf>
    <xf numFmtId="0" fontId="25" fillId="0" borderId="0" xfId="215" quotePrefix="1" applyFont="1" applyBorder="1" applyAlignment="1">
      <alignment horizontal="center"/>
    </xf>
    <xf numFmtId="0" fontId="70" fillId="0" borderId="0" xfId="215" applyFont="1" applyAlignment="1">
      <alignment horizontal="center"/>
    </xf>
    <xf numFmtId="0" fontId="25" fillId="0" borderId="10" xfId="215" applyFont="1" applyBorder="1" applyAlignment="1">
      <alignment horizontal="center"/>
    </xf>
    <xf numFmtId="0" fontId="25" fillId="0" borderId="28" xfId="215" applyFont="1" applyBorder="1" applyAlignment="1">
      <alignment horizontal="center"/>
    </xf>
    <xf numFmtId="0" fontId="20" fillId="0" borderId="0" xfId="211" applyFont="1" applyFill="1" applyBorder="1" applyAlignment="1">
      <alignment horizontal="right" wrapText="1"/>
    </xf>
    <xf numFmtId="0" fontId="1" fillId="0" borderId="0" xfId="215" applyFont="1" applyBorder="1" applyAlignment="1">
      <alignment horizontal="right"/>
    </xf>
    <xf numFmtId="0" fontId="1" fillId="0" borderId="37" xfId="215" applyFont="1" applyBorder="1" applyAlignment="1">
      <alignment horizontal="right"/>
    </xf>
    <xf numFmtId="0" fontId="1" fillId="0" borderId="42" xfId="215" applyFont="1" applyBorder="1" applyAlignment="1">
      <alignment horizontal="center"/>
    </xf>
    <xf numFmtId="0" fontId="1" fillId="0" borderId="41" xfId="215" applyFont="1" applyBorder="1" applyAlignment="1">
      <alignment horizontal="center"/>
    </xf>
    <xf numFmtId="0" fontId="1" fillId="0" borderId="43" xfId="215" applyFont="1" applyBorder="1" applyAlignment="1">
      <alignment horizontal="center"/>
    </xf>
    <xf numFmtId="0" fontId="1" fillId="0" borderId="38" xfId="215" applyFont="1" applyBorder="1" applyAlignment="1">
      <alignment horizontal="center"/>
    </xf>
    <xf numFmtId="0" fontId="1" fillId="0" borderId="37" xfId="215" applyFont="1" applyBorder="1" applyAlignment="1">
      <alignment horizontal="center"/>
    </xf>
    <xf numFmtId="0" fontId="1" fillId="0" borderId="34" xfId="215" applyFont="1" applyBorder="1" applyAlignment="1">
      <alignment horizontal="center"/>
    </xf>
    <xf numFmtId="0" fontId="20" fillId="0" borderId="42" xfId="211" applyFont="1" applyFill="1" applyBorder="1" applyAlignment="1">
      <alignment horizontal="center" wrapText="1"/>
    </xf>
    <xf numFmtId="0" fontId="20" fillId="0" borderId="41" xfId="211" applyFont="1" applyFill="1" applyBorder="1" applyAlignment="1">
      <alignment horizontal="center" wrapText="1"/>
    </xf>
    <xf numFmtId="0" fontId="20" fillId="0" borderId="43" xfId="211" applyFont="1" applyFill="1" applyBorder="1" applyAlignment="1">
      <alignment horizontal="center" wrapText="1"/>
    </xf>
    <xf numFmtId="0" fontId="20" fillId="0" borderId="41" xfId="211" applyFont="1" applyFill="1" applyBorder="1" applyAlignment="1">
      <alignment horizontal="right" wrapText="1"/>
    </xf>
    <xf numFmtId="0" fontId="1" fillId="0" borderId="0" xfId="215" applyFont="1" applyBorder="1" applyAlignment="1">
      <alignment horizontal="center"/>
    </xf>
    <xf numFmtId="0" fontId="1" fillId="0" borderId="37" xfId="0" applyFont="1" applyFill="1" applyBorder="1" applyAlignment="1">
      <alignment horizontal="center"/>
    </xf>
    <xf numFmtId="0" fontId="1" fillId="0" borderId="34" xfId="0" applyFont="1" applyFill="1" applyBorder="1" applyAlignment="1">
      <alignment horizontal="center"/>
    </xf>
    <xf numFmtId="0" fontId="1" fillId="0" borderId="32" xfId="0" applyFont="1" applyFill="1" applyBorder="1" applyAlignment="1">
      <alignment horizontal="center"/>
    </xf>
    <xf numFmtId="0" fontId="1" fillId="0" borderId="3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/>
    </xf>
    <xf numFmtId="0" fontId="1" fillId="0" borderId="36" xfId="0" applyFont="1" applyFill="1" applyBorder="1" applyAlignment="1">
      <alignment horizontal="center"/>
    </xf>
    <xf numFmtId="0" fontId="1" fillId="0" borderId="33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1" fillId="0" borderId="37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35" xfId="0" applyFont="1" applyFill="1" applyBorder="1" applyAlignment="1">
      <alignment horizontal="center" vertical="center"/>
    </xf>
    <xf numFmtId="0" fontId="1" fillId="0" borderId="0" xfId="0" applyFont="1" applyAlignment="1"/>
    <xf numFmtId="0" fontId="1" fillId="0" borderId="28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33" xfId="0" applyFont="1" applyBorder="1" applyAlignment="1">
      <alignment horizontal="left" vertical="center"/>
    </xf>
    <xf numFmtId="0" fontId="1" fillId="0" borderId="24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28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1" fillId="0" borderId="24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1" fillId="0" borderId="28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/>
    </xf>
    <xf numFmtId="0" fontId="1" fillId="0" borderId="28" xfId="0" applyFont="1" applyBorder="1" applyAlignment="1">
      <alignment horizontal="center" vertical="center" textRotation="90"/>
    </xf>
    <xf numFmtId="0" fontId="1" fillId="0" borderId="41" xfId="215" applyFont="1" applyBorder="1" applyAlignment="1">
      <alignment horizontal="center" vertical="center"/>
    </xf>
    <xf numFmtId="0" fontId="1" fillId="0" borderId="43" xfId="215" applyFont="1" applyBorder="1" applyAlignment="1">
      <alignment horizontal="center" vertical="center"/>
    </xf>
    <xf numFmtId="0" fontId="1" fillId="0" borderId="38" xfId="215" applyFont="1" applyBorder="1" applyAlignment="1">
      <alignment horizontal="center" vertical="center"/>
    </xf>
    <xf numFmtId="0" fontId="1" fillId="0" borderId="37" xfId="215" applyFont="1" applyBorder="1" applyAlignment="1">
      <alignment horizontal="center" vertical="center"/>
    </xf>
    <xf numFmtId="0" fontId="1" fillId="0" borderId="34" xfId="215" applyFont="1" applyBorder="1" applyAlignment="1">
      <alignment horizontal="center" vertical="center"/>
    </xf>
    <xf numFmtId="0" fontId="1" fillId="0" borderId="10" xfId="215" applyFont="1" applyBorder="1" applyAlignment="1">
      <alignment horizontal="center" wrapText="1"/>
    </xf>
    <xf numFmtId="0" fontId="1" fillId="0" borderId="28" xfId="215" applyFont="1" applyBorder="1" applyAlignment="1">
      <alignment horizontal="center" vertical="center" textRotation="90" wrapText="1"/>
    </xf>
    <xf numFmtId="0" fontId="1" fillId="0" borderId="35" xfId="215" applyFont="1" applyBorder="1" applyAlignment="1">
      <alignment horizontal="center" vertical="center" textRotation="90"/>
    </xf>
    <xf numFmtId="0" fontId="1" fillId="0" borderId="41" xfId="215" applyFont="1" applyBorder="1" applyAlignment="1">
      <alignment horizontal="center" vertical="center" wrapText="1"/>
    </xf>
    <xf numFmtId="0" fontId="1" fillId="0" borderId="43" xfId="215" applyFont="1" applyBorder="1" applyAlignment="1">
      <alignment horizontal="center" vertical="center" wrapText="1"/>
    </xf>
    <xf numFmtId="0" fontId="1" fillId="0" borderId="0" xfId="215" applyFont="1" applyBorder="1" applyAlignment="1">
      <alignment horizontal="center" vertical="center" wrapText="1"/>
    </xf>
    <xf numFmtId="0" fontId="1" fillId="0" borderId="39" xfId="215" applyFont="1" applyBorder="1" applyAlignment="1">
      <alignment horizontal="center" vertical="center" wrapText="1"/>
    </xf>
    <xf numFmtId="0" fontId="1" fillId="0" borderId="28" xfId="44" applyFont="1" applyBorder="1" applyAlignment="1">
      <alignment horizontal="center" vertical="center"/>
    </xf>
    <xf numFmtId="0" fontId="1" fillId="0" borderId="35" xfId="44" applyFont="1" applyBorder="1" applyAlignment="1">
      <alignment horizontal="center" vertical="center"/>
    </xf>
    <xf numFmtId="0" fontId="1" fillId="0" borderId="28" xfId="44" applyFont="1" applyBorder="1" applyAlignment="1">
      <alignment horizontal="center" vertical="center" wrapText="1"/>
    </xf>
    <xf numFmtId="0" fontId="1" fillId="0" borderId="35" xfId="44" applyFont="1" applyBorder="1" applyAlignment="1">
      <alignment horizontal="center" vertical="center" wrapText="1"/>
    </xf>
    <xf numFmtId="0" fontId="1" fillId="0" borderId="24" xfId="44" applyFont="1" applyBorder="1" applyAlignment="1">
      <alignment horizontal="center" vertical="center"/>
    </xf>
    <xf numFmtId="0" fontId="1" fillId="0" borderId="36" xfId="44" applyFont="1" applyBorder="1" applyAlignment="1">
      <alignment horizontal="center" vertical="center"/>
    </xf>
    <xf numFmtId="0" fontId="1" fillId="0" borderId="33" xfId="44" applyFont="1" applyBorder="1" applyAlignment="1">
      <alignment horizontal="center" vertical="center"/>
    </xf>
    <xf numFmtId="0" fontId="16" fillId="0" borderId="37" xfId="44" applyFont="1" applyBorder="1" applyAlignment="1">
      <alignment horizontal="right"/>
    </xf>
    <xf numFmtId="0" fontId="1" fillId="0" borderId="0" xfId="215" applyFont="1" applyBorder="1" applyAlignment="1">
      <alignment horizontal="left"/>
    </xf>
    <xf numFmtId="0" fontId="1" fillId="0" borderId="36" xfId="215" applyFont="1" applyBorder="1" applyAlignment="1">
      <alignment horizontal="center"/>
    </xf>
    <xf numFmtId="0" fontId="1" fillId="0" borderId="41" xfId="215" applyFont="1" applyBorder="1" applyAlignment="1">
      <alignment horizontal="right"/>
    </xf>
    <xf numFmtId="0" fontId="1" fillId="0" borderId="40" xfId="215" applyFont="1" applyBorder="1" applyAlignment="1">
      <alignment horizontal="center"/>
    </xf>
    <xf numFmtId="0" fontId="1" fillId="0" borderId="39" xfId="215" applyFont="1" applyBorder="1" applyAlignment="1">
      <alignment horizontal="center"/>
    </xf>
    <xf numFmtId="0" fontId="1" fillId="0" borderId="36" xfId="215" applyFont="1" applyBorder="1" applyAlignment="1">
      <alignment horizontal="center" vertical="center"/>
    </xf>
    <xf numFmtId="0" fontId="1" fillId="0" borderId="33" xfId="215" applyFont="1" applyBorder="1" applyAlignment="1">
      <alignment horizontal="center" vertical="center"/>
    </xf>
    <xf numFmtId="0" fontId="1" fillId="0" borderId="42" xfId="215" applyFont="1" applyBorder="1" applyAlignment="1">
      <alignment horizontal="center" vertical="center" wrapText="1"/>
    </xf>
    <xf numFmtId="0" fontId="1" fillId="0" borderId="38" xfId="215" applyFont="1" applyBorder="1" applyAlignment="1">
      <alignment horizontal="center" vertical="center" wrapText="1"/>
    </xf>
    <xf numFmtId="0" fontId="1" fillId="0" borderId="37" xfId="215" applyFont="1" applyBorder="1" applyAlignment="1">
      <alignment horizontal="center" vertical="center" wrapText="1"/>
    </xf>
    <xf numFmtId="0" fontId="1" fillId="0" borderId="34" xfId="215" applyFont="1" applyBorder="1" applyAlignment="1">
      <alignment horizontal="center" vertical="center" wrapText="1"/>
    </xf>
    <xf numFmtId="0" fontId="1" fillId="0" borderId="35" xfId="215" applyFont="1" applyBorder="1" applyAlignment="1">
      <alignment horizontal="center" vertical="center"/>
    </xf>
    <xf numFmtId="14" fontId="1" fillId="0" borderId="37" xfId="215" applyNumberFormat="1" applyFont="1" applyBorder="1" applyAlignment="1">
      <alignment horizontal="left" vertical="center"/>
    </xf>
    <xf numFmtId="0" fontId="1" fillId="0" borderId="32" xfId="215" applyFont="1" applyBorder="1" applyAlignment="1">
      <alignment horizontal="center" vertical="center"/>
    </xf>
    <xf numFmtId="0" fontId="21" fillId="0" borderId="28" xfId="215" applyFont="1" applyBorder="1" applyAlignment="1">
      <alignment horizontal="center" vertical="center" wrapText="1"/>
    </xf>
    <xf numFmtId="0" fontId="21" fillId="0" borderId="35" xfId="215" applyFont="1" applyBorder="1" applyAlignment="1">
      <alignment horizontal="center" vertical="center"/>
    </xf>
    <xf numFmtId="0" fontId="21" fillId="0" borderId="32" xfId="215" applyFont="1" applyBorder="1" applyAlignment="1">
      <alignment horizontal="center" vertical="center"/>
    </xf>
    <xf numFmtId="0" fontId="1" fillId="0" borderId="33" xfId="215" applyFont="1" applyBorder="1" applyAlignment="1">
      <alignment horizontal="center"/>
    </xf>
    <xf numFmtId="0" fontId="27" fillId="0" borderId="28" xfId="215" applyFont="1" applyBorder="1" applyAlignment="1">
      <alignment horizontal="center" wrapText="1"/>
    </xf>
    <xf numFmtId="0" fontId="27" fillId="0" borderId="35" xfId="215" applyFont="1" applyBorder="1" applyAlignment="1">
      <alignment horizontal="center"/>
    </xf>
    <xf numFmtId="0" fontId="27" fillId="0" borderId="32" xfId="215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37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41" xfId="0" applyFont="1" applyFill="1" applyBorder="1" applyAlignment="1">
      <alignment horizontal="left" vertical="center"/>
    </xf>
    <xf numFmtId="0" fontId="1" fillId="0" borderId="41" xfId="0" applyFont="1" applyBorder="1" applyAlignment="1">
      <alignment horizontal="center" vertical="center"/>
    </xf>
    <xf numFmtId="0" fontId="1" fillId="0" borderId="37" xfId="0" applyFont="1" applyBorder="1" applyAlignment="1">
      <alignment horizontal="right"/>
    </xf>
    <xf numFmtId="0" fontId="1" fillId="0" borderId="28" xfId="0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1" fillId="0" borderId="28" xfId="0" applyFont="1" applyBorder="1" applyAlignment="1">
      <alignment horizontal="center" textRotation="90"/>
    </xf>
    <xf numFmtId="0" fontId="1" fillId="0" borderId="35" xfId="0" applyFont="1" applyBorder="1" applyAlignment="1">
      <alignment horizontal="center" textRotation="90"/>
    </xf>
    <xf numFmtId="0" fontId="1" fillId="0" borderId="28" xfId="0" applyFont="1" applyBorder="1" applyAlignment="1">
      <alignment horizontal="center" textRotation="90" wrapText="1"/>
    </xf>
    <xf numFmtId="0" fontId="1" fillId="0" borderId="35" xfId="0" applyFont="1" applyBorder="1" applyAlignment="1">
      <alignment horizontal="center" textRotation="90" wrapText="1"/>
    </xf>
    <xf numFmtId="0" fontId="1" fillId="0" borderId="24" xfId="0" applyFont="1" applyBorder="1" applyAlignment="1">
      <alignment horizontal="center" wrapText="1"/>
    </xf>
    <xf numFmtId="0" fontId="1" fillId="0" borderId="33" xfId="0" applyFont="1" applyBorder="1" applyAlignment="1">
      <alignment horizontal="center" wrapText="1"/>
    </xf>
    <xf numFmtId="0" fontId="50" fillId="0" borderId="28" xfId="0" applyFont="1" applyBorder="1" applyAlignment="1">
      <alignment horizontal="center" vertical="center"/>
    </xf>
    <xf numFmtId="0" fontId="50" fillId="0" borderId="35" xfId="0" applyFont="1" applyBorder="1" applyAlignment="1">
      <alignment horizontal="center" vertical="center"/>
    </xf>
    <xf numFmtId="0" fontId="50" fillId="0" borderId="32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/>
    </xf>
    <xf numFmtId="0" fontId="1" fillId="0" borderId="36" xfId="0" applyFont="1" applyBorder="1"/>
    <xf numFmtId="0" fontId="1" fillId="0" borderId="33" xfId="0" applyFont="1" applyBorder="1"/>
    <xf numFmtId="0" fontId="1" fillId="0" borderId="32" xfId="0" applyFont="1" applyBorder="1" applyAlignment="1">
      <alignment horizontal="center" textRotation="90" wrapText="1"/>
    </xf>
    <xf numFmtId="0" fontId="1" fillId="0" borderId="28" xfId="0" applyFont="1" applyBorder="1" applyAlignment="1">
      <alignment horizontal="left" vertical="center" textRotation="90" wrapText="1"/>
    </xf>
    <xf numFmtId="0" fontId="1" fillId="0" borderId="35" xfId="0" applyFont="1" applyBorder="1" applyAlignment="1">
      <alignment horizontal="left" vertical="center" textRotation="90"/>
    </xf>
    <xf numFmtId="0" fontId="1" fillId="0" borderId="32" xfId="0" applyFont="1" applyBorder="1" applyAlignment="1">
      <alignment horizontal="left" vertical="center" textRotation="90"/>
    </xf>
    <xf numFmtId="0" fontId="1" fillId="0" borderId="28" xfId="0" applyFont="1" applyBorder="1" applyAlignment="1">
      <alignment horizontal="left" vertical="center" textRotation="90"/>
    </xf>
    <xf numFmtId="0" fontId="1" fillId="0" borderId="32" xfId="0" applyFont="1" applyBorder="1" applyAlignment="1">
      <alignment horizontal="left" vertical="center" textRotation="90" wrapText="1"/>
    </xf>
    <xf numFmtId="0" fontId="4" fillId="0" borderId="2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center" vertical="center" wrapText="1"/>
    </xf>
    <xf numFmtId="0" fontId="14" fillId="0" borderId="24" xfId="0" applyFont="1" applyBorder="1" applyAlignment="1">
      <alignment vertical="center"/>
    </xf>
    <xf numFmtId="0" fontId="14" fillId="0" borderId="33" xfId="0" applyFont="1" applyBorder="1" applyAlignment="1">
      <alignment vertical="center"/>
    </xf>
    <xf numFmtId="0" fontId="14" fillId="0" borderId="28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164" fontId="40" fillId="0" borderId="24" xfId="0" applyNumberFormat="1" applyFont="1" applyBorder="1" applyAlignment="1">
      <alignment horizontal="left" vertical="center"/>
    </xf>
    <xf numFmtId="164" fontId="40" fillId="0" borderId="36" xfId="0" applyNumberFormat="1" applyFont="1" applyBorder="1" applyAlignment="1">
      <alignment horizontal="left" vertical="center"/>
    </xf>
    <xf numFmtId="164" fontId="40" fillId="0" borderId="33" xfId="0" applyNumberFormat="1" applyFont="1" applyBorder="1" applyAlignment="1">
      <alignment horizontal="left" vertical="center"/>
    </xf>
    <xf numFmtId="0" fontId="14" fillId="0" borderId="32" xfId="0" applyFont="1" applyBorder="1" applyAlignment="1">
      <alignment horizontal="center" textRotation="90" wrapText="1"/>
    </xf>
    <xf numFmtId="0" fontId="14" fillId="0" borderId="10" xfId="0" applyFont="1" applyBorder="1" applyAlignment="1">
      <alignment horizontal="center" textRotation="90" wrapText="1"/>
    </xf>
    <xf numFmtId="0" fontId="14" fillId="0" borderId="33" xfId="0" applyFont="1" applyBorder="1" applyAlignment="1">
      <alignment horizontal="center" textRotation="90" wrapText="1"/>
    </xf>
    <xf numFmtId="0" fontId="14" fillId="0" borderId="43" xfId="0" applyFont="1" applyBorder="1" applyAlignment="1">
      <alignment horizontal="center" textRotation="90" wrapText="1"/>
    </xf>
    <xf numFmtId="0" fontId="1" fillId="0" borderId="10" xfId="0" applyFont="1" applyBorder="1" applyAlignment="1">
      <alignment horizontal="center" textRotation="90"/>
    </xf>
    <xf numFmtId="0" fontId="14" fillId="0" borderId="10" xfId="0" applyFont="1" applyBorder="1" applyAlignment="1">
      <alignment horizontal="center" textRotation="90"/>
    </xf>
    <xf numFmtId="0" fontId="14" fillId="0" borderId="28" xfId="0" applyFont="1" applyBorder="1" applyAlignment="1">
      <alignment horizontal="center" textRotation="90"/>
    </xf>
    <xf numFmtId="0" fontId="14" fillId="0" borderId="32" xfId="0" applyFont="1" applyBorder="1" applyAlignment="1">
      <alignment horizontal="center" vertical="center" textRotation="90"/>
    </xf>
    <xf numFmtId="0" fontId="14" fillId="0" borderId="10" xfId="0" applyFont="1" applyBorder="1" applyAlignment="1">
      <alignment horizontal="center" vertical="center" textRotation="90"/>
    </xf>
    <xf numFmtId="0" fontId="14" fillId="0" borderId="28" xfId="0" applyFont="1" applyBorder="1" applyAlignment="1">
      <alignment horizontal="center" vertical="center" textRotation="90"/>
    </xf>
    <xf numFmtId="0" fontId="14" fillId="0" borderId="32" xfId="0" applyFont="1" applyBorder="1" applyAlignment="1">
      <alignment horizontal="center" vertical="center" textRotation="90" wrapText="1"/>
    </xf>
    <xf numFmtId="0" fontId="14" fillId="0" borderId="32" xfId="0" applyFont="1" applyBorder="1" applyAlignment="1">
      <alignment horizontal="center" textRotation="90"/>
    </xf>
    <xf numFmtId="0" fontId="14" fillId="0" borderId="0" xfId="0" applyFont="1" applyAlignment="1">
      <alignment horizontal="center" vertical="center"/>
    </xf>
    <xf numFmtId="0" fontId="0" fillId="0" borderId="37" xfId="0" applyBorder="1" applyAlignment="1">
      <alignment horizontal="right"/>
    </xf>
    <xf numFmtId="0" fontId="40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 textRotation="90" wrapText="1"/>
    </xf>
    <xf numFmtId="0" fontId="14" fillId="0" borderId="35" xfId="0" applyFont="1" applyBorder="1" applyAlignment="1">
      <alignment horizontal="center" vertical="center" textRotation="90" wrapText="1"/>
    </xf>
    <xf numFmtId="0" fontId="40" fillId="0" borderId="10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5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 textRotation="90" wrapText="1"/>
    </xf>
    <xf numFmtId="0" fontId="14" fillId="0" borderId="0" xfId="0" applyFont="1" applyBorder="1" applyAlignment="1">
      <alignment horizontal="center" vertical="center" textRotation="90"/>
    </xf>
    <xf numFmtId="0" fontId="1" fillId="0" borderId="37" xfId="0" applyFont="1" applyBorder="1" applyAlignment="1">
      <alignment horizontal="left"/>
    </xf>
    <xf numFmtId="0" fontId="21" fillId="0" borderId="37" xfId="0" applyFont="1" applyBorder="1" applyAlignment="1">
      <alignment horizontal="right"/>
    </xf>
    <xf numFmtId="0" fontId="1" fillId="0" borderId="28" xfId="0" applyFont="1" applyBorder="1" applyAlignment="1">
      <alignment horizontal="center" wrapText="1"/>
    </xf>
    <xf numFmtId="0" fontId="50" fillId="0" borderId="28" xfId="0" applyFont="1" applyBorder="1" applyAlignment="1">
      <alignment horizontal="center" vertical="center" wrapText="1"/>
    </xf>
    <xf numFmtId="0" fontId="50" fillId="0" borderId="35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textRotation="90" wrapText="1"/>
    </xf>
    <xf numFmtId="0" fontId="14" fillId="8" borderId="24" xfId="0" applyFont="1" applyFill="1" applyBorder="1" applyAlignment="1">
      <alignment horizontal="center" vertical="center" wrapText="1"/>
    </xf>
    <xf numFmtId="0" fontId="14" fillId="8" borderId="36" xfId="0" applyFont="1" applyFill="1" applyBorder="1" applyAlignment="1">
      <alignment horizontal="center" vertical="center" wrapText="1"/>
    </xf>
    <xf numFmtId="0" fontId="14" fillId="8" borderId="33" xfId="0" applyFont="1" applyFill="1" applyBorder="1" applyAlignment="1">
      <alignment horizontal="center" vertical="center" wrapText="1"/>
    </xf>
    <xf numFmtId="0" fontId="18" fillId="8" borderId="10" xfId="0" applyFont="1" applyFill="1" applyBorder="1" applyAlignment="1">
      <alignment horizontal="center" vertical="center" textRotation="90" wrapText="1"/>
    </xf>
    <xf numFmtId="0" fontId="40" fillId="8" borderId="2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/>
    </xf>
    <xf numFmtId="0" fontId="26" fillId="8" borderId="45" xfId="0" applyFont="1" applyFill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0" fontId="26" fillId="0" borderId="57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4" fontId="24" fillId="0" borderId="0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54" fillId="0" borderId="28" xfId="0" applyFont="1" applyBorder="1" applyAlignment="1">
      <alignment horizontal="center" vertical="center"/>
    </xf>
    <xf numFmtId="0" fontId="54" fillId="0" borderId="35" xfId="0" applyFont="1" applyBorder="1" applyAlignment="1">
      <alignment horizontal="center" vertical="center"/>
    </xf>
    <xf numFmtId="0" fontId="54" fillId="0" borderId="32" xfId="0" applyFont="1" applyBorder="1" applyAlignment="1">
      <alignment horizontal="center" vertical="center"/>
    </xf>
    <xf numFmtId="0" fontId="54" fillId="0" borderId="42" xfId="0" applyFont="1" applyBorder="1" applyAlignment="1">
      <alignment horizontal="center" vertical="center"/>
    </xf>
    <xf numFmtId="0" fontId="54" fillId="0" borderId="41" xfId="0" applyFont="1" applyBorder="1" applyAlignment="1">
      <alignment horizontal="center" vertical="center"/>
    </xf>
    <xf numFmtId="0" fontId="54" fillId="0" borderId="43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39" xfId="0" applyFont="1" applyBorder="1" applyAlignment="1">
      <alignment horizontal="center" vertical="center"/>
    </xf>
    <xf numFmtId="0" fontId="54" fillId="0" borderId="38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54" fillId="0" borderId="34" xfId="0" applyFont="1" applyBorder="1" applyAlignment="1">
      <alignment horizontal="center" vertical="center"/>
    </xf>
    <xf numFmtId="0" fontId="54" fillId="0" borderId="10" xfId="0" applyFont="1" applyBorder="1" applyAlignment="1">
      <alignment horizontal="center"/>
    </xf>
    <xf numFmtId="0" fontId="54" fillId="0" borderId="28" xfId="0" applyFont="1" applyBorder="1" applyAlignment="1">
      <alignment horizontal="center" vertical="center" wrapText="1"/>
    </xf>
    <xf numFmtId="0" fontId="54" fillId="0" borderId="32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left" vertical="center"/>
    </xf>
    <xf numFmtId="0" fontId="54" fillId="0" borderId="36" xfId="0" applyFont="1" applyBorder="1" applyAlignment="1">
      <alignment horizontal="center"/>
    </xf>
    <xf numFmtId="0" fontId="52" fillId="0" borderId="0" xfId="0" applyFont="1" applyAlignment="1">
      <alignment horizontal="center" vertical="center"/>
    </xf>
    <xf numFmtId="14" fontId="53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0" fontId="54" fillId="0" borderId="37" xfId="0" applyFont="1" applyBorder="1" applyAlignment="1">
      <alignment horizontal="right"/>
    </xf>
    <xf numFmtId="0" fontId="62" fillId="8" borderId="10" xfId="209" applyFont="1" applyFill="1" applyBorder="1" applyAlignment="1">
      <alignment horizontal="center" vertical="center"/>
    </xf>
    <xf numFmtId="0" fontId="62" fillId="8" borderId="10" xfId="209" applyFont="1" applyFill="1" applyBorder="1" applyAlignment="1">
      <alignment horizontal="center" vertical="center" wrapText="1"/>
    </xf>
    <xf numFmtId="0" fontId="61" fillId="8" borderId="10" xfId="209" applyFont="1" applyFill="1" applyBorder="1" applyAlignment="1">
      <alignment horizontal="center" vertical="center" wrapText="1"/>
    </xf>
    <xf numFmtId="0" fontId="50" fillId="8" borderId="0" xfId="209" applyFont="1" applyFill="1" applyAlignment="1">
      <alignment horizontal="center"/>
    </xf>
    <xf numFmtId="0" fontId="51" fillId="8" borderId="0" xfId="209" applyFont="1" applyFill="1" applyAlignment="1">
      <alignment horizontal="center"/>
    </xf>
    <xf numFmtId="0" fontId="62" fillId="8" borderId="24" xfId="209" applyFont="1" applyFill="1" applyBorder="1" applyAlignment="1">
      <alignment horizontal="center" vertical="center"/>
    </xf>
    <xf numFmtId="0" fontId="62" fillId="8" borderId="36" xfId="209" applyFont="1" applyFill="1" applyBorder="1" applyAlignment="1">
      <alignment horizontal="center" vertical="center"/>
    </xf>
    <xf numFmtId="0" fontId="1" fillId="0" borderId="10" xfId="208" applyFont="1" applyBorder="1" applyAlignment="1">
      <alignment horizontal="left" vertical="center"/>
    </xf>
    <xf numFmtId="0" fontId="21" fillId="0" borderId="10" xfId="208" applyFont="1" applyBorder="1" applyAlignment="1">
      <alignment horizontal="left" vertical="center" wrapText="1"/>
    </xf>
    <xf numFmtId="0" fontId="1" fillId="0" borderId="10" xfId="208" applyFont="1" applyBorder="1" applyAlignment="1">
      <alignment horizontal="left" vertical="center" wrapText="1"/>
    </xf>
    <xf numFmtId="0" fontId="1" fillId="0" borderId="28" xfId="208" applyFont="1" applyBorder="1" applyAlignment="1">
      <alignment horizontal="center" vertical="center"/>
    </xf>
    <xf numFmtId="0" fontId="1" fillId="0" borderId="35" xfId="208" applyFont="1" applyBorder="1" applyAlignment="1">
      <alignment horizontal="center" vertical="center"/>
    </xf>
    <xf numFmtId="0" fontId="1" fillId="0" borderId="24" xfId="0" applyFont="1" applyBorder="1" applyAlignment="1">
      <alignment horizontal="left"/>
    </xf>
    <xf numFmtId="0" fontId="1" fillId="0" borderId="33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1" fillId="4" borderId="10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center" vertical="center" wrapText="1"/>
    </xf>
    <xf numFmtId="0" fontId="27" fillId="0" borderId="0" xfId="43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24" xfId="0" applyFont="1" applyBorder="1" applyAlignment="1">
      <alignment vertical="center" wrapText="1"/>
    </xf>
    <xf numFmtId="0" fontId="1" fillId="0" borderId="36" xfId="0" applyFont="1" applyBorder="1" applyAlignment="1">
      <alignment vertical="center" wrapText="1"/>
    </xf>
    <xf numFmtId="0" fontId="1" fillId="0" borderId="33" xfId="0" applyFont="1" applyBorder="1" applyAlignment="1">
      <alignment vertical="center" wrapText="1"/>
    </xf>
    <xf numFmtId="0" fontId="1" fillId="0" borderId="10" xfId="0" applyFont="1" applyBorder="1" applyAlignment="1">
      <alignment horizontal="left" vertical="center"/>
    </xf>
    <xf numFmtId="0" fontId="1" fillId="0" borderId="35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37" fillId="0" borderId="0" xfId="0" applyFont="1" applyAlignment="1">
      <alignment horizontal="right"/>
    </xf>
    <xf numFmtId="0" fontId="1" fillId="0" borderId="36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textRotation="90"/>
    </xf>
    <xf numFmtId="0" fontId="1" fillId="8" borderId="39" xfId="0" applyFont="1" applyFill="1" applyBorder="1" applyAlignment="1">
      <alignment horizontal="center" vertical="center" textRotation="90"/>
    </xf>
    <xf numFmtId="0" fontId="1" fillId="8" borderId="34" xfId="0" applyFont="1" applyFill="1" applyBorder="1" applyAlignment="1">
      <alignment horizontal="center" vertical="center" textRotation="90"/>
    </xf>
    <xf numFmtId="0" fontId="21" fillId="8" borderId="36" xfId="0" applyFont="1" applyFill="1" applyBorder="1" applyAlignment="1">
      <alignment horizontal="left" vertical="center" wrapText="1"/>
    </xf>
    <xf numFmtId="2" fontId="1" fillId="8" borderId="43" xfId="0" applyNumberFormat="1" applyFont="1" applyFill="1" applyBorder="1" applyAlignment="1">
      <alignment horizontal="center" vertical="center" textRotation="90" wrapText="1"/>
    </xf>
    <xf numFmtId="2" fontId="1" fillId="8" borderId="39" xfId="0" applyNumberFormat="1" applyFont="1" applyFill="1" applyBorder="1" applyAlignment="1">
      <alignment horizontal="center" vertical="center" textRotation="90" wrapText="1"/>
    </xf>
    <xf numFmtId="2" fontId="1" fillId="8" borderId="34" xfId="0" applyNumberFormat="1" applyFont="1" applyFill="1" applyBorder="1" applyAlignment="1">
      <alignment horizontal="center" vertical="center" textRotation="90" wrapText="1"/>
    </xf>
    <xf numFmtId="0" fontId="1" fillId="8" borderId="43" xfId="0" applyFont="1" applyFill="1" applyBorder="1" applyAlignment="1">
      <alignment horizontal="center" vertical="center" textRotation="90" wrapText="1"/>
    </xf>
    <xf numFmtId="0" fontId="1" fillId="8" borderId="39" xfId="0" applyFont="1" applyFill="1" applyBorder="1" applyAlignment="1">
      <alignment horizontal="center" vertical="center" textRotation="90" wrapText="1"/>
    </xf>
    <xf numFmtId="0" fontId="1" fillId="8" borderId="34" xfId="0" applyFont="1" applyFill="1" applyBorder="1" applyAlignment="1">
      <alignment horizontal="center" vertical="center" textRotation="90" wrapText="1"/>
    </xf>
    <xf numFmtId="0" fontId="1" fillId="8" borderId="0" xfId="0" applyFont="1" applyFill="1" applyBorder="1" applyAlignment="1">
      <alignment horizontal="left" vertical="center" wrapText="1"/>
    </xf>
    <xf numFmtId="0" fontId="37" fillId="0" borderId="37" xfId="0" applyFont="1" applyBorder="1" applyAlignment="1">
      <alignment horizontal="right" vertical="center"/>
    </xf>
    <xf numFmtId="49" fontId="1" fillId="0" borderId="24" xfId="0" applyNumberFormat="1" applyFont="1" applyBorder="1" applyAlignment="1">
      <alignment horizontal="center" vertical="center"/>
    </xf>
    <xf numFmtId="49" fontId="1" fillId="0" borderId="36" xfId="0" applyNumberFormat="1" applyFont="1" applyBorder="1" applyAlignment="1">
      <alignment horizontal="center" vertical="center"/>
    </xf>
    <xf numFmtId="49" fontId="1" fillId="0" borderId="33" xfId="0" applyNumberFormat="1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 textRotation="90" wrapText="1"/>
    </xf>
    <xf numFmtId="0" fontId="17" fillId="0" borderId="35" xfId="0" applyFont="1" applyBorder="1" applyAlignment="1">
      <alignment horizontal="center" vertical="center" textRotation="90" wrapText="1"/>
    </xf>
    <xf numFmtId="0" fontId="17" fillId="0" borderId="61" xfId="0" applyFont="1" applyBorder="1" applyAlignment="1">
      <alignment horizontal="center" vertical="center" textRotation="90" wrapText="1"/>
    </xf>
    <xf numFmtId="0" fontId="17" fillId="0" borderId="28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6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2" fillId="8" borderId="36" xfId="0" applyFont="1" applyFill="1" applyBorder="1" applyAlignment="1">
      <alignment horizontal="center" vertical="center" wrapText="1"/>
    </xf>
    <xf numFmtId="0" fontId="1" fillId="0" borderId="37" xfId="34" applyFont="1" applyBorder="1" applyAlignment="1">
      <alignment horizontal="center" vertical="center"/>
    </xf>
    <xf numFmtId="0" fontId="2" fillId="0" borderId="24" xfId="34" applyFont="1" applyBorder="1" applyAlignment="1">
      <alignment horizontal="center" vertical="center" wrapText="1"/>
    </xf>
    <xf numFmtId="0" fontId="2" fillId="0" borderId="33" xfId="34" applyFont="1" applyBorder="1" applyAlignment="1">
      <alignment horizontal="center" vertical="center" wrapText="1"/>
    </xf>
    <xf numFmtId="0" fontId="2" fillId="0" borderId="28" xfId="34" applyFont="1" applyBorder="1" applyAlignment="1">
      <alignment horizontal="center" vertical="center" wrapText="1"/>
    </xf>
    <xf numFmtId="0" fontId="2" fillId="0" borderId="35" xfId="34" applyFont="1" applyBorder="1" applyAlignment="1">
      <alignment horizontal="center" vertical="center" wrapText="1"/>
    </xf>
    <xf numFmtId="0" fontId="2" fillId="0" borderId="32" xfId="34" applyFont="1" applyBorder="1" applyAlignment="1">
      <alignment horizontal="center" vertical="center" wrapText="1"/>
    </xf>
    <xf numFmtId="0" fontId="2" fillId="0" borderId="42" xfId="34" applyFont="1" applyBorder="1" applyAlignment="1">
      <alignment horizontal="center" vertical="center" wrapText="1"/>
    </xf>
    <xf numFmtId="0" fontId="2" fillId="0" borderId="41" xfId="34" applyFont="1" applyBorder="1" applyAlignment="1">
      <alignment horizontal="center" vertical="center" wrapText="1"/>
    </xf>
    <xf numFmtId="0" fontId="2" fillId="0" borderId="43" xfId="34" applyFont="1" applyBorder="1" applyAlignment="1">
      <alignment horizontal="center" vertical="center" wrapText="1"/>
    </xf>
    <xf numFmtId="0" fontId="2" fillId="0" borderId="40" xfId="34" applyFont="1" applyBorder="1" applyAlignment="1">
      <alignment horizontal="center" vertical="center" wrapText="1"/>
    </xf>
    <xf numFmtId="0" fontId="2" fillId="0" borderId="0" xfId="34" applyFont="1" applyBorder="1" applyAlignment="1">
      <alignment horizontal="center" vertical="center" wrapText="1"/>
    </xf>
    <xf numFmtId="0" fontId="2" fillId="0" borderId="39" xfId="34" applyFont="1" applyBorder="1" applyAlignment="1">
      <alignment horizontal="center" vertical="center" wrapText="1"/>
    </xf>
    <xf numFmtId="0" fontId="2" fillId="0" borderId="38" xfId="34" applyFont="1" applyBorder="1" applyAlignment="1">
      <alignment horizontal="center" vertical="center" wrapText="1"/>
    </xf>
    <xf numFmtId="0" fontId="2" fillId="0" borderId="37" xfId="34" applyFont="1" applyBorder="1" applyAlignment="1">
      <alignment horizontal="center" vertical="center" wrapText="1"/>
    </xf>
    <xf numFmtId="0" fontId="2" fillId="0" borderId="34" xfId="34" applyFont="1" applyBorder="1" applyAlignment="1">
      <alignment horizontal="center" vertical="center" wrapText="1"/>
    </xf>
    <xf numFmtId="0" fontId="23" fillId="8" borderId="24" xfId="34" applyFont="1" applyFill="1" applyBorder="1" applyAlignment="1">
      <alignment horizontal="center" vertical="center"/>
    </xf>
    <xf numFmtId="0" fontId="23" fillId="8" borderId="36" xfId="34" applyFont="1" applyFill="1" applyBorder="1" applyAlignment="1">
      <alignment horizontal="center" vertical="center"/>
    </xf>
    <xf numFmtId="0" fontId="23" fillId="8" borderId="33" xfId="34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left" vertical="center" wrapText="1"/>
    </xf>
    <xf numFmtId="0" fontId="2" fillId="8" borderId="36" xfId="0" applyFont="1" applyFill="1" applyBorder="1" applyAlignment="1">
      <alignment horizontal="left" vertical="center" wrapText="1"/>
    </xf>
    <xf numFmtId="0" fontId="2" fillId="8" borderId="33" xfId="0" applyFont="1" applyFill="1" applyBorder="1" applyAlignment="1">
      <alignment horizontal="left" vertical="center" wrapText="1"/>
    </xf>
    <xf numFmtId="0" fontId="2" fillId="8" borderId="24" xfId="34" applyFont="1" applyFill="1" applyBorder="1" applyAlignment="1">
      <alignment horizontal="center" vertical="center"/>
    </xf>
    <xf numFmtId="0" fontId="2" fillId="8" borderId="36" xfId="34" applyFont="1" applyFill="1" applyBorder="1" applyAlignment="1">
      <alignment horizontal="center" vertical="center"/>
    </xf>
    <xf numFmtId="0" fontId="2" fillId="8" borderId="33" xfId="34" applyFont="1" applyFill="1" applyBorder="1" applyAlignment="1">
      <alignment horizontal="center" vertical="center"/>
    </xf>
    <xf numFmtId="0" fontId="2" fillId="8" borderId="28" xfId="0" applyFont="1" applyFill="1" applyBorder="1" applyAlignment="1">
      <alignment horizontal="center" vertical="center" textRotation="90" wrapText="1"/>
    </xf>
    <xf numFmtId="0" fontId="2" fillId="8" borderId="35" xfId="0" applyFont="1" applyFill="1" applyBorder="1" applyAlignment="1">
      <alignment horizontal="center" vertical="center" textRotation="90" wrapText="1"/>
    </xf>
    <xf numFmtId="0" fontId="2" fillId="8" borderId="32" xfId="0" applyFont="1" applyFill="1" applyBorder="1" applyAlignment="1">
      <alignment horizontal="center" vertical="center" textRotation="90" wrapText="1"/>
    </xf>
    <xf numFmtId="0" fontId="2" fillId="0" borderId="24" xfId="34" applyFont="1" applyBorder="1" applyAlignment="1">
      <alignment horizontal="center" vertical="center" textRotation="1" wrapText="1"/>
    </xf>
    <xf numFmtId="0" fontId="2" fillId="0" borderId="36" xfId="34" applyFont="1" applyBorder="1" applyAlignment="1">
      <alignment horizontal="center" vertical="center" textRotation="1" wrapText="1"/>
    </xf>
    <xf numFmtId="0" fontId="2" fillId="0" borderId="33" xfId="34" applyFont="1" applyBorder="1" applyAlignment="1">
      <alignment horizontal="center" vertical="center" textRotation="1" wrapText="1"/>
    </xf>
    <xf numFmtId="0" fontId="2" fillId="0" borderId="10" xfId="34" applyFont="1" applyBorder="1" applyAlignment="1">
      <alignment horizontal="center" textRotation="90" wrapText="1"/>
    </xf>
    <xf numFmtId="0" fontId="2" fillId="0" borderId="42" xfId="34" applyFont="1" applyBorder="1" applyAlignment="1">
      <alignment horizontal="center" vertical="center" textRotation="90"/>
    </xf>
    <xf numFmtId="0" fontId="2" fillId="0" borderId="43" xfId="34" applyFont="1" applyBorder="1" applyAlignment="1">
      <alignment horizontal="center" vertical="center" textRotation="90"/>
    </xf>
    <xf numFmtId="0" fontId="2" fillId="0" borderId="38" xfId="34" applyFont="1" applyBorder="1" applyAlignment="1">
      <alignment horizontal="center" vertical="center" textRotation="90"/>
    </xf>
    <xf numFmtId="0" fontId="2" fillId="0" borderId="34" xfId="34" applyFont="1" applyBorder="1" applyAlignment="1">
      <alignment horizontal="center" vertical="center" textRotation="90"/>
    </xf>
    <xf numFmtId="0" fontId="2" fillId="0" borderId="10" xfId="34" applyFont="1" applyBorder="1" applyAlignment="1">
      <alignment horizontal="center" vertical="center" wrapText="1"/>
    </xf>
    <xf numFmtId="0" fontId="2" fillId="0" borderId="10" xfId="34" applyFont="1" applyBorder="1" applyAlignment="1">
      <alignment horizontal="center" vertical="center" textRotation="90" wrapText="1"/>
    </xf>
    <xf numFmtId="0" fontId="2" fillId="0" borderId="10" xfId="34" applyFont="1" applyBorder="1" applyAlignment="1">
      <alignment horizontal="center" vertical="center" textRotation="90"/>
    </xf>
    <xf numFmtId="0" fontId="2" fillId="0" borderId="10" xfId="34" applyFont="1" applyBorder="1" applyAlignment="1">
      <alignment horizontal="center" vertical="center"/>
    </xf>
    <xf numFmtId="0" fontId="18" fillId="8" borderId="0" xfId="0" applyFont="1" applyFill="1" applyBorder="1" applyAlignment="1">
      <alignment horizontal="left" vertical="center" wrapText="1"/>
    </xf>
    <xf numFmtId="0" fontId="55" fillId="0" borderId="0" xfId="0" applyFont="1" applyFill="1" applyAlignment="1">
      <alignment horizontal="center" wrapText="1"/>
    </xf>
    <xf numFmtId="0" fontId="81" fillId="0" borderId="0" xfId="0" applyFont="1" applyFill="1" applyAlignment="1">
      <alignment horizontal="center"/>
    </xf>
    <xf numFmtId="0" fontId="81" fillId="0" borderId="0" xfId="0" applyFont="1" applyFill="1" applyAlignment="1">
      <alignment horizontal="center" wrapText="1"/>
    </xf>
    <xf numFmtId="0" fontId="58" fillId="0" borderId="0" xfId="0" applyFont="1" applyFill="1" applyBorder="1" applyAlignment="1">
      <alignment horizontal="left" vertical="center" wrapText="1"/>
    </xf>
    <xf numFmtId="1" fontId="82" fillId="0" borderId="20" xfId="0" applyNumberFormat="1" applyFont="1" applyFill="1" applyBorder="1" applyAlignment="1">
      <alignment horizontal="center" vertical="center"/>
    </xf>
    <xf numFmtId="0" fontId="58" fillId="0" borderId="41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 wrapText="1"/>
    </xf>
    <xf numFmtId="0" fontId="58" fillId="0" borderId="28" xfId="0" applyFont="1" applyFill="1" applyBorder="1" applyAlignment="1">
      <alignment horizontal="center" vertical="center" textRotation="90" wrapText="1"/>
    </xf>
    <xf numFmtId="0" fontId="58" fillId="0" borderId="32" xfId="0" applyFont="1" applyFill="1" applyBorder="1" applyAlignment="1">
      <alignment horizontal="center" vertical="center" textRotation="90" wrapText="1"/>
    </xf>
    <xf numFmtId="0" fontId="58" fillId="0" borderId="10" xfId="0" applyFont="1" applyFill="1" applyBorder="1" applyAlignment="1">
      <alignment horizontal="center" vertical="center"/>
    </xf>
    <xf numFmtId="0" fontId="55" fillId="0" borderId="26" xfId="0" applyFont="1" applyFill="1" applyBorder="1" applyAlignment="1">
      <alignment horizontal="left" wrapText="1"/>
    </xf>
    <xf numFmtId="0" fontId="55" fillId="0" borderId="63" xfId="0" applyFont="1" applyFill="1" applyBorder="1" applyAlignment="1">
      <alignment horizontal="left" wrapText="1"/>
    </xf>
    <xf numFmtId="0" fontId="55" fillId="0" borderId="44" xfId="0" applyFont="1" applyFill="1" applyBorder="1" applyAlignment="1">
      <alignment horizontal="left" wrapText="1"/>
    </xf>
    <xf numFmtId="0" fontId="58" fillId="0" borderId="36" xfId="0" applyFont="1" applyFill="1" applyBorder="1" applyAlignment="1">
      <alignment horizontal="center"/>
    </xf>
    <xf numFmtId="0" fontId="58" fillId="0" borderId="42" xfId="0" applyFont="1" applyFill="1" applyBorder="1" applyAlignment="1">
      <alignment horizontal="center" vertical="center" textRotation="90" wrapText="1"/>
    </xf>
    <xf numFmtId="0" fontId="58" fillId="0" borderId="40" xfId="0" applyFont="1" applyFill="1" applyBorder="1" applyAlignment="1">
      <alignment horizontal="center" vertical="center" textRotation="90" wrapText="1"/>
    </xf>
    <xf numFmtId="0" fontId="58" fillId="0" borderId="38" xfId="0" applyFont="1" applyFill="1" applyBorder="1" applyAlignment="1">
      <alignment horizontal="center" vertical="center" textRotation="90" wrapText="1"/>
    </xf>
    <xf numFmtId="0" fontId="58" fillId="0" borderId="33" xfId="0" applyFont="1" applyFill="1" applyBorder="1" applyAlignment="1">
      <alignment horizontal="center" wrapText="1"/>
    </xf>
    <xf numFmtId="0" fontId="58" fillId="0" borderId="10" xfId="0" applyFont="1" applyFill="1" applyBorder="1" applyAlignment="1">
      <alignment horizontal="center" wrapText="1"/>
    </xf>
    <xf numFmtId="0" fontId="58" fillId="0" borderId="42" xfId="0" applyFont="1" applyFill="1" applyBorder="1" applyAlignment="1">
      <alignment horizontal="center" vertical="center" wrapText="1"/>
    </xf>
    <xf numFmtId="0" fontId="58" fillId="0" borderId="43" xfId="0" applyFont="1" applyFill="1" applyBorder="1" applyAlignment="1">
      <alignment horizontal="center" vertical="center" wrapText="1"/>
    </xf>
    <xf numFmtId="0" fontId="58" fillId="0" borderId="38" xfId="0" applyFont="1" applyFill="1" applyBorder="1" applyAlignment="1">
      <alignment horizontal="center" vertical="center" wrapText="1"/>
    </xf>
    <xf numFmtId="0" fontId="58" fillId="0" borderId="34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 textRotation="90" wrapText="1"/>
    </xf>
    <xf numFmtId="0" fontId="58" fillId="0" borderId="28" xfId="0" applyFont="1" applyFill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0" fontId="58" fillId="0" borderId="32" xfId="0" applyFont="1" applyFill="1" applyBorder="1" applyAlignment="1">
      <alignment horizontal="center" vertical="center" wrapText="1"/>
    </xf>
    <xf numFmtId="1" fontId="58" fillId="0" borderId="28" xfId="0" applyNumberFormat="1" applyFont="1" applyFill="1" applyBorder="1" applyAlignment="1">
      <alignment horizontal="center" vertical="center" wrapText="1"/>
    </xf>
    <xf numFmtId="1" fontId="58" fillId="0" borderId="35" xfId="0" applyNumberFormat="1" applyFont="1" applyFill="1" applyBorder="1" applyAlignment="1">
      <alignment horizontal="center" vertical="center" wrapText="1"/>
    </xf>
    <xf numFmtId="1" fontId="58" fillId="0" borderId="32" xfId="0" applyNumberFormat="1" applyFont="1" applyFill="1" applyBorder="1" applyAlignment="1">
      <alignment horizontal="center" vertical="center" wrapText="1"/>
    </xf>
    <xf numFmtId="0" fontId="58" fillId="0" borderId="39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27" fillId="0" borderId="0" xfId="0" applyFont="1" applyBorder="1"/>
    <xf numFmtId="0" fontId="37" fillId="0" borderId="0" xfId="0" applyFont="1" applyBorder="1" applyAlignment="1">
      <alignment horizontal="center"/>
    </xf>
    <xf numFmtId="0" fontId="37" fillId="0" borderId="0" xfId="0" applyFont="1" applyBorder="1" applyAlignment="1">
      <alignment wrapText="1"/>
    </xf>
    <xf numFmtId="0" fontId="27" fillId="0" borderId="20" xfId="0" applyFont="1" applyBorder="1"/>
    <xf numFmtId="0" fontId="37" fillId="0" borderId="20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 textRotation="90"/>
    </xf>
    <xf numFmtId="0" fontId="14" fillId="0" borderId="0" xfId="0" applyFont="1" applyBorder="1" applyAlignment="1">
      <alignment horizontal="left"/>
    </xf>
    <xf numFmtId="0" fontId="27" fillId="0" borderId="0" xfId="0" applyFont="1" applyBorder="1" applyAlignment="1">
      <alignment wrapText="1"/>
    </xf>
    <xf numFmtId="0" fontId="27" fillId="0" borderId="0" xfId="0" applyFont="1" applyBorder="1" applyAlignment="1">
      <alignment horizontal="left"/>
    </xf>
    <xf numFmtId="0" fontId="37" fillId="0" borderId="0" xfId="0" applyFont="1" applyBorder="1" applyAlignment="1">
      <alignment horizontal="center" wrapText="1"/>
    </xf>
    <xf numFmtId="0" fontId="27" fillId="0" borderId="0" xfId="0" quotePrefix="1" applyFont="1" applyBorder="1" applyAlignment="1">
      <alignment horizontal="center"/>
    </xf>
    <xf numFmtId="0" fontId="38" fillId="0" borderId="0" xfId="0" applyFont="1" applyAlignment="1">
      <alignment horizont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6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wrapText="1"/>
    </xf>
    <xf numFmtId="0" fontId="27" fillId="0" borderId="46" xfId="0" applyFont="1" applyBorder="1" applyAlignment="1">
      <alignment horizontal="center" wrapText="1"/>
    </xf>
    <xf numFmtId="0" fontId="14" fillId="0" borderId="0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right" vertical="center" wrapText="1"/>
    </xf>
    <xf numFmtId="0" fontId="14" fillId="0" borderId="62" xfId="0" applyFont="1" applyBorder="1" applyAlignment="1">
      <alignment horizontal="right" vertical="center" wrapText="1"/>
    </xf>
    <xf numFmtId="0" fontId="40" fillId="0" borderId="24" xfId="0" applyFont="1" applyBorder="1" applyAlignment="1">
      <alignment horizontal="center" vertical="center"/>
    </xf>
    <xf numFmtId="0" fontId="40" fillId="0" borderId="33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/>
    </xf>
    <xf numFmtId="0" fontId="48" fillId="0" borderId="10" xfId="35" applyFont="1" applyBorder="1" applyAlignment="1">
      <alignment horizontal="center" vertical="center" wrapText="1"/>
    </xf>
    <xf numFmtId="0" fontId="48" fillId="0" borderId="24" xfId="35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48" fillId="0" borderId="60" xfId="35" applyFont="1" applyBorder="1" applyAlignment="1">
      <alignment horizontal="center" vertical="center"/>
    </xf>
    <xf numFmtId="0" fontId="48" fillId="0" borderId="59" xfId="35" applyFont="1" applyBorder="1" applyAlignment="1">
      <alignment horizontal="center" vertical="center"/>
    </xf>
    <xf numFmtId="0" fontId="48" fillId="0" borderId="33" xfId="35" applyFont="1" applyBorder="1" applyAlignment="1">
      <alignment horizontal="center" vertical="center" wrapText="1"/>
    </xf>
    <xf numFmtId="0" fontId="48" fillId="0" borderId="12" xfId="35" applyFont="1" applyBorder="1" applyAlignment="1">
      <alignment horizontal="center" vertical="center" wrapText="1"/>
    </xf>
    <xf numFmtId="0" fontId="48" fillId="0" borderId="25" xfId="35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9" fillId="0" borderId="10" xfId="0" applyFont="1" applyBorder="1" applyAlignment="1">
      <alignment horizontal="center"/>
    </xf>
    <xf numFmtId="0" fontId="49" fillId="0" borderId="28" xfId="0" applyFont="1" applyBorder="1" applyAlignment="1">
      <alignment horizontal="center"/>
    </xf>
    <xf numFmtId="0" fontId="50" fillId="0" borderId="10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/>
    </xf>
    <xf numFmtId="0" fontId="48" fillId="0" borderId="42" xfId="0" applyFont="1" applyBorder="1" applyAlignment="1">
      <alignment horizontal="center" wrapText="1"/>
    </xf>
    <xf numFmtId="0" fontId="48" fillId="0" borderId="41" xfId="0" applyFont="1" applyBorder="1" applyAlignment="1">
      <alignment horizontal="center"/>
    </xf>
    <xf numFmtId="0" fontId="48" fillId="0" borderId="43" xfId="0" applyFont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20" xfId="0" applyFont="1" applyBorder="1" applyAlignment="1">
      <alignment horizontal="center"/>
    </xf>
    <xf numFmtId="0" fontId="48" fillId="0" borderId="62" xfId="0" applyFont="1" applyBorder="1" applyAlignment="1">
      <alignment horizontal="center"/>
    </xf>
    <xf numFmtId="0" fontId="48" fillId="0" borderId="28" xfId="0" applyFont="1" applyBorder="1" applyAlignment="1">
      <alignment horizontal="center" vertical="center"/>
    </xf>
    <xf numFmtId="0" fontId="48" fillId="0" borderId="61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 wrapText="1"/>
    </xf>
    <xf numFmtId="0" fontId="48" fillId="0" borderId="46" xfId="0" applyFont="1" applyBorder="1" applyAlignment="1">
      <alignment horizontal="center" vertical="center" wrapText="1"/>
    </xf>
    <xf numFmtId="0" fontId="48" fillId="0" borderId="42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 wrapText="1"/>
    </xf>
    <xf numFmtId="0" fontId="48" fillId="0" borderId="64" xfId="0" applyFont="1" applyBorder="1" applyAlignment="1">
      <alignment horizontal="center" vertical="center" wrapText="1"/>
    </xf>
    <xf numFmtId="0" fontId="48" fillId="0" borderId="20" xfId="0" applyFont="1" applyBorder="1" applyAlignment="1">
      <alignment horizontal="center" vertical="center" wrapText="1"/>
    </xf>
    <xf numFmtId="0" fontId="48" fillId="0" borderId="62" xfId="0" applyFont="1" applyBorder="1" applyAlignment="1">
      <alignment horizontal="center" vertical="center" wrapText="1"/>
    </xf>
    <xf numFmtId="0" fontId="27" fillId="7" borderId="0" xfId="0" applyFont="1" applyFill="1" applyBorder="1" applyAlignment="1">
      <alignment horizontal="right"/>
    </xf>
    <xf numFmtId="0" fontId="50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37" xfId="0" applyFont="1" applyBorder="1" applyAlignment="1">
      <alignment horizontal="right"/>
    </xf>
    <xf numFmtId="0" fontId="48" fillId="0" borderId="43" xfId="0" applyFont="1" applyBorder="1" applyAlignment="1">
      <alignment horizontal="center" vertical="center"/>
    </xf>
    <xf numFmtId="0" fontId="48" fillId="0" borderId="64" xfId="0" applyFont="1" applyBorder="1" applyAlignment="1">
      <alignment horizontal="center" vertical="center"/>
    </xf>
    <xf numFmtId="0" fontId="48" fillId="0" borderId="62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48" fillId="0" borderId="44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wrapText="1"/>
    </xf>
    <xf numFmtId="0" fontId="48" fillId="0" borderId="36" xfId="0" applyFont="1" applyBorder="1" applyAlignment="1">
      <alignment horizontal="center" wrapText="1"/>
    </xf>
    <xf numFmtId="0" fontId="48" fillId="0" borderId="33" xfId="0" applyFont="1" applyBorder="1" applyAlignment="1">
      <alignment horizontal="center" wrapText="1"/>
    </xf>
    <xf numFmtId="0" fontId="48" fillId="0" borderId="41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27" fillId="7" borderId="20" xfId="0" applyFont="1" applyFill="1" applyBorder="1" applyAlignment="1">
      <alignment horizontal="right"/>
    </xf>
    <xf numFmtId="0" fontId="48" fillId="0" borderId="36" xfId="0" applyFont="1" applyBorder="1" applyAlignment="1">
      <alignment horizontal="center"/>
    </xf>
    <xf numFmtId="0" fontId="48" fillId="0" borderId="33" xfId="0" applyFont="1" applyBorder="1" applyAlignment="1">
      <alignment horizontal="center"/>
    </xf>
    <xf numFmtId="0" fontId="48" fillId="0" borderId="63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0" fontId="1" fillId="0" borderId="0" xfId="0" applyFont="1" applyAlignment="1">
      <alignment vertical="center" wrapText="1"/>
    </xf>
    <xf numFmtId="0" fontId="24" fillId="0" borderId="42" xfId="0" applyFont="1" applyBorder="1" applyAlignment="1">
      <alignment horizontal="center" wrapText="1"/>
    </xf>
    <xf numFmtId="0" fontId="24" fillId="0" borderId="38" xfId="0" applyFont="1" applyBorder="1" applyAlignment="1">
      <alignment horizontal="center" wrapText="1"/>
    </xf>
    <xf numFmtId="0" fontId="24" fillId="0" borderId="24" xfId="0" applyFont="1" applyBorder="1" applyAlignment="1">
      <alignment horizontal="center" vertical="center" textRotation="2" wrapText="1"/>
    </xf>
    <xf numFmtId="0" fontId="24" fillId="0" borderId="33" xfId="0" applyFont="1" applyBorder="1" applyAlignment="1">
      <alignment horizontal="center" vertical="center" textRotation="2" wrapText="1"/>
    </xf>
    <xf numFmtId="0" fontId="1" fillId="0" borderId="0" xfId="203" applyFont="1" applyAlignment="1">
      <alignment horizontal="center" vertical="center"/>
    </xf>
    <xf numFmtId="0" fontId="66" fillId="0" borderId="10" xfId="203" applyFont="1" applyBorder="1" applyAlignment="1">
      <alignment horizontal="center" vertical="center" wrapText="1"/>
    </xf>
    <xf numFmtId="0" fontId="66" fillId="0" borderId="10" xfId="203" applyFont="1" applyBorder="1" applyAlignment="1">
      <alignment horizontal="center" vertical="center"/>
    </xf>
    <xf numFmtId="0" fontId="66" fillId="0" borderId="46" xfId="203" applyFont="1" applyBorder="1" applyAlignment="1">
      <alignment horizontal="center" vertical="center"/>
    </xf>
    <xf numFmtId="0" fontId="1" fillId="0" borderId="10" xfId="203" applyFont="1" applyBorder="1" applyAlignment="1">
      <alignment horizontal="center" vertical="center" wrapText="1"/>
    </xf>
    <xf numFmtId="0" fontId="1" fillId="0" borderId="10" xfId="203" applyFont="1" applyBorder="1" applyAlignment="1">
      <alignment horizontal="center" vertical="center"/>
    </xf>
    <xf numFmtId="0" fontId="1" fillId="0" borderId="46" xfId="203" applyFont="1" applyBorder="1" applyAlignment="1">
      <alignment horizontal="center" vertical="center"/>
    </xf>
    <xf numFmtId="0" fontId="21" fillId="0" borderId="0" xfId="203" applyFont="1" applyAlignment="1">
      <alignment horizontal="center" vertical="center"/>
    </xf>
    <xf numFmtId="0" fontId="21" fillId="0" borderId="51" xfId="203" applyFont="1" applyBorder="1" applyAlignment="1"/>
    <xf numFmtId="0" fontId="1" fillId="0" borderId="28" xfId="203" applyFont="1" applyBorder="1" applyAlignment="1">
      <alignment horizontal="center" vertical="center"/>
    </xf>
    <xf numFmtId="0" fontId="1" fillId="0" borderId="35" xfId="203" applyFont="1" applyBorder="1" applyAlignment="1">
      <alignment horizontal="center" vertical="center"/>
    </xf>
    <xf numFmtId="0" fontId="1" fillId="0" borderId="61" xfId="203" applyFont="1" applyBorder="1" applyAlignment="1">
      <alignment horizontal="center" vertical="center"/>
    </xf>
    <xf numFmtId="0" fontId="1" fillId="0" borderId="37" xfId="203" applyFont="1" applyBorder="1" applyAlignment="1">
      <alignment horizontal="right" vertical="center"/>
    </xf>
    <xf numFmtId="0" fontId="1" fillId="8" borderId="0" xfId="203" applyFont="1" applyFill="1" applyBorder="1" applyAlignment="1">
      <alignment horizontal="left"/>
    </xf>
    <xf numFmtId="0" fontId="1" fillId="8" borderId="0" xfId="203" applyFont="1" applyFill="1" applyBorder="1" applyAlignment="1">
      <alignment horizontal="left" vertical="center"/>
    </xf>
    <xf numFmtId="0" fontId="1" fillId="0" borderId="0" xfId="203" applyFont="1" applyBorder="1" applyAlignment="1">
      <alignment horizontal="center" vertical="center"/>
    </xf>
    <xf numFmtId="0" fontId="1" fillId="8" borderId="20" xfId="203" applyFont="1" applyFill="1" applyBorder="1" applyAlignment="1">
      <alignment horizontal="left" vertical="center"/>
    </xf>
    <xf numFmtId="0" fontId="1" fillId="0" borderId="0" xfId="203" applyFont="1" applyBorder="1" applyAlignment="1">
      <alignment horizontal="center" vertical="center" wrapText="1"/>
    </xf>
    <xf numFmtId="0" fontId="1" fillId="0" borderId="0" xfId="203" applyFont="1" applyBorder="1" applyAlignment="1">
      <alignment horizontal="left" vertical="center" wrapText="1"/>
    </xf>
    <xf numFmtId="0" fontId="66" fillId="0" borderId="10" xfId="203" applyFont="1" applyBorder="1" applyAlignment="1">
      <alignment horizontal="right" vertical="center" wrapText="1"/>
    </xf>
    <xf numFmtId="0" fontId="1" fillId="0" borderId="24" xfId="203" applyFont="1" applyBorder="1" applyAlignment="1">
      <alignment horizontal="center" vertical="center"/>
    </xf>
    <xf numFmtId="0" fontId="1" fillId="0" borderId="33" xfId="203" applyFont="1" applyBorder="1" applyAlignment="1">
      <alignment horizontal="center" vertical="center"/>
    </xf>
    <xf numFmtId="0" fontId="24" fillId="0" borderId="24" xfId="203" applyFont="1" applyBorder="1" applyAlignment="1">
      <alignment horizontal="center" vertical="center"/>
    </xf>
    <xf numFmtId="0" fontId="24" fillId="0" borderId="33" xfId="203" applyFont="1" applyBorder="1" applyAlignment="1">
      <alignment horizontal="center" vertical="center"/>
    </xf>
    <xf numFmtId="0" fontId="24" fillId="0" borderId="0" xfId="203" applyFont="1" applyAlignment="1">
      <alignment horizontal="center" vertical="center"/>
    </xf>
    <xf numFmtId="0" fontId="24" fillId="0" borderId="28" xfId="203" applyFont="1" applyBorder="1" applyAlignment="1">
      <alignment horizontal="center" vertical="center"/>
    </xf>
    <xf numFmtId="0" fontId="24" fillId="0" borderId="61" xfId="203" applyFont="1" applyBorder="1" applyAlignment="1">
      <alignment horizontal="center" vertical="center"/>
    </xf>
    <xf numFmtId="0" fontId="24" fillId="0" borderId="28" xfId="203" applyFont="1" applyBorder="1" applyAlignment="1">
      <alignment horizontal="center" vertical="center" wrapText="1"/>
    </xf>
    <xf numFmtId="0" fontId="24" fillId="0" borderId="61" xfId="203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textRotation="90" wrapText="1"/>
    </xf>
    <xf numFmtId="0" fontId="50" fillId="0" borderId="61" xfId="0" applyFont="1" applyBorder="1" applyAlignment="1">
      <alignment horizontal="center" vertical="center" textRotation="90" wrapText="1"/>
    </xf>
    <xf numFmtId="0" fontId="50" fillId="0" borderId="61" xfId="0" applyFont="1" applyBorder="1" applyAlignment="1">
      <alignment horizontal="center" vertical="center"/>
    </xf>
    <xf numFmtId="0" fontId="50" fillId="0" borderId="28" xfId="0" applyFont="1" applyBorder="1" applyAlignment="1">
      <alignment horizontal="right" vertical="center" textRotation="90"/>
    </xf>
    <xf numFmtId="0" fontId="50" fillId="0" borderId="35" xfId="0" applyFont="1" applyBorder="1" applyAlignment="1">
      <alignment horizontal="right" vertical="center" textRotation="90"/>
    </xf>
    <xf numFmtId="0" fontId="50" fillId="0" borderId="61" xfId="0" applyFont="1" applyBorder="1" applyAlignment="1">
      <alignment horizontal="right" vertical="center" textRotation="90"/>
    </xf>
    <xf numFmtId="0" fontId="50" fillId="0" borderId="24" xfId="0" applyFont="1" applyBorder="1" applyAlignment="1">
      <alignment horizontal="center" vertical="center"/>
    </xf>
    <xf numFmtId="0" fontId="50" fillId="0" borderId="36" xfId="0" applyFont="1" applyBorder="1" applyAlignment="1">
      <alignment horizontal="center" vertical="center"/>
    </xf>
    <xf numFmtId="0" fontId="50" fillId="0" borderId="33" xfId="0" applyFont="1" applyBorder="1" applyAlignment="1">
      <alignment horizontal="center" vertical="center"/>
    </xf>
    <xf numFmtId="0" fontId="50" fillId="0" borderId="28" xfId="0" applyFont="1" applyBorder="1" applyAlignment="1">
      <alignment horizontal="center" vertical="center" textRotation="90"/>
    </xf>
    <xf numFmtId="0" fontId="50" fillId="0" borderId="61" xfId="0" applyFont="1" applyBorder="1" applyAlignment="1">
      <alignment horizontal="center" vertical="center" textRotation="90"/>
    </xf>
    <xf numFmtId="0" fontId="1" fillId="0" borderId="0" xfId="0" applyFont="1" applyFill="1" applyAlignment="1">
      <alignment horizontal="center"/>
    </xf>
    <xf numFmtId="0" fontId="43" fillId="0" borderId="10" xfId="0" applyFont="1" applyFill="1" applyBorder="1" applyAlignment="1">
      <alignment horizontal="center" vertical="center" textRotation="90" wrapText="1"/>
    </xf>
    <xf numFmtId="0" fontId="2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63" fillId="0" borderId="36" xfId="0" applyFont="1" applyFill="1" applyBorder="1" applyAlignment="1">
      <alignment horizontal="center" vertical="center" textRotation="90" wrapText="1"/>
    </xf>
    <xf numFmtId="0" fontId="63" fillId="0" borderId="24" xfId="0" applyFont="1" applyFill="1" applyBorder="1" applyAlignment="1">
      <alignment horizontal="center" vertical="center" textRotation="90" wrapText="1"/>
    </xf>
    <xf numFmtId="0" fontId="43" fillId="0" borderId="32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textRotation="90" wrapText="1"/>
    </xf>
    <xf numFmtId="0" fontId="43" fillId="0" borderId="32" xfId="0" applyFont="1" applyFill="1" applyBorder="1" applyAlignment="1">
      <alignment horizontal="center" vertical="center" textRotation="90" wrapText="1"/>
    </xf>
    <xf numFmtId="0" fontId="43" fillId="0" borderId="10" xfId="0" applyFont="1" applyFill="1" applyBorder="1" applyAlignment="1">
      <alignment horizontal="center"/>
    </xf>
    <xf numFmtId="0" fontId="63" fillId="0" borderId="10" xfId="0" applyFont="1" applyFill="1" applyBorder="1" applyAlignment="1">
      <alignment horizontal="center" vertical="center" wrapText="1"/>
    </xf>
    <xf numFmtId="0" fontId="63" fillId="8" borderId="10" xfId="0" applyFont="1" applyFill="1" applyBorder="1" applyAlignment="1">
      <alignment horizontal="center" vertical="center" textRotation="90" wrapText="1"/>
    </xf>
    <xf numFmtId="0" fontId="63" fillId="0" borderId="10" xfId="0" applyFont="1" applyFill="1" applyBorder="1" applyAlignment="1">
      <alignment horizontal="center" vertical="center" textRotation="90" wrapText="1"/>
    </xf>
    <xf numFmtId="0" fontId="43" fillId="0" borderId="36" xfId="0" applyFont="1" applyFill="1" applyBorder="1" applyAlignment="1">
      <alignment horizontal="center" vertical="center" wrapText="1"/>
    </xf>
    <xf numFmtId="0" fontId="43" fillId="0" borderId="33" xfId="0" applyFont="1" applyFill="1" applyBorder="1" applyAlignment="1">
      <alignment horizontal="center" vertical="center" wrapText="1"/>
    </xf>
    <xf numFmtId="0" fontId="63" fillId="0" borderId="42" xfId="0" applyFont="1" applyFill="1" applyBorder="1" applyAlignment="1">
      <alignment horizontal="center" vertical="center" textRotation="90" wrapText="1"/>
    </xf>
    <xf numFmtId="0" fontId="63" fillId="0" borderId="40" xfId="0" applyFont="1" applyFill="1" applyBorder="1" applyAlignment="1">
      <alignment horizontal="center" vertical="center" textRotation="90" wrapText="1"/>
    </xf>
    <xf numFmtId="0" fontId="63" fillId="0" borderId="38" xfId="0" applyFont="1" applyFill="1" applyBorder="1" applyAlignment="1">
      <alignment horizontal="center" vertical="center" textRotation="90" wrapText="1"/>
    </xf>
    <xf numFmtId="0" fontId="43" fillId="0" borderId="33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/>
    </xf>
    <xf numFmtId="0" fontId="43" fillId="0" borderId="24" xfId="0" applyFont="1" applyFill="1" applyBorder="1" applyAlignment="1">
      <alignment horizontal="center" vertical="center" textRotation="90" wrapText="1"/>
    </xf>
    <xf numFmtId="0" fontId="43" fillId="0" borderId="24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 textRotation="90" wrapText="1"/>
    </xf>
    <xf numFmtId="0" fontId="0" fillId="0" borderId="3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5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/>
    </xf>
    <xf numFmtId="0" fontId="0" fillId="0" borderId="35" xfId="0" applyBorder="1" applyAlignment="1">
      <alignment horizontal="center" vertical="center" textRotation="90"/>
    </xf>
    <xf numFmtId="0" fontId="0" fillId="0" borderId="32" xfId="0" applyBorder="1" applyAlignment="1">
      <alignment horizontal="center" vertical="center" textRotation="90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" fillId="0" borderId="29" xfId="0" applyFont="1" applyBorder="1" applyAlignment="1">
      <alignment horizontal="center" vertical="center" textRotation="90" wrapText="1"/>
    </xf>
    <xf numFmtId="0" fontId="0" fillId="0" borderId="53" xfId="0" applyBorder="1" applyAlignment="1">
      <alignment horizontal="center" vertical="center" textRotation="90" wrapText="1"/>
    </xf>
    <xf numFmtId="0" fontId="1" fillId="0" borderId="42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textRotation="90" wrapText="1"/>
    </xf>
    <xf numFmtId="0" fontId="0" fillId="0" borderId="3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0" fontId="14" fillId="0" borderId="0" xfId="0" applyFont="1" applyBorder="1" applyAlignment="1">
      <alignment horizontal="right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vertical="top" wrapText="1"/>
    </xf>
    <xf numFmtId="0" fontId="27" fillId="0" borderId="42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textRotation="90" wrapText="1"/>
    </xf>
    <xf numFmtId="0" fontId="2" fillId="12" borderId="28" xfId="0" applyFont="1" applyFill="1" applyBorder="1" applyAlignment="1">
      <alignment horizontal="center" vertical="center" wrapText="1"/>
    </xf>
    <xf numFmtId="0" fontId="2" fillId="12" borderId="35" xfId="0" applyFont="1" applyFill="1" applyBorder="1" applyAlignment="1">
      <alignment horizontal="center" vertical="center" wrapText="1"/>
    </xf>
    <xf numFmtId="0" fontId="2" fillId="12" borderId="32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textRotation="90" wrapText="1"/>
    </xf>
    <xf numFmtId="0" fontId="2" fillId="0" borderId="35" xfId="0" applyFont="1" applyBorder="1" applyAlignment="1">
      <alignment horizontal="center" vertical="center" textRotation="90" wrapText="1"/>
    </xf>
    <xf numFmtId="0" fontId="2" fillId="0" borderId="10" xfId="0" applyFont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textRotation="90" shrinkToFit="1"/>
    </xf>
    <xf numFmtId="0" fontId="2" fillId="0" borderId="32" xfId="0" applyFont="1" applyBorder="1" applyAlignment="1">
      <alignment horizontal="center" vertical="center" textRotation="90" wrapText="1"/>
    </xf>
    <xf numFmtId="0" fontId="2" fillId="0" borderId="10" xfId="0" applyFont="1" applyBorder="1" applyAlignment="1">
      <alignment horizontal="center"/>
    </xf>
    <xf numFmtId="0" fontId="27" fillId="0" borderId="24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" fillId="0" borderId="28" xfId="0" applyFont="1" applyBorder="1" applyAlignment="1">
      <alignment textRotation="90" wrapText="1"/>
    </xf>
    <xf numFmtId="0" fontId="2" fillId="0" borderId="32" xfId="0" applyFont="1" applyBorder="1" applyAlignment="1">
      <alignment textRotation="90" wrapText="1"/>
    </xf>
    <xf numFmtId="0" fontId="2" fillId="12" borderId="3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textRotation="90" wrapText="1"/>
    </xf>
    <xf numFmtId="0" fontId="2" fillId="0" borderId="2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textRotation="90"/>
    </xf>
    <xf numFmtId="0" fontId="2" fillId="0" borderId="4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12" borderId="35" xfId="0" applyFont="1" applyFill="1" applyBorder="1" applyAlignment="1">
      <alignment vertical="center" wrapText="1"/>
    </xf>
    <xf numFmtId="0" fontId="2" fillId="12" borderId="32" xfId="0" applyFont="1" applyFill="1" applyBorder="1" applyAlignment="1">
      <alignment vertical="center" wrapText="1"/>
    </xf>
    <xf numFmtId="0" fontId="0" fillId="8" borderId="0" xfId="0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8" borderId="37" xfId="0" applyFont="1" applyFill="1" applyBorder="1" applyAlignment="1">
      <alignment horizontal="center" vertical="center"/>
    </xf>
    <xf numFmtId="0" fontId="21" fillId="8" borderId="10" xfId="0" applyFont="1" applyFill="1" applyBorder="1" applyAlignment="1">
      <alignment horizontal="center" vertical="center"/>
    </xf>
    <xf numFmtId="0" fontId="21" fillId="8" borderId="46" xfId="0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46" xfId="0" applyFill="1" applyBorder="1" applyAlignment="1">
      <alignment horizontal="center" vertical="center"/>
    </xf>
    <xf numFmtId="0" fontId="50" fillId="0" borderId="0" xfId="0" applyNumberFormat="1" applyFont="1" applyAlignment="1">
      <alignment horizontal="center" vertical="center" wrapText="1"/>
    </xf>
    <xf numFmtId="0" fontId="50" fillId="0" borderId="15" xfId="0" applyNumberFormat="1" applyFont="1" applyBorder="1" applyAlignment="1">
      <alignment horizontal="right" vertical="center" wrapText="1"/>
    </xf>
    <xf numFmtId="0" fontId="50" fillId="0" borderId="35" xfId="0" applyNumberFormat="1" applyFont="1" applyBorder="1" applyAlignment="1">
      <alignment horizontal="right" vertical="center" wrapText="1"/>
    </xf>
    <xf numFmtId="0" fontId="50" fillId="0" borderId="61" xfId="0" applyNumberFormat="1" applyFont="1" applyBorder="1" applyAlignment="1">
      <alignment horizontal="right" vertical="center" wrapText="1"/>
    </xf>
    <xf numFmtId="0" fontId="50" fillId="11" borderId="15" xfId="0" applyNumberFormat="1" applyFont="1" applyFill="1" applyBorder="1" applyAlignment="1">
      <alignment horizontal="right" vertical="center" wrapText="1"/>
    </xf>
    <xf numFmtId="0" fontId="50" fillId="11" borderId="35" xfId="0" applyNumberFormat="1" applyFont="1" applyFill="1" applyBorder="1" applyAlignment="1">
      <alignment horizontal="right" vertical="center" wrapText="1"/>
    </xf>
    <xf numFmtId="0" fontId="50" fillId="11" borderId="61" xfId="0" applyNumberFormat="1" applyFont="1" applyFill="1" applyBorder="1" applyAlignment="1">
      <alignment horizontal="right" vertical="center" wrapText="1"/>
    </xf>
    <xf numFmtId="0" fontId="50" fillId="0" borderId="10" xfId="0" applyNumberFormat="1" applyFont="1" applyBorder="1" applyAlignment="1">
      <alignment horizontal="center" vertical="center" textRotation="90" wrapText="1"/>
    </xf>
    <xf numFmtId="0" fontId="50" fillId="11" borderId="28" xfId="0" applyNumberFormat="1" applyFont="1" applyFill="1" applyBorder="1" applyAlignment="1">
      <alignment horizontal="center" vertical="center" textRotation="90" wrapText="1"/>
    </xf>
    <xf numFmtId="0" fontId="50" fillId="11" borderId="61" xfId="0" applyNumberFormat="1" applyFont="1" applyFill="1" applyBorder="1" applyAlignment="1">
      <alignment horizontal="center" vertical="center" textRotation="90" wrapText="1"/>
    </xf>
    <xf numFmtId="0" fontId="50" fillId="0" borderId="64" xfId="0" applyNumberFormat="1" applyFont="1" applyBorder="1" applyAlignment="1">
      <alignment horizontal="center" vertical="center" wrapText="1"/>
    </xf>
    <xf numFmtId="0" fontId="50" fillId="0" borderId="20" xfId="0" applyNumberFormat="1" applyFont="1" applyBorder="1" applyAlignment="1">
      <alignment horizontal="center" vertical="center" wrapText="1"/>
    </xf>
    <xf numFmtId="0" fontId="50" fillId="0" borderId="62" xfId="0" applyNumberFormat="1" applyFont="1" applyBorder="1" applyAlignment="1">
      <alignment horizontal="center" vertical="center" wrapText="1"/>
    </xf>
    <xf numFmtId="0" fontId="50" fillId="0" borderId="15" xfId="0" applyNumberFormat="1" applyFont="1" applyBorder="1" applyAlignment="1">
      <alignment horizontal="center" vertical="center" textRotation="90" wrapText="1"/>
    </xf>
    <xf numFmtId="0" fontId="50" fillId="0" borderId="35" xfId="0" applyNumberFormat="1" applyFont="1" applyBorder="1" applyAlignment="1">
      <alignment horizontal="center" vertical="center" textRotation="90" wrapText="1"/>
    </xf>
    <xf numFmtId="0" fontId="50" fillId="0" borderId="61" xfId="0" applyNumberFormat="1" applyFont="1" applyBorder="1" applyAlignment="1">
      <alignment horizontal="center" vertical="center" textRotation="90" wrapText="1"/>
    </xf>
    <xf numFmtId="0" fontId="50" fillId="0" borderId="32" xfId="0" applyNumberFormat="1" applyFont="1" applyBorder="1" applyAlignment="1">
      <alignment horizontal="center" vertical="center" textRotation="90" wrapText="1"/>
    </xf>
    <xf numFmtId="0" fontId="50" fillId="0" borderId="28" xfId="0" applyNumberFormat="1" applyFont="1" applyBorder="1" applyAlignment="1">
      <alignment horizontal="center" vertical="center" textRotation="90" wrapText="1"/>
    </xf>
    <xf numFmtId="0" fontId="50" fillId="0" borderId="65" xfId="0" applyNumberFormat="1" applyFont="1" applyBorder="1" applyAlignment="1">
      <alignment horizontal="center" vertical="center" textRotation="90" wrapText="1"/>
    </xf>
    <xf numFmtId="0" fontId="50" fillId="0" borderId="66" xfId="0" applyNumberFormat="1" applyFont="1" applyBorder="1" applyAlignment="1">
      <alignment horizontal="center" vertical="center" textRotation="90" wrapText="1"/>
    </xf>
    <xf numFmtId="0" fontId="50" fillId="0" borderId="40" xfId="0" applyNumberFormat="1" applyFont="1" applyBorder="1" applyAlignment="1">
      <alignment horizontal="center" vertical="center" textRotation="90" wrapText="1"/>
    </xf>
    <xf numFmtId="0" fontId="50" fillId="0" borderId="39" xfId="0" applyNumberFormat="1" applyFont="1" applyBorder="1" applyAlignment="1">
      <alignment horizontal="center" vertical="center" textRotation="90" wrapText="1"/>
    </xf>
    <xf numFmtId="0" fontId="50" fillId="0" borderId="64" xfId="0" applyNumberFormat="1" applyFont="1" applyBorder="1" applyAlignment="1">
      <alignment horizontal="center" vertical="center" textRotation="90" wrapText="1"/>
    </xf>
    <xf numFmtId="0" fontId="50" fillId="0" borderId="62" xfId="0" applyNumberFormat="1" applyFont="1" applyBorder="1" applyAlignment="1">
      <alignment horizontal="center" vertical="center" textRotation="90" wrapText="1"/>
    </xf>
    <xf numFmtId="0" fontId="50" fillId="0" borderId="37" xfId="0" applyNumberFormat="1" applyFont="1" applyBorder="1" applyAlignment="1">
      <alignment horizontal="center" vertical="center" wrapText="1"/>
    </xf>
    <xf numFmtId="0" fontId="50" fillId="0" borderId="10" xfId="0" applyNumberFormat="1" applyFont="1" applyBorder="1" applyAlignment="1">
      <alignment horizontal="center" vertical="center" wrapText="1"/>
    </xf>
    <xf numFmtId="0" fontId="51" fillId="0" borderId="10" xfId="0" applyNumberFormat="1" applyFont="1" applyBorder="1" applyAlignment="1">
      <alignment horizontal="center" vertical="center" textRotation="90" wrapText="1"/>
    </xf>
    <xf numFmtId="0" fontId="51" fillId="0" borderId="0" xfId="0" applyNumberFormat="1" applyFont="1" applyAlignment="1">
      <alignment horizontal="center" vertical="center" wrapText="1"/>
    </xf>
    <xf numFmtId="0" fontId="51" fillId="0" borderId="10" xfId="0" applyNumberFormat="1" applyFont="1" applyBorder="1" applyAlignment="1">
      <alignment horizontal="center" vertical="center" wrapText="1"/>
    </xf>
    <xf numFmtId="0" fontId="51" fillId="11" borderId="28" xfId="0" applyNumberFormat="1" applyFont="1" applyFill="1" applyBorder="1" applyAlignment="1">
      <alignment horizontal="center" vertical="center" textRotation="90" wrapText="1"/>
    </xf>
    <xf numFmtId="0" fontId="51" fillId="11" borderId="61" xfId="0" applyNumberFormat="1" applyFont="1" applyFill="1" applyBorder="1" applyAlignment="1">
      <alignment horizontal="center" vertical="center" textRotation="90" wrapText="1"/>
    </xf>
    <xf numFmtId="0" fontId="51" fillId="0" borderId="65" xfId="0" applyNumberFormat="1" applyFont="1" applyBorder="1" applyAlignment="1">
      <alignment horizontal="center" vertical="center" textRotation="90" wrapText="1"/>
    </xf>
    <xf numFmtId="0" fontId="51" fillId="0" borderId="66" xfId="0" applyNumberFormat="1" applyFont="1" applyBorder="1" applyAlignment="1">
      <alignment horizontal="center" vertical="center" textRotation="90" wrapText="1"/>
    </xf>
    <xf numFmtId="0" fontId="51" fillId="0" borderId="40" xfId="0" applyNumberFormat="1" applyFont="1" applyBorder="1" applyAlignment="1">
      <alignment horizontal="center" vertical="center" textRotation="90" wrapText="1"/>
    </xf>
    <xf numFmtId="0" fontId="51" fillId="0" borderId="39" xfId="0" applyNumberFormat="1" applyFont="1" applyBorder="1" applyAlignment="1">
      <alignment horizontal="center" vertical="center" textRotation="90" wrapText="1"/>
    </xf>
    <xf numFmtId="0" fontId="51" fillId="0" borderId="64" xfId="0" applyNumberFormat="1" applyFont="1" applyBorder="1" applyAlignment="1">
      <alignment horizontal="center" vertical="center" textRotation="90" wrapText="1"/>
    </xf>
    <xf numFmtId="0" fontId="51" fillId="0" borderId="62" xfId="0" applyNumberFormat="1" applyFont="1" applyBorder="1" applyAlignment="1">
      <alignment horizontal="center" vertical="center" textRotation="90" wrapText="1"/>
    </xf>
    <xf numFmtId="0" fontId="50" fillId="0" borderId="15" xfId="0" applyNumberFormat="1" applyFont="1" applyBorder="1" applyAlignment="1">
      <alignment horizontal="center" vertical="center" wrapText="1"/>
    </xf>
    <xf numFmtId="0" fontId="50" fillId="0" borderId="35" xfId="0" applyNumberFormat="1" applyFont="1" applyBorder="1" applyAlignment="1">
      <alignment horizontal="center" vertical="center" wrapText="1"/>
    </xf>
    <xf numFmtId="0" fontId="50" fillId="0" borderId="61" xfId="0" applyNumberFormat="1" applyFont="1" applyBorder="1" applyAlignment="1">
      <alignment horizontal="center" vertical="center" wrapText="1"/>
    </xf>
    <xf numFmtId="0" fontId="50" fillId="11" borderId="15" xfId="0" applyNumberFormat="1" applyFont="1" applyFill="1" applyBorder="1" applyAlignment="1">
      <alignment horizontal="center" vertical="center" wrapText="1"/>
    </xf>
    <xf numFmtId="0" fontId="50" fillId="11" borderId="35" xfId="0" applyNumberFormat="1" applyFont="1" applyFill="1" applyBorder="1" applyAlignment="1">
      <alignment horizontal="center" vertical="center" wrapText="1"/>
    </xf>
    <xf numFmtId="0" fontId="50" fillId="11" borderId="61" xfId="0" applyNumberFormat="1" applyFont="1" applyFill="1" applyBorder="1" applyAlignment="1">
      <alignment horizontal="center" vertical="center" wrapText="1"/>
    </xf>
    <xf numFmtId="0" fontId="51" fillId="0" borderId="15" xfId="0" applyNumberFormat="1" applyFont="1" applyBorder="1" applyAlignment="1">
      <alignment horizontal="center" vertical="center" textRotation="90" wrapText="1"/>
    </xf>
    <xf numFmtId="0" fontId="51" fillId="0" borderId="35" xfId="0" applyNumberFormat="1" applyFont="1" applyBorder="1" applyAlignment="1">
      <alignment horizontal="center" vertical="center" textRotation="90" wrapText="1"/>
    </xf>
    <xf numFmtId="0" fontId="51" fillId="0" borderId="61" xfId="0" applyNumberFormat="1" applyFont="1" applyBorder="1" applyAlignment="1">
      <alignment horizontal="center" vertical="center" textRotation="90" wrapText="1"/>
    </xf>
    <xf numFmtId="0" fontId="51" fillId="0" borderId="32" xfId="0" applyNumberFormat="1" applyFont="1" applyBorder="1" applyAlignment="1">
      <alignment horizontal="center" vertical="center" textRotation="90" wrapText="1"/>
    </xf>
    <xf numFmtId="0" fontId="51" fillId="0" borderId="28" xfId="0" applyNumberFormat="1" applyFont="1" applyBorder="1" applyAlignment="1">
      <alignment horizontal="center" vertical="center" textRotation="90" wrapText="1"/>
    </xf>
    <xf numFmtId="0" fontId="51" fillId="0" borderId="41" xfId="0" applyNumberFormat="1" applyFont="1" applyBorder="1" applyAlignment="1">
      <alignment horizontal="center" vertical="center" textRotation="90" wrapText="1"/>
    </xf>
    <xf numFmtId="0" fontId="51" fillId="0" borderId="43" xfId="0" applyNumberFormat="1" applyFont="1" applyBorder="1" applyAlignment="1">
      <alignment horizontal="center" vertical="center" textRotation="90" wrapText="1"/>
    </xf>
    <xf numFmtId="0" fontId="51" fillId="0" borderId="20" xfId="0" applyNumberFormat="1" applyFont="1" applyBorder="1" applyAlignment="1">
      <alignment horizontal="center" vertical="center" textRotation="90" wrapText="1"/>
    </xf>
  </cellXfs>
  <cellStyles count="219">
    <cellStyle name="Comma" xfId="1" builtinId="3"/>
    <cellStyle name="Comma 2" xfId="2"/>
    <cellStyle name="Comma 2 10" xfId="3"/>
    <cellStyle name="Comma 2 11" xfId="4"/>
    <cellStyle name="Comma 2 12" xfId="5"/>
    <cellStyle name="Comma 2 13" xfId="6"/>
    <cellStyle name="Comma 2 14" xfId="7"/>
    <cellStyle name="Comma 2 15" xfId="8"/>
    <cellStyle name="Comma 2 16" xfId="9"/>
    <cellStyle name="Comma 2 2" xfId="10"/>
    <cellStyle name="Comma 2 3" xfId="11"/>
    <cellStyle name="Comma 2 4" xfId="12"/>
    <cellStyle name="Comma 2 5" xfId="13"/>
    <cellStyle name="Comma 2 6" xfId="14"/>
    <cellStyle name="Comma 2 7" xfId="15"/>
    <cellStyle name="Comma 2 8" xfId="16"/>
    <cellStyle name="Comma 2 9" xfId="17"/>
    <cellStyle name="Comma 3" xfId="18"/>
    <cellStyle name="Comma 3 10" xfId="19"/>
    <cellStyle name="Comma 3 11" xfId="20"/>
    <cellStyle name="Comma 3 12" xfId="21"/>
    <cellStyle name="Comma 3 13" xfId="22"/>
    <cellStyle name="Comma 3 14" xfId="23"/>
    <cellStyle name="Comma 3 15" xfId="24"/>
    <cellStyle name="Comma 3 2" xfId="25"/>
    <cellStyle name="Comma 3 3" xfId="26"/>
    <cellStyle name="Comma 3 4" xfId="27"/>
    <cellStyle name="Comma 3 5" xfId="28"/>
    <cellStyle name="Comma 3 6" xfId="29"/>
    <cellStyle name="Comma 3 7" xfId="30"/>
    <cellStyle name="Comma 3 8" xfId="31"/>
    <cellStyle name="Comma 3 9" xfId="32"/>
    <cellStyle name="Normal" xfId="0" builtinId="0"/>
    <cellStyle name="Normal 10" xfId="33"/>
    <cellStyle name="Normal 10 2" xfId="216"/>
    <cellStyle name="Normal 106" xfId="34"/>
    <cellStyle name="Normal 11" xfId="35"/>
    <cellStyle name="Normal 12" xfId="36"/>
    <cellStyle name="Normal 12 10" xfId="217"/>
    <cellStyle name="Normal 13" xfId="37"/>
    <cellStyle name="Normal 14" xfId="38"/>
    <cellStyle name="Normal 15" xfId="39"/>
    <cellStyle name="Normal 16" xfId="40"/>
    <cellStyle name="Normal 17" xfId="41"/>
    <cellStyle name="Normal 18" xfId="42"/>
    <cellStyle name="Normal 19" xfId="212"/>
    <cellStyle name="Normal 2" xfId="43"/>
    <cellStyle name="Normal 2 10" xfId="44"/>
    <cellStyle name="Normal 2 100" xfId="45"/>
    <cellStyle name="Normal 2 101" xfId="46"/>
    <cellStyle name="Normal 2 102" xfId="47"/>
    <cellStyle name="Normal 2 103" xfId="48"/>
    <cellStyle name="Normal 2 104" xfId="49"/>
    <cellStyle name="Normal 2 105" xfId="50"/>
    <cellStyle name="Normal 2 106" xfId="51"/>
    <cellStyle name="Normal 2 107" xfId="52"/>
    <cellStyle name="Normal 2 108" xfId="53"/>
    <cellStyle name="Normal 2 109" xfId="54"/>
    <cellStyle name="Normal 2 11" xfId="55"/>
    <cellStyle name="Normal 2 110" xfId="56"/>
    <cellStyle name="Normal 2 111" xfId="57"/>
    <cellStyle name="Normal 2 112" xfId="58"/>
    <cellStyle name="Normal 2 113" xfId="59"/>
    <cellStyle name="Normal 2 114" xfId="60"/>
    <cellStyle name="Normal 2 115" xfId="61"/>
    <cellStyle name="Normal 2 116" xfId="62"/>
    <cellStyle name="Normal 2 117" xfId="63"/>
    <cellStyle name="Normal 2 118" xfId="64"/>
    <cellStyle name="Normal 2 119" xfId="65"/>
    <cellStyle name="Normal 2 12" xfId="66"/>
    <cellStyle name="Normal 2 120" xfId="67"/>
    <cellStyle name="Normal 2 121" xfId="68"/>
    <cellStyle name="Normal 2 122" xfId="69"/>
    <cellStyle name="Normal 2 123" xfId="70"/>
    <cellStyle name="Normal 2 124" xfId="71"/>
    <cellStyle name="Normal 2 125" xfId="72"/>
    <cellStyle name="Normal 2 126" xfId="73"/>
    <cellStyle name="Normal 2 127" xfId="74"/>
    <cellStyle name="Normal 2 128" xfId="75"/>
    <cellStyle name="Normal 2 129" xfId="76"/>
    <cellStyle name="Normal 2 13" xfId="77"/>
    <cellStyle name="Normal 2 130" xfId="78"/>
    <cellStyle name="Normal 2 131" xfId="79"/>
    <cellStyle name="Normal 2 132" xfId="80"/>
    <cellStyle name="Normal 2 133" xfId="81"/>
    <cellStyle name="Normal 2 134" xfId="82"/>
    <cellStyle name="Normal 2 135" xfId="83"/>
    <cellStyle name="Normal 2 136" xfId="84"/>
    <cellStyle name="Normal 2 137" xfId="85"/>
    <cellStyle name="Normal 2 138" xfId="86"/>
    <cellStyle name="Normal 2 139" xfId="87"/>
    <cellStyle name="Normal 2 14" xfId="88"/>
    <cellStyle name="Normal 2 140" xfId="89"/>
    <cellStyle name="Normal 2 141" xfId="90"/>
    <cellStyle name="Normal 2 142" xfId="91"/>
    <cellStyle name="Normal 2 143" xfId="92"/>
    <cellStyle name="Normal 2 144" xfId="93"/>
    <cellStyle name="Normal 2 145" xfId="94"/>
    <cellStyle name="Normal 2 146" xfId="95"/>
    <cellStyle name="Normal 2 147" xfId="96"/>
    <cellStyle name="Normal 2 148" xfId="97"/>
    <cellStyle name="Normal 2 149" xfId="98"/>
    <cellStyle name="Normal 2 15" xfId="99"/>
    <cellStyle name="Normal 2 150" xfId="100"/>
    <cellStyle name="Normal 2 151" xfId="101"/>
    <cellStyle name="Normal 2 152" xfId="102"/>
    <cellStyle name="Normal 2 153" xfId="103"/>
    <cellStyle name="Normal 2 154" xfId="104"/>
    <cellStyle name="Normal 2 155" xfId="105"/>
    <cellStyle name="Normal 2 156" xfId="106"/>
    <cellStyle name="Normal 2 157" xfId="107"/>
    <cellStyle name="Normal 2 158" xfId="108"/>
    <cellStyle name="Normal 2 159" xfId="213"/>
    <cellStyle name="Normal 2 16" xfId="109"/>
    <cellStyle name="Normal 2 17" xfId="110"/>
    <cellStyle name="Normal 2 18" xfId="111"/>
    <cellStyle name="Normal 2 19" xfId="112"/>
    <cellStyle name="Normal 2 2" xfId="113"/>
    <cellStyle name="Normal 2 20" xfId="114"/>
    <cellStyle name="Normal 2 21" xfId="115"/>
    <cellStyle name="Normal 2 22" xfId="116"/>
    <cellStyle name="Normal 2 23" xfId="117"/>
    <cellStyle name="Normal 2 24" xfId="118"/>
    <cellStyle name="Normal 2 25" xfId="119"/>
    <cellStyle name="Normal 2 26" xfId="120"/>
    <cellStyle name="Normal 2 27" xfId="121"/>
    <cellStyle name="Normal 2 28" xfId="122"/>
    <cellStyle name="Normal 2 29" xfId="123"/>
    <cellStyle name="Normal 2 3" xfId="124"/>
    <cellStyle name="Normal 2 30" xfId="125"/>
    <cellStyle name="Normal 2 31" xfId="126"/>
    <cellStyle name="Normal 2 32" xfId="127"/>
    <cellStyle name="Normal 2 33" xfId="128"/>
    <cellStyle name="Normal 2 34" xfId="129"/>
    <cellStyle name="Normal 2 35" xfId="130"/>
    <cellStyle name="Normal 2 36" xfId="131"/>
    <cellStyle name="Normal 2 37" xfId="132"/>
    <cellStyle name="Normal 2 38" xfId="133"/>
    <cellStyle name="Normal 2 39" xfId="134"/>
    <cellStyle name="Normal 2 4" xfId="135"/>
    <cellStyle name="Normal 2 40" xfId="136"/>
    <cellStyle name="Normal 2 41" xfId="137"/>
    <cellStyle name="Normal 2 42" xfId="138"/>
    <cellStyle name="Normal 2 43" xfId="139"/>
    <cellStyle name="Normal 2 44" xfId="140"/>
    <cellStyle name="Normal 2 45" xfId="141"/>
    <cellStyle name="Normal 2 46" xfId="142"/>
    <cellStyle name="Normal 2 47" xfId="143"/>
    <cellStyle name="Normal 2 48" xfId="144"/>
    <cellStyle name="Normal 2 49" xfId="145"/>
    <cellStyle name="Normal 2 5" xfId="146"/>
    <cellStyle name="Normal 2 50" xfId="147"/>
    <cellStyle name="Normal 2 51" xfId="148"/>
    <cellStyle name="Normal 2 52" xfId="149"/>
    <cellStyle name="Normal 2 53" xfId="150"/>
    <cellStyle name="Normal 2 54" xfId="151"/>
    <cellStyle name="Normal 2 55" xfId="152"/>
    <cellStyle name="Normal 2 56" xfId="153"/>
    <cellStyle name="Normal 2 57" xfId="154"/>
    <cellStyle name="Normal 2 58" xfId="155"/>
    <cellStyle name="Normal 2 59" xfId="156"/>
    <cellStyle name="Normal 2 6" xfId="157"/>
    <cellStyle name="Normal 2 60" xfId="158"/>
    <cellStyle name="Normal 2 61" xfId="159"/>
    <cellStyle name="Normal 2 62" xfId="160"/>
    <cellStyle name="Normal 2 63" xfId="161"/>
    <cellStyle name="Normal 2 64" xfId="162"/>
    <cellStyle name="Normal 2 65" xfId="163"/>
    <cellStyle name="Normal 2 66" xfId="164"/>
    <cellStyle name="Normal 2 67" xfId="165"/>
    <cellStyle name="Normal 2 68" xfId="166"/>
    <cellStyle name="Normal 2 69" xfId="167"/>
    <cellStyle name="Normal 2 7" xfId="168"/>
    <cellStyle name="Normal 2 70" xfId="169"/>
    <cellStyle name="Normal 2 71" xfId="170"/>
    <cellStyle name="Normal 2 72" xfId="171"/>
    <cellStyle name="Normal 2 73" xfId="172"/>
    <cellStyle name="Normal 2 74" xfId="173"/>
    <cellStyle name="Normal 2 75" xfId="174"/>
    <cellStyle name="Normal 2 76" xfId="175"/>
    <cellStyle name="Normal 2 77" xfId="176"/>
    <cellStyle name="Normal 2 78" xfId="177"/>
    <cellStyle name="Normal 2 79" xfId="178"/>
    <cellStyle name="Normal 2 8" xfId="179"/>
    <cellStyle name="Normal 2 80" xfId="180"/>
    <cellStyle name="Normal 2 81" xfId="181"/>
    <cellStyle name="Normal 2 82" xfId="182"/>
    <cellStyle name="Normal 2 83" xfId="183"/>
    <cellStyle name="Normal 2 84" xfId="184"/>
    <cellStyle name="Normal 2 85" xfId="185"/>
    <cellStyle name="Normal 2 86" xfId="186"/>
    <cellStyle name="Normal 2 87" xfId="187"/>
    <cellStyle name="Normal 2 88" xfId="188"/>
    <cellStyle name="Normal 2 89" xfId="189"/>
    <cellStyle name="Normal 2 9" xfId="190"/>
    <cellStyle name="Normal 2 90" xfId="191"/>
    <cellStyle name="Normal 2 91" xfId="192"/>
    <cellStyle name="Normal 2 92" xfId="193"/>
    <cellStyle name="Normal 2 93" xfId="194"/>
    <cellStyle name="Normal 2 94" xfId="195"/>
    <cellStyle name="Normal 2 95" xfId="196"/>
    <cellStyle name="Normal 2 96" xfId="197"/>
    <cellStyle name="Normal 2 97" xfId="198"/>
    <cellStyle name="Normal 2 98" xfId="199"/>
    <cellStyle name="Normal 2 99" xfId="200"/>
    <cellStyle name="Normal 3" xfId="201"/>
    <cellStyle name="Normal 4" xfId="202"/>
    <cellStyle name="Normal 5" xfId="203"/>
    <cellStyle name="Normal 5 2" xfId="215"/>
    <cellStyle name="Normal 6" xfId="204"/>
    <cellStyle name="Normal 7" xfId="205"/>
    <cellStyle name="Normal 8" xfId="206"/>
    <cellStyle name="Normal 9" xfId="207"/>
    <cellStyle name="Normal_000" xfId="208"/>
    <cellStyle name="Normal_Copy of EBS-mayagt" xfId="209"/>
    <cellStyle name="Normal_Copy of EBS-mayagt 2" xfId="218"/>
    <cellStyle name="Normal_ebs1" xfId="210"/>
    <cellStyle name="Normal_PrCR" xfId="214"/>
    <cellStyle name="Normal_Sheet1" xfId="2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3.xml"/><Relationship Id="rId84" Type="http://schemas.openxmlformats.org/officeDocument/2006/relationships/externalLink" Target="externalLinks/externalLink11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79" Type="http://schemas.openxmlformats.org/officeDocument/2006/relationships/externalLink" Target="externalLinks/externalLink6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7.xml"/><Relationship Id="rId85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83" Type="http://schemas.openxmlformats.org/officeDocument/2006/relationships/externalLink" Target="externalLinks/externalLink10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5.xml"/><Relationship Id="rId81" Type="http://schemas.openxmlformats.org/officeDocument/2006/relationships/externalLink" Target="externalLinks/externalLink8.xml"/><Relationship Id="rId86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47113454709549E-2"/>
          <c:y val="0.15064377369495477"/>
          <c:w val="0.62034363118858582"/>
          <c:h val="0.79698385159482377"/>
        </c:manualLayout>
      </c:layout>
      <c:pieChart>
        <c:varyColors val="1"/>
        <c:ser>
          <c:idx val="0"/>
          <c:order val="0"/>
          <c:cat>
            <c:strRef>
              <c:f>'[8]0-14, 15-60, 60+'!$C$41:$E$41</c:f>
              <c:strCache>
                <c:ptCount val="3"/>
                <c:pt idx="0">
                  <c:v>0-14</c:v>
                </c:pt>
                <c:pt idx="1">
                  <c:v>15-59</c:v>
                </c:pt>
                <c:pt idx="2">
                  <c:v>60+</c:v>
                </c:pt>
              </c:strCache>
            </c:strRef>
          </c:cat>
          <c:val>
            <c:numRef>
              <c:f>'[8]0-14, 15-60, 60+'!$C$42:$E$42</c:f>
              <c:numCache>
                <c:formatCode>General</c:formatCode>
                <c:ptCount val="3"/>
                <c:pt idx="0">
                  <c:v>20490</c:v>
                </c:pt>
                <c:pt idx="1">
                  <c:v>49952</c:v>
                </c:pt>
                <c:pt idx="2">
                  <c:v>4281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8906973039979689"/>
          <c:y val="0.38517158236576526"/>
          <c:w val="0.14186275528223879"/>
          <c:h val="0.2451920459095155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TARIALALT!$H$7:$H$21</c:f>
              <c:numCache>
                <c:formatCode>0.0</c:formatCode>
                <c:ptCount val="15"/>
                <c:pt idx="0">
                  <c:v>10.199999999999999</c:v>
                </c:pt>
                <c:pt idx="2">
                  <c:v>31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6.7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8</c:v>
                </c:pt>
                <c:pt idx="13">
                  <c:v>90</c:v>
                </c:pt>
                <c:pt idx="14">
                  <c:v>172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TARIALALT!$I$7:$I$21</c:f>
              <c:numCache>
                <c:formatCode>0.0</c:formatCode>
                <c:ptCount val="15"/>
                <c:pt idx="0">
                  <c:v>10</c:v>
                </c:pt>
                <c:pt idx="1">
                  <c:v>3.5</c:v>
                </c:pt>
                <c:pt idx="2">
                  <c:v>31.8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4.5</c:v>
                </c:pt>
                <c:pt idx="10">
                  <c:v>28.7</c:v>
                </c:pt>
                <c:pt idx="13">
                  <c:v>60.5</c:v>
                </c:pt>
                <c:pt idx="14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0075904"/>
        <c:axId val="90077824"/>
        <c:axId val="90424640"/>
      </c:bar3DChart>
      <c:catAx>
        <c:axId val="900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077824"/>
        <c:crosses val="autoZero"/>
        <c:auto val="0"/>
        <c:lblAlgn val="ctr"/>
        <c:lblOffset val="100"/>
        <c:tickLblSkip val="63"/>
        <c:tickMarkSkip val="1"/>
        <c:noMultiLvlLbl val="1"/>
      </c:catAx>
      <c:valAx>
        <c:axId val="90077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075904"/>
        <c:crosses val="autoZero"/>
        <c:crossBetween val="between"/>
      </c:valAx>
      <c:serAx>
        <c:axId val="904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077824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2295936"/>
        <c:axId val="92297856"/>
        <c:axId val="89753792"/>
      </c:bar3DChart>
      <c:catAx>
        <c:axId val="922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9785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2297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95936"/>
        <c:crosses val="autoZero"/>
        <c:crossBetween val="between"/>
      </c:valAx>
      <c:serAx>
        <c:axId val="897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9785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36896"/>
        <c:axId val="92338432"/>
      </c:barChart>
      <c:catAx>
        <c:axId val="92336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38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233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[10]TARIALALT!$C$7:$C$21</c:f>
              <c:numCache>
                <c:formatCode>General</c:formatCode>
                <c:ptCount val="15"/>
                <c:pt idx="2">
                  <c:v>880</c:v>
                </c:pt>
                <c:pt idx="6">
                  <c:v>2580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4">
                  <c:v>5000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[10]TARIALALT!$D$7:$D$21</c:f>
              <c:numCache>
                <c:formatCode>General</c:formatCode>
                <c:ptCount val="15"/>
                <c:pt idx="2">
                  <c:v>800</c:v>
                </c:pt>
                <c:pt idx="6">
                  <c:v>1690</c:v>
                </c:pt>
                <c:pt idx="10">
                  <c:v>350</c:v>
                </c:pt>
                <c:pt idx="11">
                  <c:v>140</c:v>
                </c:pt>
                <c:pt idx="13">
                  <c:v>100</c:v>
                </c:pt>
                <c:pt idx="14">
                  <c:v>3080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2383872"/>
        <c:axId val="92390144"/>
        <c:axId val="92275584"/>
      </c:bar3DChart>
      <c:catAx>
        <c:axId val="92383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9014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239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83872"/>
        <c:crosses val="autoZero"/>
        <c:crossBetween val="between"/>
      </c:valAx>
      <c:serAx>
        <c:axId val="92275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9014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 paperSize="9" orientation="landscape" horizontalDpi="120" verticalDpi="144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[10]TARIALALT!$H$7:$H$21</c:f>
              <c:numCache>
                <c:formatCode>General</c:formatCode>
                <c:ptCount val="15"/>
                <c:pt idx="0">
                  <c:v>10.199999999999999</c:v>
                </c:pt>
                <c:pt idx="2">
                  <c:v>31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6.7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8</c:v>
                </c:pt>
                <c:pt idx="13">
                  <c:v>90</c:v>
                </c:pt>
                <c:pt idx="14">
                  <c:v>172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[10]TARIALALT!$I$7:$I$21</c:f>
              <c:numCache>
                <c:formatCode>General</c:formatCode>
                <c:ptCount val="15"/>
                <c:pt idx="0">
                  <c:v>10</c:v>
                </c:pt>
                <c:pt idx="1">
                  <c:v>3.5</c:v>
                </c:pt>
                <c:pt idx="2">
                  <c:v>31.8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4.5</c:v>
                </c:pt>
                <c:pt idx="10">
                  <c:v>28.7</c:v>
                </c:pt>
                <c:pt idx="13">
                  <c:v>60.5</c:v>
                </c:pt>
                <c:pt idx="14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2548480"/>
        <c:axId val="92554752"/>
        <c:axId val="92277376"/>
      </c:bar3DChart>
      <c:catAx>
        <c:axId val="9254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54752"/>
        <c:crosses val="autoZero"/>
        <c:auto val="0"/>
        <c:lblAlgn val="ctr"/>
        <c:lblOffset val="100"/>
        <c:tickLblSkip val="63"/>
        <c:tickMarkSkip val="1"/>
        <c:noMultiLvlLbl val="1"/>
      </c:catAx>
      <c:valAx>
        <c:axId val="92554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48480"/>
        <c:crosses val="autoZero"/>
        <c:crossBetween val="between"/>
      </c:valAx>
      <c:serAx>
        <c:axId val="922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54752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2577152"/>
        <c:axId val="92476544"/>
        <c:axId val="92471744"/>
      </c:bar3DChart>
      <c:catAx>
        <c:axId val="9257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7654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2476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77152"/>
        <c:crosses val="autoZero"/>
        <c:crossBetween val="between"/>
      </c:valAx>
      <c:serAx>
        <c:axId val="92471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7654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097984"/>
        <c:axId val="93099520"/>
        <c:axId val="92473984"/>
      </c:bar3DChart>
      <c:catAx>
        <c:axId val="930979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099520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30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097984"/>
        <c:crosses val="autoZero"/>
        <c:crossBetween val="between"/>
      </c:valAx>
      <c:serAx>
        <c:axId val="9247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099520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469696"/>
        <c:axId val="93480064"/>
        <c:axId val="93471168"/>
      </c:bar3DChart>
      <c:catAx>
        <c:axId val="9346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8006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3480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69696"/>
        <c:crosses val="autoZero"/>
        <c:crossBetween val="between"/>
      </c:valAx>
      <c:serAx>
        <c:axId val="9347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8006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490176"/>
        <c:axId val="93504640"/>
        <c:axId val="93472960"/>
      </c:bar3DChart>
      <c:catAx>
        <c:axId val="9349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04640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3504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90176"/>
        <c:crosses val="autoZero"/>
        <c:crossBetween val="between"/>
      </c:valAx>
      <c:serAx>
        <c:axId val="9347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0464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404544"/>
        <c:axId val="93427200"/>
        <c:axId val="93429760"/>
      </c:bar3DChart>
      <c:catAx>
        <c:axId val="93404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2720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342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04544"/>
        <c:crosses val="autoZero"/>
        <c:crossBetween val="between"/>
      </c:valAx>
      <c:serAx>
        <c:axId val="93429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2720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6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[9]Sheet2!$K$5</c:f>
              <c:strCache>
                <c:ptCount val="1"/>
                <c:pt idx="0">
                  <c:v>Хүн амын тоо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[9]Sheet2!$J$6:$J$10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[9]Sheet2!$K$6:$K$10</c:f>
              <c:numCache>
                <c:formatCode>General</c:formatCode>
                <c:ptCount val="5"/>
                <c:pt idx="0">
                  <c:v>73892</c:v>
                </c:pt>
                <c:pt idx="1">
                  <c:v>74473</c:v>
                </c:pt>
                <c:pt idx="2">
                  <c:v>75036</c:v>
                </c:pt>
                <c:pt idx="3">
                  <c:v>74723</c:v>
                </c:pt>
                <c:pt idx="4">
                  <c:v>75101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3328000"/>
        <c:axId val="83350272"/>
        <c:axId val="0"/>
      </c:bar3DChart>
      <c:catAx>
        <c:axId val="833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3350272"/>
        <c:crosses val="autoZero"/>
        <c:auto val="1"/>
        <c:lblAlgn val="ctr"/>
        <c:lblOffset val="100"/>
        <c:noMultiLvlLbl val="0"/>
      </c:catAx>
      <c:valAx>
        <c:axId val="8335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328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224960"/>
        <c:axId val="93226880"/>
        <c:axId val="93432000"/>
      </c:bar3DChart>
      <c:catAx>
        <c:axId val="932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2688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3226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24960"/>
        <c:crosses val="autoZero"/>
        <c:crossBetween val="between"/>
      </c:valAx>
      <c:serAx>
        <c:axId val="934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268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274112"/>
        <c:axId val="93275648"/>
        <c:axId val="93433344"/>
      </c:bar3DChart>
      <c:catAx>
        <c:axId val="932741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75648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327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74112"/>
        <c:crosses val="autoZero"/>
        <c:crossBetween val="between"/>
      </c:valAx>
      <c:serAx>
        <c:axId val="93433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75648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289472"/>
        <c:axId val="93312128"/>
        <c:axId val="93271808"/>
      </c:bar3DChart>
      <c:catAx>
        <c:axId val="9328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1212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3312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89472"/>
        <c:crosses val="autoZero"/>
        <c:crossBetween val="between"/>
      </c:valAx>
      <c:serAx>
        <c:axId val="932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1212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793280"/>
        <c:axId val="93799552"/>
        <c:axId val="93273152"/>
      </c:bar3DChart>
      <c:catAx>
        <c:axId val="9379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99552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3799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93280"/>
        <c:crosses val="autoZero"/>
        <c:crossBetween val="between"/>
      </c:valAx>
      <c:serAx>
        <c:axId val="9327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9955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851008"/>
        <c:axId val="93853184"/>
        <c:axId val="93803392"/>
      </c:bar3DChart>
      <c:catAx>
        <c:axId val="93851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5318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385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51008"/>
        <c:crosses val="autoZero"/>
        <c:crossBetween val="between"/>
      </c:valAx>
      <c:serAx>
        <c:axId val="93803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5318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904896"/>
        <c:axId val="93906816"/>
        <c:axId val="93805184"/>
      </c:bar3DChart>
      <c:catAx>
        <c:axId val="9390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6816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3906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4896"/>
        <c:crosses val="autoZero"/>
        <c:crossBetween val="between"/>
      </c:valAx>
      <c:serAx>
        <c:axId val="938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681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556736"/>
        <c:axId val="93558272"/>
        <c:axId val="93901248"/>
      </c:bar3DChart>
      <c:catAx>
        <c:axId val="935567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58272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355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56736"/>
        <c:crosses val="autoZero"/>
        <c:crossBetween val="between"/>
      </c:valAx>
      <c:serAx>
        <c:axId val="93901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58272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580288"/>
        <c:axId val="93590656"/>
        <c:axId val="93903040"/>
      </c:bar3DChart>
      <c:catAx>
        <c:axId val="9358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90656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3590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80288"/>
        <c:crosses val="autoZero"/>
        <c:crossBetween val="between"/>
      </c:valAx>
      <c:serAx>
        <c:axId val="9390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9065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633536"/>
        <c:axId val="93635712"/>
        <c:axId val="93594048"/>
      </c:bar3DChart>
      <c:catAx>
        <c:axId val="9363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35712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3635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33536"/>
        <c:crosses val="autoZero"/>
        <c:crossBetween val="between"/>
      </c:valAx>
      <c:serAx>
        <c:axId val="9359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3571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683072"/>
        <c:axId val="93693440"/>
        <c:axId val="93595392"/>
      </c:bar3DChart>
      <c:catAx>
        <c:axId val="93683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9344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369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83072"/>
        <c:crosses val="autoZero"/>
        <c:crossBetween val="between"/>
      </c:valAx>
      <c:serAx>
        <c:axId val="93595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9344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5161854768154"/>
          <c:y val="5.1400554097404488E-2"/>
          <c:w val="0.85215682414698157"/>
          <c:h val="0.721508457276173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'[9]XA-23'!$Y$13</c:f>
              <c:strCache>
                <c:ptCount val="1"/>
                <c:pt idx="0">
                  <c:v>ýðýãòýé
</c:v>
                </c:pt>
              </c:strCache>
            </c:strRef>
          </c:tx>
          <c:invertIfNegative val="0"/>
          <c:cat>
            <c:numRef>
              <c:f>'[9]XA-23'!$X$14:$X$18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'[9]XA-23'!$Y$14:$Y$18</c:f>
              <c:numCache>
                <c:formatCode>General</c:formatCode>
                <c:ptCount val="5"/>
                <c:pt idx="0">
                  <c:v>36458</c:v>
                </c:pt>
                <c:pt idx="1">
                  <c:v>36885</c:v>
                </c:pt>
                <c:pt idx="2">
                  <c:v>37212</c:v>
                </c:pt>
                <c:pt idx="3">
                  <c:v>37282</c:v>
                </c:pt>
                <c:pt idx="4">
                  <c:v>37463</c:v>
                </c:pt>
              </c:numCache>
            </c:numRef>
          </c:val>
        </c:ser>
        <c:ser>
          <c:idx val="1"/>
          <c:order val="1"/>
          <c:tx>
            <c:strRef>
              <c:f>'[9]XA-23'!$Z$13</c:f>
              <c:strCache>
                <c:ptCount val="1"/>
                <c:pt idx="0">
                  <c:v>ýìýãòýé
</c:v>
                </c:pt>
              </c:strCache>
            </c:strRef>
          </c:tx>
          <c:invertIfNegative val="0"/>
          <c:cat>
            <c:numRef>
              <c:f>'[9]XA-23'!$X$14:$X$18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'[9]XA-23'!$Z$14:$Z$18</c:f>
              <c:numCache>
                <c:formatCode>General</c:formatCode>
                <c:ptCount val="5"/>
                <c:pt idx="0">
                  <c:v>37435</c:v>
                </c:pt>
                <c:pt idx="1">
                  <c:v>37588</c:v>
                </c:pt>
                <c:pt idx="2">
                  <c:v>37824</c:v>
                </c:pt>
                <c:pt idx="3">
                  <c:v>37441</c:v>
                </c:pt>
                <c:pt idx="4">
                  <c:v>37638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3965440"/>
        <c:axId val="83966976"/>
        <c:axId val="0"/>
      </c:bar3DChart>
      <c:catAx>
        <c:axId val="839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3966976"/>
        <c:crosses val="autoZero"/>
        <c:auto val="1"/>
        <c:lblAlgn val="ctr"/>
        <c:lblOffset val="100"/>
        <c:noMultiLvlLbl val="0"/>
      </c:catAx>
      <c:valAx>
        <c:axId val="8396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96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45078740157479"/>
          <c:y val="0.87470727617381161"/>
          <c:w val="0.78843810148731408"/>
          <c:h val="0.1070669291338582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257152"/>
        <c:axId val="94259072"/>
        <c:axId val="93683712"/>
      </c:bar3DChart>
      <c:catAx>
        <c:axId val="9425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5907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4259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57152"/>
        <c:crosses val="autoZero"/>
        <c:crossBetween val="between"/>
      </c:valAx>
      <c:serAx>
        <c:axId val="936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5907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298112"/>
        <c:axId val="94299648"/>
        <c:axId val="93685056"/>
      </c:bar3DChart>
      <c:catAx>
        <c:axId val="942981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99648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429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98112"/>
        <c:crosses val="autoZero"/>
        <c:crossBetween val="between"/>
      </c:valAx>
      <c:serAx>
        <c:axId val="93685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99648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3744128"/>
        <c:axId val="93746304"/>
        <c:axId val="93686848"/>
      </c:bar3DChart>
      <c:catAx>
        <c:axId val="937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4630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3746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44128"/>
        <c:crosses val="autoZero"/>
        <c:crossBetween val="between"/>
      </c:valAx>
      <c:serAx>
        <c:axId val="9368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4630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383104"/>
        <c:axId val="94389376"/>
        <c:axId val="94385024"/>
      </c:bar3DChart>
      <c:catAx>
        <c:axId val="9438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8937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4389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83104"/>
        <c:crosses val="autoZero"/>
        <c:crossBetween val="between"/>
      </c:valAx>
      <c:serAx>
        <c:axId val="9438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8937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403968"/>
        <c:axId val="94430720"/>
        <c:axId val="94386816"/>
      </c:bar3DChart>
      <c:catAx>
        <c:axId val="9440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3072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443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03968"/>
        <c:crosses val="autoZero"/>
        <c:crossBetween val="between"/>
      </c:valAx>
      <c:serAx>
        <c:axId val="94386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3072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 paperSize="9" orientation="landscape" horizontalDpi="120" verticalDpi="144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478336"/>
        <c:axId val="94480256"/>
        <c:axId val="94486976"/>
      </c:bar3DChart>
      <c:catAx>
        <c:axId val="9447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80256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4480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78336"/>
        <c:crosses val="autoZero"/>
        <c:crossBetween val="between"/>
      </c:valAx>
      <c:serAx>
        <c:axId val="944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8025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33" r="0.75000000000000833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519296"/>
        <c:axId val="94520832"/>
        <c:axId val="94488768"/>
      </c:bar3DChart>
      <c:catAx>
        <c:axId val="94519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20832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452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19296"/>
        <c:crosses val="autoZero"/>
        <c:crossBetween val="between"/>
      </c:valAx>
      <c:serAx>
        <c:axId val="94488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20832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551040"/>
        <c:axId val="94557312"/>
        <c:axId val="94552064"/>
      </c:bar3DChart>
      <c:catAx>
        <c:axId val="945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5731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455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51040"/>
        <c:crosses val="autoZero"/>
        <c:crossBetween val="between"/>
      </c:valAx>
      <c:serAx>
        <c:axId val="9455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5731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051328"/>
        <c:axId val="94078080"/>
        <c:axId val="94553856"/>
      </c:bar3DChart>
      <c:catAx>
        <c:axId val="9405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78080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4078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51328"/>
        <c:crosses val="autoZero"/>
        <c:crossBetween val="between"/>
      </c:valAx>
      <c:serAx>
        <c:axId val="9455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780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109056"/>
        <c:axId val="94131712"/>
        <c:axId val="94555648"/>
      </c:bar3DChart>
      <c:catAx>
        <c:axId val="94109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31712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413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09056"/>
        <c:crosses val="autoZero"/>
        <c:crossBetween val="between"/>
      </c:valAx>
      <c:serAx>
        <c:axId val="94555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3171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9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'Zarlaga-29'!$A$120</c:f>
              <c:strCache>
                <c:ptCount val="1"/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157440"/>
        <c:axId val="90158976"/>
      </c:barChart>
      <c:catAx>
        <c:axId val="90157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58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01589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57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183424"/>
        <c:axId val="94185344"/>
        <c:axId val="94140160"/>
      </c:bar3DChart>
      <c:catAx>
        <c:axId val="9418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8534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418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83424"/>
        <c:crosses val="autoZero"/>
        <c:crossBetween val="between"/>
      </c:valAx>
      <c:serAx>
        <c:axId val="941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8534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228864"/>
        <c:axId val="94230400"/>
        <c:axId val="94141504"/>
      </c:bar3DChart>
      <c:catAx>
        <c:axId val="94228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30400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423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8864"/>
        <c:crosses val="autoZero"/>
        <c:crossBetween val="between"/>
      </c:valAx>
      <c:serAx>
        <c:axId val="94141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30400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842240"/>
        <c:axId val="94860800"/>
        <c:axId val="94225728"/>
      </c:bar3DChart>
      <c:catAx>
        <c:axId val="9484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6080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4860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42240"/>
        <c:crosses val="autoZero"/>
        <c:crossBetween val="between"/>
      </c:valAx>
      <c:serAx>
        <c:axId val="942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6080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875008"/>
        <c:axId val="94893568"/>
        <c:axId val="94227072"/>
      </c:bar3DChart>
      <c:catAx>
        <c:axId val="948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93568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4893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75008"/>
        <c:crosses val="autoZero"/>
        <c:crossBetween val="between"/>
      </c:valAx>
      <c:serAx>
        <c:axId val="9422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9356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691328"/>
        <c:axId val="94693248"/>
        <c:axId val="94634432"/>
      </c:bar3DChart>
      <c:catAx>
        <c:axId val="94691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93248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469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91328"/>
        <c:crosses val="autoZero"/>
        <c:crossBetween val="between"/>
      </c:valAx>
      <c:serAx>
        <c:axId val="94634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9324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732672"/>
        <c:axId val="94734592"/>
        <c:axId val="94636224"/>
      </c:bar3DChart>
      <c:catAx>
        <c:axId val="947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3459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4734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32672"/>
        <c:crosses val="autoZero"/>
        <c:crossBetween val="between"/>
      </c:valAx>
      <c:serAx>
        <c:axId val="946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3459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769152"/>
        <c:axId val="94770688"/>
        <c:axId val="94728640"/>
      </c:bar3DChart>
      <c:catAx>
        <c:axId val="947691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70688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477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69152"/>
        <c:crosses val="autoZero"/>
        <c:crossBetween val="between"/>
      </c:valAx>
      <c:serAx>
        <c:axId val="94728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70688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800896"/>
        <c:axId val="94811264"/>
        <c:axId val="94730432"/>
      </c:bar3DChart>
      <c:catAx>
        <c:axId val="948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1126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4811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00896"/>
        <c:crosses val="autoZero"/>
        <c:crossBetween val="between"/>
      </c:valAx>
      <c:serAx>
        <c:axId val="947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1126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919680"/>
        <c:axId val="94925952"/>
        <c:axId val="94777344"/>
      </c:bar3DChart>
      <c:catAx>
        <c:axId val="9491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25952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4925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19680"/>
        <c:crosses val="autoZero"/>
        <c:crossBetween val="between"/>
      </c:valAx>
      <c:serAx>
        <c:axId val="9477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2595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4981504"/>
        <c:axId val="94983680"/>
        <c:axId val="94779136"/>
      </c:bar3DChart>
      <c:catAx>
        <c:axId val="94981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8368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498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81504"/>
        <c:crosses val="autoZero"/>
        <c:crossBetween val="between"/>
      </c:valAx>
      <c:serAx>
        <c:axId val="94779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836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Datmon"/>
                <a:ea typeface="Datmon"/>
                <a:cs typeface="Datmon"/>
              </a:defRPr>
            </a:pPr>
            <a:r>
              <a:t>Mfv.nay pgjlgug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.12601626016260201"/>
          <c:w val="0"/>
          <c:h val="0.654471544715447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176512"/>
        <c:axId val="90408064"/>
      </c:barChart>
      <c:catAx>
        <c:axId val="9017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08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904080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76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019008"/>
        <c:axId val="95020928"/>
        <c:axId val="94780928"/>
      </c:bar3DChart>
      <c:catAx>
        <c:axId val="9501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2092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5020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19008"/>
        <c:crosses val="autoZero"/>
        <c:crossBetween val="between"/>
      </c:valAx>
      <c:serAx>
        <c:axId val="947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2092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064064"/>
        <c:axId val="95065600"/>
        <c:axId val="95073152"/>
      </c:bar3DChart>
      <c:catAx>
        <c:axId val="95064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65600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506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64064"/>
        <c:crosses val="autoZero"/>
        <c:crossBetween val="between"/>
      </c:valAx>
      <c:serAx>
        <c:axId val="95073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65600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100288"/>
        <c:axId val="95102464"/>
        <c:axId val="95074944"/>
      </c:bar3DChart>
      <c:catAx>
        <c:axId val="9510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0246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5102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00288"/>
        <c:crosses val="autoZero"/>
        <c:crossBetween val="between"/>
      </c:valAx>
      <c:serAx>
        <c:axId val="950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0246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554944"/>
        <c:axId val="95561216"/>
        <c:axId val="95556032"/>
      </c:bar3DChart>
      <c:catAx>
        <c:axId val="9555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6121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5561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54944"/>
        <c:crosses val="autoZero"/>
        <c:crossBetween val="between"/>
      </c:valAx>
      <c:serAx>
        <c:axId val="9555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6121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596544"/>
        <c:axId val="95598464"/>
        <c:axId val="95557824"/>
      </c:bar3DChart>
      <c:catAx>
        <c:axId val="95596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9846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559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96544"/>
        <c:crosses val="autoZero"/>
        <c:crossBetween val="between"/>
      </c:valAx>
      <c:serAx>
        <c:axId val="95557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9846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 paperSize="9" orientation="landscape" horizontalDpi="120" verticalDpi="144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699328"/>
        <c:axId val="95701248"/>
        <c:axId val="95707136"/>
      </c:bar3DChart>
      <c:catAx>
        <c:axId val="9569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0124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5701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99328"/>
        <c:crosses val="autoZero"/>
        <c:crossBetween val="between"/>
      </c:valAx>
      <c:serAx>
        <c:axId val="9570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0124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22" r="0.75000000000000522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740288"/>
        <c:axId val="95741824"/>
        <c:axId val="95708928"/>
      </c:bar3DChart>
      <c:catAx>
        <c:axId val="95740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41824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574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40288"/>
        <c:crosses val="autoZero"/>
        <c:crossBetween val="between"/>
      </c:valAx>
      <c:serAx>
        <c:axId val="95708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41824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792512"/>
        <c:axId val="95802880"/>
        <c:axId val="95710720"/>
      </c:bar3DChart>
      <c:catAx>
        <c:axId val="9579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0288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5802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92512"/>
        <c:crosses val="autoZero"/>
        <c:crossBetween val="between"/>
      </c:valAx>
      <c:serAx>
        <c:axId val="957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028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825280"/>
        <c:axId val="95843840"/>
        <c:axId val="95798592"/>
      </c:bar3DChart>
      <c:catAx>
        <c:axId val="9582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43840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5843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25280"/>
        <c:crosses val="autoZero"/>
        <c:crossBetween val="between"/>
      </c:valAx>
      <c:serAx>
        <c:axId val="9579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4384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944704"/>
        <c:axId val="95946624"/>
        <c:axId val="95800384"/>
      </c:bar3DChart>
      <c:catAx>
        <c:axId val="959447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4662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594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44704"/>
        <c:crosses val="autoZero"/>
        <c:crossBetween val="between"/>
      </c:valAx>
      <c:serAx>
        <c:axId val="95800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4662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gg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90422656"/>
        <c:axId val="90436736"/>
        <c:axId val="0"/>
      </c:bar3DChart>
      <c:catAx>
        <c:axId val="904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36736"/>
        <c:crosses val="autoZero"/>
        <c:auto val="0"/>
        <c:lblAlgn val="ctr"/>
        <c:lblOffset val="100"/>
        <c:tickLblSkip val="8"/>
        <c:tickMarkSkip val="1"/>
        <c:noMultiLvlLbl val="0"/>
      </c:catAx>
      <c:valAx>
        <c:axId val="9043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22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994240"/>
        <c:axId val="95996160"/>
        <c:axId val="95953792"/>
      </c:bar3DChart>
      <c:catAx>
        <c:axId val="9599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9616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5996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94240"/>
        <c:crosses val="autoZero"/>
        <c:crossBetween val="between"/>
      </c:valAx>
      <c:serAx>
        <c:axId val="959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9616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043392"/>
        <c:axId val="96044928"/>
        <c:axId val="95955584"/>
      </c:bar3DChart>
      <c:catAx>
        <c:axId val="96043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4928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604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3392"/>
        <c:crosses val="autoZero"/>
        <c:crossBetween val="between"/>
      </c:valAx>
      <c:serAx>
        <c:axId val="95955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4928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054272"/>
        <c:axId val="96085120"/>
        <c:axId val="96039360"/>
      </c:bar3DChart>
      <c:catAx>
        <c:axId val="9605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8512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6085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54272"/>
        <c:crosses val="autoZero"/>
        <c:crossBetween val="between"/>
      </c:valAx>
      <c:serAx>
        <c:axId val="960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8512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123904"/>
        <c:axId val="96126080"/>
        <c:axId val="96041152"/>
      </c:bar3DChart>
      <c:catAx>
        <c:axId val="9612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26080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612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23904"/>
        <c:crosses val="autoZero"/>
        <c:crossBetween val="between"/>
      </c:valAx>
      <c:serAx>
        <c:axId val="9604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260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391104"/>
        <c:axId val="95393280"/>
        <c:axId val="96129024"/>
      </c:bar3DChart>
      <c:catAx>
        <c:axId val="95391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9328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539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91104"/>
        <c:crosses val="autoZero"/>
        <c:crossBetween val="between"/>
      </c:valAx>
      <c:serAx>
        <c:axId val="96129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932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506432"/>
        <c:axId val="95508352"/>
        <c:axId val="96130816"/>
      </c:bar3DChart>
      <c:catAx>
        <c:axId val="9550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0835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5508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06432"/>
        <c:crosses val="autoZero"/>
        <c:crossBetween val="between"/>
      </c:valAx>
      <c:serAx>
        <c:axId val="961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0835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539200"/>
        <c:axId val="95540736"/>
        <c:axId val="95502336"/>
      </c:bar3DChart>
      <c:catAx>
        <c:axId val="95539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40736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554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39200"/>
        <c:crosses val="autoZero"/>
        <c:crossBetween val="between"/>
      </c:valAx>
      <c:serAx>
        <c:axId val="95502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40736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500736"/>
        <c:axId val="96511104"/>
        <c:axId val="95503680"/>
      </c:bar3DChart>
      <c:catAx>
        <c:axId val="9650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1110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6511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00736"/>
        <c:crosses val="autoZero"/>
        <c:crossBetween val="between"/>
      </c:valAx>
      <c:serAx>
        <c:axId val="955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1110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431680"/>
        <c:axId val="95433856"/>
        <c:axId val="95505472"/>
      </c:bar3DChart>
      <c:catAx>
        <c:axId val="9543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3385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5433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31680"/>
        <c:crosses val="autoZero"/>
        <c:crossBetween val="between"/>
      </c:valAx>
      <c:serAx>
        <c:axId val="9550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3385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473024"/>
        <c:axId val="95483392"/>
        <c:axId val="95474560"/>
      </c:bar3DChart>
      <c:catAx>
        <c:axId val="95473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83392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548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73024"/>
        <c:crosses val="autoZero"/>
        <c:crossBetween val="between"/>
      </c:valAx>
      <c:serAx>
        <c:axId val="95474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8339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Datmon"/>
                <a:ea typeface="Datmon"/>
                <a:cs typeface="Datmon"/>
              </a:defRPr>
            </a:pPr>
            <a:r>
              <a:t>Mfv.nay pgjlgug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2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4.9868766404199474E-2"/>
          <c:w val="0"/>
          <c:h val="0.9107611548556425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90461696"/>
        <c:axId val="90463616"/>
        <c:axId val="0"/>
      </c:bar3DChart>
      <c:catAx>
        <c:axId val="9046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jj</a:t>
                </a:r>
              </a:p>
            </c:rich>
          </c:tx>
          <c:overlay val="0"/>
          <c:spPr>
            <a:solidFill>
              <a:srgbClr val="0000FF"/>
            </a:solidFill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63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9046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tmon"/>
                    <a:ea typeface="Datmon"/>
                    <a:cs typeface="Datmon"/>
                  </a:defRPr>
                </a:pPr>
                <a:r>
                  <a:t>Mfv.nay pgjlgug</a:t>
                </a:r>
              </a:p>
            </c:rich>
          </c:tx>
          <c:overlay val="0"/>
          <c:spPr>
            <a:solidFill>
              <a:srgbClr val="FF00FF"/>
            </a:solidFill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6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305152"/>
        <c:axId val="96307072"/>
        <c:axId val="95476800"/>
      </c:bar3DChart>
      <c:catAx>
        <c:axId val="9630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0707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6307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05152"/>
        <c:crosses val="autoZero"/>
        <c:crossBetween val="between"/>
      </c:valAx>
      <c:serAx>
        <c:axId val="954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0707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342016"/>
        <c:axId val="96343552"/>
        <c:axId val="96346560"/>
      </c:bar3DChart>
      <c:catAx>
        <c:axId val="96342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43552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634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42016"/>
        <c:crosses val="autoZero"/>
        <c:crossBetween val="between"/>
      </c:valAx>
      <c:serAx>
        <c:axId val="96346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43552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398336"/>
        <c:axId val="96400512"/>
        <c:axId val="96348352"/>
      </c:bar3DChart>
      <c:catAx>
        <c:axId val="9639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0051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6400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98336"/>
        <c:crosses val="autoZero"/>
        <c:crossBetween val="between"/>
      </c:valAx>
      <c:serAx>
        <c:axId val="9634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0051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439296"/>
        <c:axId val="96449664"/>
        <c:axId val="96444416"/>
      </c:bar3DChart>
      <c:catAx>
        <c:axId val="9643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49664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6449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39296"/>
        <c:crosses val="autoZero"/>
        <c:crossBetween val="between"/>
      </c:valAx>
      <c:serAx>
        <c:axId val="964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4966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804224"/>
        <c:axId val="96822784"/>
        <c:axId val="96446208"/>
      </c:bar3DChart>
      <c:catAx>
        <c:axId val="96804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2278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682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04224"/>
        <c:crosses val="autoZero"/>
        <c:crossBetween val="between"/>
      </c:valAx>
      <c:serAx>
        <c:axId val="9644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2278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paperSize="9" orientation="landscape" horizontalDpi="120" verticalDpi="144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[11]TARIALALT!$I$7:$I$21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6600064"/>
        <c:axId val="96601984"/>
        <c:axId val="96448000"/>
      </c:bar3DChart>
      <c:catAx>
        <c:axId val="96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60198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6601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600064"/>
        <c:crosses val="autoZero"/>
        <c:crossBetween val="between"/>
      </c:valAx>
      <c:serAx>
        <c:axId val="96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60198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('Er Ham-51'!#REF!,'Er Ham-51'!#REF!)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('Er Ham-51'!#REF!,'Er Ham-51'!#REF!)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'Er Ham-51'!#REF!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'Er Ham-51'!#REF!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95647616"/>
        <c:axId val="95649152"/>
        <c:axId val="96606848"/>
      </c:line3DChart>
      <c:catAx>
        <c:axId val="95647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49152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56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47616"/>
        <c:crosses val="autoZero"/>
        <c:crossBetween val="midCat"/>
      </c:valAx>
      <c:serAx>
        <c:axId val="9660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49152"/>
        <c:crosses val="autoZero"/>
        <c:tickLblSkip val="2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32608"/>
        <c:axId val="96934144"/>
      </c:barChart>
      <c:catAx>
        <c:axId val="969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3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93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32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'[12]AY-but'!$F$19</c:f>
              <c:numCache>
                <c:formatCode>General</c:formatCode>
                <c:ptCount val="1"/>
                <c:pt idx="0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58336"/>
        <c:axId val="96959872"/>
      </c:barChart>
      <c:catAx>
        <c:axId val="9695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95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58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56672"/>
        <c:axId val="89739264"/>
      </c:barChart>
      <c:catAx>
        <c:axId val="905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3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73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TARIALALT!$C$7:$C$21</c:f>
              <c:numCache>
                <c:formatCode>General</c:formatCode>
                <c:ptCount val="15"/>
                <c:pt idx="2" formatCode="0.0">
                  <c:v>880</c:v>
                </c:pt>
                <c:pt idx="6" formatCode="0.0">
                  <c:v>2580</c:v>
                </c:pt>
                <c:pt idx="7" formatCode="0.0">
                  <c:v>200</c:v>
                </c:pt>
                <c:pt idx="9" formatCode="0.0">
                  <c:v>950</c:v>
                </c:pt>
                <c:pt idx="10" formatCode="0.0">
                  <c:v>390</c:v>
                </c:pt>
                <c:pt idx="14" formatCode="0.0">
                  <c:v>5000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TARIALALT!$D$7:$D$21</c:f>
              <c:numCache>
                <c:formatCode>0.0</c:formatCode>
                <c:ptCount val="15"/>
                <c:pt idx="2">
                  <c:v>800</c:v>
                </c:pt>
                <c:pt idx="6">
                  <c:v>1690</c:v>
                </c:pt>
                <c:pt idx="10">
                  <c:v>350</c:v>
                </c:pt>
                <c:pt idx="11">
                  <c:v>140</c:v>
                </c:pt>
                <c:pt idx="13">
                  <c:v>100</c:v>
                </c:pt>
                <c:pt idx="14">
                  <c:v>3080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89768320"/>
        <c:axId val="89770240"/>
        <c:axId val="90425984"/>
      </c:bar3DChart>
      <c:catAx>
        <c:axId val="89768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7024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8977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68320"/>
        <c:crosses val="autoZero"/>
        <c:crossBetween val="between"/>
      </c:valAx>
      <c:serAx>
        <c:axId val="904259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7024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33" r="0.75000000000000133" t="1" header="0.5" footer="0.5"/>
    <c:pageSetup paperSize="9" orientation="landscape" horizontalDpi="120" verticalDpi="14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26" Type="http://schemas.openxmlformats.org/officeDocument/2006/relationships/chart" Target="../charts/chart41.xml"/><Relationship Id="rId39" Type="http://schemas.openxmlformats.org/officeDocument/2006/relationships/chart" Target="../charts/chart54.xml"/><Relationship Id="rId21" Type="http://schemas.openxmlformats.org/officeDocument/2006/relationships/chart" Target="../charts/chart36.xml"/><Relationship Id="rId34" Type="http://schemas.openxmlformats.org/officeDocument/2006/relationships/chart" Target="../charts/chart49.xml"/><Relationship Id="rId42" Type="http://schemas.openxmlformats.org/officeDocument/2006/relationships/chart" Target="../charts/chart57.xml"/><Relationship Id="rId47" Type="http://schemas.openxmlformats.org/officeDocument/2006/relationships/chart" Target="../charts/chart62.xml"/><Relationship Id="rId50" Type="http://schemas.openxmlformats.org/officeDocument/2006/relationships/chart" Target="../charts/chart65.xml"/><Relationship Id="rId55" Type="http://schemas.openxmlformats.org/officeDocument/2006/relationships/chart" Target="../charts/chart70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5" Type="http://schemas.openxmlformats.org/officeDocument/2006/relationships/chart" Target="../charts/chart40.xml"/><Relationship Id="rId33" Type="http://schemas.openxmlformats.org/officeDocument/2006/relationships/chart" Target="../charts/chart48.xml"/><Relationship Id="rId38" Type="http://schemas.openxmlformats.org/officeDocument/2006/relationships/chart" Target="../charts/chart53.xml"/><Relationship Id="rId46" Type="http://schemas.openxmlformats.org/officeDocument/2006/relationships/chart" Target="../charts/chart61.xml"/><Relationship Id="rId59" Type="http://schemas.openxmlformats.org/officeDocument/2006/relationships/chart" Target="../charts/chart74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chart" Target="../charts/chart35.xml"/><Relationship Id="rId29" Type="http://schemas.openxmlformats.org/officeDocument/2006/relationships/chart" Target="../charts/chart44.xml"/><Relationship Id="rId41" Type="http://schemas.openxmlformats.org/officeDocument/2006/relationships/chart" Target="../charts/chart56.xml"/><Relationship Id="rId54" Type="http://schemas.openxmlformats.org/officeDocument/2006/relationships/chart" Target="../charts/chart69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24" Type="http://schemas.openxmlformats.org/officeDocument/2006/relationships/chart" Target="../charts/chart39.xml"/><Relationship Id="rId32" Type="http://schemas.openxmlformats.org/officeDocument/2006/relationships/chart" Target="../charts/chart47.xml"/><Relationship Id="rId37" Type="http://schemas.openxmlformats.org/officeDocument/2006/relationships/chart" Target="../charts/chart52.xml"/><Relationship Id="rId40" Type="http://schemas.openxmlformats.org/officeDocument/2006/relationships/chart" Target="../charts/chart55.xml"/><Relationship Id="rId45" Type="http://schemas.openxmlformats.org/officeDocument/2006/relationships/chart" Target="../charts/chart60.xml"/><Relationship Id="rId53" Type="http://schemas.openxmlformats.org/officeDocument/2006/relationships/chart" Target="../charts/chart68.xml"/><Relationship Id="rId58" Type="http://schemas.openxmlformats.org/officeDocument/2006/relationships/chart" Target="../charts/chart73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23" Type="http://schemas.openxmlformats.org/officeDocument/2006/relationships/chart" Target="../charts/chart38.xml"/><Relationship Id="rId28" Type="http://schemas.openxmlformats.org/officeDocument/2006/relationships/chart" Target="../charts/chart43.xml"/><Relationship Id="rId36" Type="http://schemas.openxmlformats.org/officeDocument/2006/relationships/chart" Target="../charts/chart51.xml"/><Relationship Id="rId49" Type="http://schemas.openxmlformats.org/officeDocument/2006/relationships/chart" Target="../charts/chart64.xml"/><Relationship Id="rId57" Type="http://schemas.openxmlformats.org/officeDocument/2006/relationships/chart" Target="../charts/chart72.xml"/><Relationship Id="rId10" Type="http://schemas.openxmlformats.org/officeDocument/2006/relationships/chart" Target="../charts/chart25.xml"/><Relationship Id="rId19" Type="http://schemas.openxmlformats.org/officeDocument/2006/relationships/chart" Target="../charts/chart34.xml"/><Relationship Id="rId31" Type="http://schemas.openxmlformats.org/officeDocument/2006/relationships/chart" Target="../charts/chart46.xml"/><Relationship Id="rId44" Type="http://schemas.openxmlformats.org/officeDocument/2006/relationships/chart" Target="../charts/chart59.xml"/><Relationship Id="rId52" Type="http://schemas.openxmlformats.org/officeDocument/2006/relationships/chart" Target="../charts/chart67.xml"/><Relationship Id="rId60" Type="http://schemas.openxmlformats.org/officeDocument/2006/relationships/chart" Target="../charts/chart7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Relationship Id="rId22" Type="http://schemas.openxmlformats.org/officeDocument/2006/relationships/chart" Target="../charts/chart37.xml"/><Relationship Id="rId27" Type="http://schemas.openxmlformats.org/officeDocument/2006/relationships/chart" Target="../charts/chart42.xml"/><Relationship Id="rId30" Type="http://schemas.openxmlformats.org/officeDocument/2006/relationships/chart" Target="../charts/chart45.xml"/><Relationship Id="rId35" Type="http://schemas.openxmlformats.org/officeDocument/2006/relationships/chart" Target="../charts/chart50.xml"/><Relationship Id="rId43" Type="http://schemas.openxmlformats.org/officeDocument/2006/relationships/chart" Target="../charts/chart58.xml"/><Relationship Id="rId48" Type="http://schemas.openxmlformats.org/officeDocument/2006/relationships/chart" Target="../charts/chart63.xml"/><Relationship Id="rId56" Type="http://schemas.openxmlformats.org/officeDocument/2006/relationships/chart" Target="../charts/chart71.xml"/><Relationship Id="rId8" Type="http://schemas.openxmlformats.org/officeDocument/2006/relationships/chart" Target="../charts/chart23.xml"/><Relationship Id="rId51" Type="http://schemas.openxmlformats.org/officeDocument/2006/relationships/chart" Target="../charts/chart66.xml"/><Relationship Id="rId3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28574</xdr:colOff>
      <xdr:row>193</xdr:row>
      <xdr:rowOff>19050</xdr:rowOff>
    </xdr:from>
    <xdr:to>
      <xdr:col>152</xdr:col>
      <xdr:colOff>9525</xdr:colOff>
      <xdr:row>219</xdr:row>
      <xdr:rowOff>9525</xdr:rowOff>
    </xdr:to>
    <xdr:sp macro="" textlink="">
      <xdr:nvSpPr>
        <xdr:cNvPr id="2" name="Text Box 2052"/>
        <xdr:cNvSpPr txBox="1">
          <a:spLocks noChangeArrowheads="1"/>
        </xdr:cNvSpPr>
      </xdr:nvSpPr>
      <xdr:spPr bwMode="auto">
        <a:xfrm>
          <a:off x="638174" y="7600950"/>
          <a:ext cx="5162551" cy="981075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strike="noStrike">
              <a:solidFill>
                <a:srgbClr val="0000FF"/>
              </a:solidFill>
              <a:latin typeface="Arial"/>
              <a:cs typeface="Arial"/>
            </a:rPr>
            <a:t>S T A T I S T I C A L    S E C T I O N</a:t>
          </a:r>
        </a:p>
      </xdr:txBody>
    </xdr:sp>
    <xdr:clientData/>
  </xdr:twoCellAnchor>
  <xdr:twoCellAnchor>
    <xdr:from>
      <xdr:col>17</xdr:col>
      <xdr:colOff>19052</xdr:colOff>
      <xdr:row>195</xdr:row>
      <xdr:rowOff>19051</xdr:rowOff>
    </xdr:from>
    <xdr:to>
      <xdr:col>151</xdr:col>
      <xdr:colOff>19050</xdr:colOff>
      <xdr:row>216</xdr:row>
      <xdr:rowOff>28575</xdr:rowOff>
    </xdr:to>
    <xdr:sp macro="" textlink="">
      <xdr:nvSpPr>
        <xdr:cNvPr id="3" name="WordArt 2053"/>
        <xdr:cNvSpPr>
          <a:spLocks noChangeArrowheads="1" noChangeShapeType="1" noTextEdit="1"/>
        </xdr:cNvSpPr>
      </xdr:nvSpPr>
      <xdr:spPr bwMode="auto">
        <a:xfrm>
          <a:off x="10382252" y="9658351"/>
          <a:ext cx="81686398" cy="809624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r>
            <a:rPr lang="en-US" sz="3600" b="1" kern="10" spc="0">
              <a:ln w="9525">
                <a:solidFill>
                  <a:srgbClr val="FF0000"/>
                </a:solidFill>
                <a:round/>
                <a:headEnd/>
                <a:tailEnd/>
              </a:ln>
              <a:solidFill>
                <a:srgbClr val="FFFF00"/>
              </a:solidFill>
              <a:effectLst/>
              <a:latin typeface="Arial Mon"/>
            </a:rPr>
            <a:t>STATISTICAL BULLETIN</a:t>
          </a:r>
        </a:p>
      </xdr:txBody>
    </xdr:sp>
    <xdr:clientData/>
  </xdr:twoCellAnchor>
  <xdr:twoCellAnchor editAs="oneCell">
    <xdr:from>
      <xdr:col>19</xdr:col>
      <xdr:colOff>9525</xdr:colOff>
      <xdr:row>9</xdr:row>
      <xdr:rowOff>19050</xdr:rowOff>
    </xdr:from>
    <xdr:to>
      <xdr:col>44</xdr:col>
      <xdr:colOff>0</xdr:colOff>
      <xdr:row>27</xdr:row>
      <xdr:rowOff>19050</xdr:rowOff>
    </xdr:to>
    <xdr:pic>
      <xdr:nvPicPr>
        <xdr:cNvPr id="59107146" name="Picture 8" descr="C:\Documents and Settings\Administrator\My Documents\cimg0x135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3619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54</xdr:col>
      <xdr:colOff>0</xdr:colOff>
      <xdr:row>89</xdr:row>
      <xdr:rowOff>28575</xdr:rowOff>
    </xdr:from>
    <xdr:to>
      <xdr:col>124</xdr:col>
      <xdr:colOff>9525</xdr:colOff>
      <xdr:row>132</xdr:row>
      <xdr:rowOff>9525</xdr:rowOff>
    </xdr:to>
    <xdr:pic>
      <xdr:nvPicPr>
        <xdr:cNvPr id="5910714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57400" y="3648075"/>
          <a:ext cx="26765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21</xdr:col>
      <xdr:colOff>31685</xdr:colOff>
      <xdr:row>52</xdr:row>
      <xdr:rowOff>29114</xdr:rowOff>
    </xdr:from>
    <xdr:ext cx="4930839" cy="918200"/>
    <xdr:sp macro="" textlink="">
      <xdr:nvSpPr>
        <xdr:cNvPr id="6" name="Rectangle 5"/>
        <xdr:cNvSpPr/>
      </xdr:nvSpPr>
      <xdr:spPr>
        <a:xfrm>
          <a:off x="12833285" y="2238914"/>
          <a:ext cx="4930839" cy="9182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Äîðíîä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 àéìãèéí íèéãýì, </a:t>
          </a:r>
        </a:p>
        <a:p>
          <a:pPr algn="ctr"/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ýäèéí çàñãèéí áàéäàë</a:t>
          </a:r>
          <a:endParaRPr lang="en-US" sz="28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21</xdr:col>
      <xdr:colOff>28575</xdr:colOff>
      <xdr:row>141</xdr:row>
      <xdr:rowOff>28575</xdr:rowOff>
    </xdr:from>
    <xdr:ext cx="4930839" cy="505267"/>
    <xdr:sp macro="" textlink="">
      <xdr:nvSpPr>
        <xdr:cNvPr id="7" name="Rectangle 6"/>
        <xdr:cNvSpPr/>
      </xdr:nvSpPr>
      <xdr:spPr>
        <a:xfrm>
          <a:off x="12830175" y="5629275"/>
          <a:ext cx="4930839" cy="50526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òàíèëöóóëãà   2013/12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1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1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1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1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2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2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2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2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2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2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3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3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3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3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3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3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3</xdr:col>
      <xdr:colOff>600075</xdr:colOff>
      <xdr:row>25</xdr:row>
      <xdr:rowOff>0</xdr:rowOff>
    </xdr:to>
    <xdr:graphicFrame macro="">
      <xdr:nvGraphicFramePr>
        <xdr:cNvPr id="3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6</xdr:col>
      <xdr:colOff>561975</xdr:colOff>
      <xdr:row>25</xdr:row>
      <xdr:rowOff>0</xdr:rowOff>
    </xdr:to>
    <xdr:graphicFrame macro="">
      <xdr:nvGraphicFramePr>
        <xdr:cNvPr id="3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8</xdr:col>
      <xdr:colOff>9525</xdr:colOff>
      <xdr:row>25</xdr:row>
      <xdr:rowOff>0</xdr:rowOff>
    </xdr:to>
    <xdr:graphicFrame macro="">
      <xdr:nvGraphicFramePr>
        <xdr:cNvPr id="3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247650</xdr:colOff>
      <xdr:row>25</xdr:row>
      <xdr:rowOff>0</xdr:rowOff>
    </xdr:from>
    <xdr:to>
      <xdr:col>4</xdr:col>
      <xdr:colOff>0</xdr:colOff>
      <xdr:row>25</xdr:row>
      <xdr:rowOff>0</xdr:rowOff>
    </xdr:to>
    <xdr:graphicFrame macro="">
      <xdr:nvGraphicFramePr>
        <xdr:cNvPr id="4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19050</xdr:colOff>
      <xdr:row>25</xdr:row>
      <xdr:rowOff>0</xdr:rowOff>
    </xdr:from>
    <xdr:to>
      <xdr:col>8</xdr:col>
      <xdr:colOff>561975</xdr:colOff>
      <xdr:row>25</xdr:row>
      <xdr:rowOff>0</xdr:rowOff>
    </xdr:to>
    <xdr:graphicFrame macro="">
      <xdr:nvGraphicFramePr>
        <xdr:cNvPr id="4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3</xdr:col>
      <xdr:colOff>600075</xdr:colOff>
      <xdr:row>23</xdr:row>
      <xdr:rowOff>0</xdr:rowOff>
    </xdr:to>
    <xdr:graphicFrame macro="">
      <xdr:nvGraphicFramePr>
        <xdr:cNvPr id="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23</xdr:row>
      <xdr:rowOff>0</xdr:rowOff>
    </xdr:from>
    <xdr:to>
      <xdr:col>6</xdr:col>
      <xdr:colOff>561975</xdr:colOff>
      <xdr:row>23</xdr:row>
      <xdr:rowOff>0</xdr:rowOff>
    </xdr:to>
    <xdr:graphicFrame macro="">
      <xdr:nvGraphicFramePr>
        <xdr:cNvPr id="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9525</xdr:colOff>
      <xdr:row>23</xdr:row>
      <xdr:rowOff>0</xdr:rowOff>
    </xdr:to>
    <xdr:graphicFrame macro="">
      <xdr:nvGraphicFramePr>
        <xdr:cNvPr id="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4</xdr:col>
      <xdr:colOff>0</xdr:colOff>
      <xdr:row>23</xdr:row>
      <xdr:rowOff>0</xdr:rowOff>
    </xdr:to>
    <xdr:graphicFrame macro="">
      <xdr:nvGraphicFramePr>
        <xdr:cNvPr id="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19050</xdr:colOff>
      <xdr:row>23</xdr:row>
      <xdr:rowOff>0</xdr:rowOff>
    </xdr:from>
    <xdr:to>
      <xdr:col>8</xdr:col>
      <xdr:colOff>561975</xdr:colOff>
      <xdr:row>23</xdr:row>
      <xdr:rowOff>0</xdr:rowOff>
    </xdr:to>
    <xdr:graphicFrame macro="">
      <xdr:nvGraphicFramePr>
        <xdr:cNvPr id="4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3</xdr:col>
      <xdr:colOff>600075</xdr:colOff>
      <xdr:row>23</xdr:row>
      <xdr:rowOff>0</xdr:rowOff>
    </xdr:to>
    <xdr:graphicFrame macro="">
      <xdr:nvGraphicFramePr>
        <xdr:cNvPr id="4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23</xdr:row>
      <xdr:rowOff>0</xdr:rowOff>
    </xdr:from>
    <xdr:to>
      <xdr:col>6</xdr:col>
      <xdr:colOff>561975</xdr:colOff>
      <xdr:row>23</xdr:row>
      <xdr:rowOff>0</xdr:rowOff>
    </xdr:to>
    <xdr:graphicFrame macro="">
      <xdr:nvGraphicFramePr>
        <xdr:cNvPr id="4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9525</xdr:colOff>
      <xdr:row>23</xdr:row>
      <xdr:rowOff>0</xdr:rowOff>
    </xdr:to>
    <xdr:graphicFrame macro="">
      <xdr:nvGraphicFramePr>
        <xdr:cNvPr id="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4</xdr:col>
      <xdr:colOff>0</xdr:colOff>
      <xdr:row>23</xdr:row>
      <xdr:rowOff>0</xdr:rowOff>
    </xdr:to>
    <xdr:graphicFrame macro="">
      <xdr:nvGraphicFramePr>
        <xdr:cNvPr id="5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19050</xdr:colOff>
      <xdr:row>23</xdr:row>
      <xdr:rowOff>0</xdr:rowOff>
    </xdr:from>
    <xdr:to>
      <xdr:col>8</xdr:col>
      <xdr:colOff>561975</xdr:colOff>
      <xdr:row>23</xdr:row>
      <xdr:rowOff>0</xdr:rowOff>
    </xdr:to>
    <xdr:graphicFrame macro="">
      <xdr:nvGraphicFramePr>
        <xdr:cNvPr id="5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3</xdr:col>
      <xdr:colOff>600075</xdr:colOff>
      <xdr:row>23</xdr:row>
      <xdr:rowOff>0</xdr:rowOff>
    </xdr:to>
    <xdr:graphicFrame macro="">
      <xdr:nvGraphicFramePr>
        <xdr:cNvPr id="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23</xdr:row>
      <xdr:rowOff>0</xdr:rowOff>
    </xdr:from>
    <xdr:to>
      <xdr:col>6</xdr:col>
      <xdr:colOff>561975</xdr:colOff>
      <xdr:row>23</xdr:row>
      <xdr:rowOff>0</xdr:rowOff>
    </xdr:to>
    <xdr:graphicFrame macro="">
      <xdr:nvGraphicFramePr>
        <xdr:cNvPr id="5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9525</xdr:colOff>
      <xdr:row>23</xdr:row>
      <xdr:rowOff>0</xdr:rowOff>
    </xdr:to>
    <xdr:graphicFrame macro="">
      <xdr:nvGraphicFramePr>
        <xdr:cNvPr id="5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4</xdr:col>
      <xdr:colOff>0</xdr:colOff>
      <xdr:row>23</xdr:row>
      <xdr:rowOff>0</xdr:rowOff>
    </xdr:to>
    <xdr:graphicFrame macro="">
      <xdr:nvGraphicFramePr>
        <xdr:cNvPr id="5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19050</xdr:colOff>
      <xdr:row>23</xdr:row>
      <xdr:rowOff>0</xdr:rowOff>
    </xdr:from>
    <xdr:to>
      <xdr:col>8</xdr:col>
      <xdr:colOff>561975</xdr:colOff>
      <xdr:row>23</xdr:row>
      <xdr:rowOff>0</xdr:rowOff>
    </xdr:to>
    <xdr:graphicFrame macro="">
      <xdr:nvGraphicFramePr>
        <xdr:cNvPr id="5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3</xdr:col>
      <xdr:colOff>600075</xdr:colOff>
      <xdr:row>23</xdr:row>
      <xdr:rowOff>0</xdr:rowOff>
    </xdr:to>
    <xdr:graphicFrame macro="">
      <xdr:nvGraphicFramePr>
        <xdr:cNvPr id="5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</xdr:col>
      <xdr:colOff>0</xdr:colOff>
      <xdr:row>23</xdr:row>
      <xdr:rowOff>0</xdr:rowOff>
    </xdr:from>
    <xdr:to>
      <xdr:col>6</xdr:col>
      <xdr:colOff>561975</xdr:colOff>
      <xdr:row>23</xdr:row>
      <xdr:rowOff>0</xdr:rowOff>
    </xdr:to>
    <xdr:graphicFrame macro="">
      <xdr:nvGraphicFramePr>
        <xdr:cNvPr id="5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9525</xdr:colOff>
      <xdr:row>23</xdr:row>
      <xdr:rowOff>0</xdr:rowOff>
    </xdr:to>
    <xdr:graphicFrame macro="">
      <xdr:nvGraphicFramePr>
        <xdr:cNvPr id="5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247650</xdr:colOff>
      <xdr:row>23</xdr:row>
      <xdr:rowOff>0</xdr:rowOff>
    </xdr:from>
    <xdr:to>
      <xdr:col>4</xdr:col>
      <xdr:colOff>0</xdr:colOff>
      <xdr:row>23</xdr:row>
      <xdr:rowOff>0</xdr:rowOff>
    </xdr:to>
    <xdr:graphicFrame macro="">
      <xdr:nvGraphicFramePr>
        <xdr:cNvPr id="6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19050</xdr:colOff>
      <xdr:row>23</xdr:row>
      <xdr:rowOff>0</xdr:rowOff>
    </xdr:from>
    <xdr:to>
      <xdr:col>8</xdr:col>
      <xdr:colOff>561975</xdr:colOff>
      <xdr:row>23</xdr:row>
      <xdr:rowOff>0</xdr:rowOff>
    </xdr:to>
    <xdr:graphicFrame macro="">
      <xdr:nvGraphicFramePr>
        <xdr:cNvPr id="6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graphicFrame macro="">
      <xdr:nvGraphicFramePr>
        <xdr:cNvPr id="423664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3</xdr:col>
      <xdr:colOff>209550</xdr:colOff>
      <xdr:row>5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525" y="19050"/>
          <a:ext cx="2295525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 Mon"/>
            </a:rPr>
            <a:t>¯íäýñíèé ñòàòèñòèêèéí ãàçàð áàòëàâ.                                                    2003 îí.  Òóøààë ¹ </a:t>
          </a:r>
        </a:p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 Mon"/>
            </a:rPr>
            <a:t>(</a:t>
          </a:r>
          <a:r>
            <a:rPr lang="mn-MN" sz="800" b="0" i="0" strike="noStrike">
              <a:solidFill>
                <a:srgbClr val="000000"/>
              </a:solidFill>
            </a:rPr>
            <a:t>А</a:t>
          </a:r>
          <a:r>
            <a:rPr lang="en-US" sz="800" b="0" i="0" strike="noStrike">
              <a:solidFill>
                <a:srgbClr val="000000"/>
              </a:solidFill>
              <a:latin typeface="Arial Mon"/>
            </a:rPr>
            <a:t>éìàã, íèéñëýë)_______________        </a:t>
          </a: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 Mon"/>
            </a:rPr>
            <a:t>(</a:t>
          </a:r>
          <a:r>
            <a:rPr lang="mn-MN" sz="800" b="0" i="0" strike="noStrike">
              <a:solidFill>
                <a:srgbClr val="000000"/>
              </a:solidFill>
            </a:rPr>
            <a:t>Сум дүүрэг)_________________                               </a:t>
          </a:r>
        </a:p>
        <a:p>
          <a:pPr algn="ctr" rtl="0">
            <a:defRPr sz="1000"/>
          </a:pPr>
          <a:endParaRPr lang="mn-MN" sz="800" b="0" i="0" strike="noStrike">
            <a:solidFill>
              <a:srgbClr val="000000"/>
            </a:solidFill>
          </a:endParaRPr>
        </a:p>
        <a:p>
          <a:pPr algn="ctr" rtl="0">
            <a:defRPr sz="1000"/>
          </a:pPr>
          <a:r>
            <a:rPr lang="mn-MN" sz="800" b="0" i="0" strike="noStrike">
              <a:solidFill>
                <a:srgbClr val="000000"/>
              </a:solidFill>
            </a:rPr>
            <a:t>(</a:t>
          </a:r>
          <a:r>
            <a:rPr lang="en-US" sz="800" b="0" i="0" strike="noStrike">
              <a:solidFill>
                <a:srgbClr val="000000"/>
              </a:solidFill>
              <a:latin typeface="Arial Mon"/>
            </a:rPr>
            <a:t>ñóðãóóëèéí íýð)_______________</a:t>
          </a:r>
        </a:p>
      </xdr:txBody>
    </xdr:sp>
    <xdr:clientData/>
  </xdr:twoCellAnchor>
  <xdr:twoCellAnchor>
    <xdr:from>
      <xdr:col>7</xdr:col>
      <xdr:colOff>114300</xdr:colOff>
      <xdr:row>1</xdr:row>
      <xdr:rowOff>9525</xdr:rowOff>
    </xdr:from>
    <xdr:to>
      <xdr:col>18</xdr:col>
      <xdr:colOff>47625</xdr:colOff>
      <xdr:row>4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429000" y="142875"/>
          <a:ext cx="3286125" cy="571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1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ÑÓÐÀËÖÀÃ×ÈÄ (ìýðãýæèë, àíãè, õ</a:t>
          </a:r>
          <a:r>
            <a:rPr lang="mn-MN" sz="1200" b="1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ү</a:t>
          </a:r>
          <a:r>
            <a:rPr lang="en-US" sz="1200" b="1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éñýýð)</a:t>
          </a:r>
          <a:endParaRPr lang="mn-MN" sz="1200" b="1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mn-MN" sz="1200" b="1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2013</a:t>
          </a:r>
          <a:r>
            <a:rPr lang="mn-MN" sz="1200" b="1" i="0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/ 2014</a:t>
          </a:r>
          <a:r>
            <a:rPr lang="en-US" sz="1200" b="1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îíû õè÷ýýëèéí æèë</a:t>
          </a:r>
        </a:p>
      </xdr:txBody>
    </xdr:sp>
    <xdr:clientData/>
  </xdr:twoCellAnchor>
  <xdr:twoCellAnchor>
    <xdr:from>
      <xdr:col>18</xdr:col>
      <xdr:colOff>266700</xdr:colOff>
      <xdr:row>0</xdr:row>
      <xdr:rowOff>0</xdr:rowOff>
    </xdr:from>
    <xdr:to>
      <xdr:col>26</xdr:col>
      <xdr:colOff>247650</xdr:colOff>
      <xdr:row>5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34200" y="0"/>
          <a:ext cx="2590800" cy="923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  <xdr:twoCellAnchor>
    <xdr:from>
      <xdr:col>0</xdr:col>
      <xdr:colOff>9525</xdr:colOff>
      <xdr:row>0</xdr:row>
      <xdr:rowOff>19050</xdr:rowOff>
    </xdr:from>
    <xdr:to>
      <xdr:col>3</xdr:col>
      <xdr:colOff>285750</xdr:colOff>
      <xdr:row>5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9525" y="19050"/>
          <a:ext cx="2371725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0</xdr:row>
      <xdr:rowOff>0</xdr:rowOff>
    </xdr:from>
    <xdr:to>
      <xdr:col>14</xdr:col>
      <xdr:colOff>85724</xdr:colOff>
      <xdr:row>0</xdr:row>
      <xdr:rowOff>123826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3276600" y="0"/>
          <a:ext cx="2247899" cy="12382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l" rtl="1">
            <a:defRPr sz="1000"/>
          </a:pPr>
          <a:endParaRPr lang="en-US" sz="900" b="0" i="0" strike="noStrike">
            <a:solidFill>
              <a:srgbClr val="000000"/>
            </a:solidFill>
            <a:latin typeface="Arial Mon"/>
          </a:endParaRPr>
        </a:p>
        <a:p>
          <a:pPr algn="l" rtl="1">
            <a:defRPr sz="1000"/>
          </a:pPr>
          <a:endParaRPr lang="en-US" sz="9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0</xdr:rowOff>
    </xdr:from>
    <xdr:to>
      <xdr:col>7</xdr:col>
      <xdr:colOff>314325</xdr:colOff>
      <xdr:row>2</xdr:row>
      <xdr:rowOff>28575</xdr:rowOff>
    </xdr:to>
    <xdr:pic>
      <xdr:nvPicPr>
        <xdr:cNvPr id="50524453" name="Picture 1" descr="c chonhor121.bmp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14625" y="0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20</xdr:row>
      <xdr:rowOff>0</xdr:rowOff>
    </xdr:from>
    <xdr:to>
      <xdr:col>3</xdr:col>
      <xdr:colOff>295275</xdr:colOff>
      <xdr:row>20</xdr:row>
      <xdr:rowOff>0</xdr:rowOff>
    </xdr:to>
    <xdr:graphicFrame macro="">
      <xdr:nvGraphicFramePr>
        <xdr:cNvPr id="668438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476250</xdr:colOff>
      <xdr:row>20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6684385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32</xdr:row>
      <xdr:rowOff>38100</xdr:rowOff>
    </xdr:from>
    <xdr:to>
      <xdr:col>7</xdr:col>
      <xdr:colOff>542925</xdr:colOff>
      <xdr:row>53</xdr:row>
      <xdr:rowOff>152400</xdr:rowOff>
    </xdr:to>
    <xdr:sp macro="" textlink="">
      <xdr:nvSpPr>
        <xdr:cNvPr id="55381407" name="AutoShape 2"/>
        <xdr:cNvSpPr>
          <a:spLocks noChangeArrowheads="1"/>
        </xdr:cNvSpPr>
      </xdr:nvSpPr>
      <xdr:spPr bwMode="auto">
        <a:xfrm>
          <a:off x="762000" y="5219700"/>
          <a:ext cx="4048125" cy="3514725"/>
        </a:xfrm>
        <a:prstGeom prst="horizontalScrol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95250</xdr:rowOff>
    </xdr:from>
    <xdr:to>
      <xdr:col>7</xdr:col>
      <xdr:colOff>295275</xdr:colOff>
      <xdr:row>51</xdr:row>
      <xdr:rowOff>76200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1219200" y="5762625"/>
          <a:ext cx="3343275" cy="2571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   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Ìýäýýã áîëîâñðóóëæ, áýëòãýñýí: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                                                            </a:t>
          </a:r>
          <a:r>
            <a:rPr lang="mn-MN" sz="1000" b="0" i="0" strike="noStrike">
              <a:solidFill>
                <a:srgbClr val="000000"/>
              </a:solidFill>
              <a:latin typeface="Arial Mon"/>
            </a:rPr>
            <a:t>               </a:t>
          </a: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</a:t>
          </a:r>
          <a:r>
            <a:rPr lang="mn-MN" sz="10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Э.Отгон</a:t>
          </a:r>
          <a:r>
            <a:rPr lang="en-US" sz="10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endParaRPr lang="en-US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Ц.Цэцгээ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</a:t>
          </a:r>
        </a:p>
        <a:p>
          <a:pPr algn="ctr" rtl="0">
            <a:defRPr sz="1000"/>
          </a:pP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 Т.Туяацэцэг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Ì.Òºìºð÷èìýã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    </a:t>
          </a:r>
          <a:r>
            <a:rPr lang="mn-MN" sz="10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Р.Жаргалтуяа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   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Õÿíàñàí:             Ä.Ýíõáààòàð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E-mail; dstatistic@yahoo.com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Óòàñ: </a:t>
          </a:r>
          <a:r>
            <a:rPr lang="mn-MN" sz="1000" b="0" i="0" strike="noStrike">
              <a:solidFill>
                <a:srgbClr val="000000"/>
              </a:solidFill>
              <a:latin typeface="Arial Mon"/>
            </a:rPr>
            <a:t>7058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2879, </a:t>
          </a:r>
          <a:r>
            <a:rPr lang="mn-MN" sz="1000" b="0" i="0" strike="noStrike">
              <a:solidFill>
                <a:srgbClr val="000000"/>
              </a:solidFill>
              <a:latin typeface="Arial Mon"/>
            </a:rPr>
            <a:t>70584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240     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39</xdr:row>
      <xdr:rowOff>57150</xdr:rowOff>
    </xdr:from>
    <xdr:to>
      <xdr:col>10</xdr:col>
      <xdr:colOff>533400</xdr:colOff>
      <xdr:row>58</xdr:row>
      <xdr:rowOff>57149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66675</xdr:rowOff>
    </xdr:from>
    <xdr:to>
      <xdr:col>5</xdr:col>
      <xdr:colOff>266700</xdr:colOff>
      <xdr:row>32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333375</xdr:colOff>
      <xdr:row>18</xdr:row>
      <xdr:rowOff>57150</xdr:rowOff>
    </xdr:from>
    <xdr:to>
      <xdr:col>14</xdr:col>
      <xdr:colOff>28575</xdr:colOff>
      <xdr:row>35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140</xdr:row>
      <xdr:rowOff>142875</xdr:rowOff>
    </xdr:from>
    <xdr:to>
      <xdr:col>0</xdr:col>
      <xdr:colOff>0</xdr:colOff>
      <xdr:row>156</xdr:row>
      <xdr:rowOff>142875</xdr:rowOff>
    </xdr:to>
    <xdr:graphicFrame macro="">
      <xdr:nvGraphicFramePr>
        <xdr:cNvPr id="62275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104775</xdr:rowOff>
    </xdr:from>
    <xdr:to>
      <xdr:col>0</xdr:col>
      <xdr:colOff>0</xdr:colOff>
      <xdr:row>152</xdr:row>
      <xdr:rowOff>123825</xdr:rowOff>
    </xdr:to>
    <xdr:graphicFrame macro="">
      <xdr:nvGraphicFramePr>
        <xdr:cNvPr id="6227530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141</xdr:row>
      <xdr:rowOff>114300</xdr:rowOff>
    </xdr:from>
    <xdr:to>
      <xdr:col>0</xdr:col>
      <xdr:colOff>0</xdr:colOff>
      <xdr:row>156</xdr:row>
      <xdr:rowOff>19050</xdr:rowOff>
    </xdr:to>
    <xdr:graphicFrame macro="">
      <xdr:nvGraphicFramePr>
        <xdr:cNvPr id="622753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140</xdr:row>
      <xdr:rowOff>123825</xdr:rowOff>
    </xdr:from>
    <xdr:to>
      <xdr:col>0</xdr:col>
      <xdr:colOff>0</xdr:colOff>
      <xdr:row>158</xdr:row>
      <xdr:rowOff>28575</xdr:rowOff>
    </xdr:to>
    <xdr:graphicFrame macro="">
      <xdr:nvGraphicFramePr>
        <xdr:cNvPr id="6227531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145</xdr:row>
      <xdr:rowOff>180975</xdr:rowOff>
    </xdr:from>
    <xdr:to>
      <xdr:col>1</xdr:col>
      <xdr:colOff>28575</xdr:colOff>
      <xdr:row>145</xdr:row>
      <xdr:rowOff>190500</xdr:rowOff>
    </xdr:to>
    <xdr:sp macro="" textlink="">
      <xdr:nvSpPr>
        <xdr:cNvPr id="62275312" name="Line 8"/>
        <xdr:cNvSpPr>
          <a:spLocks noChangeShapeType="1"/>
        </xdr:cNvSpPr>
      </xdr:nvSpPr>
      <xdr:spPr bwMode="auto">
        <a:xfrm flipV="1">
          <a:off x="2495550" y="3766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145</xdr:row>
      <xdr:rowOff>180975</xdr:rowOff>
    </xdr:from>
    <xdr:to>
      <xdr:col>1</xdr:col>
      <xdr:colOff>28575</xdr:colOff>
      <xdr:row>145</xdr:row>
      <xdr:rowOff>190500</xdr:rowOff>
    </xdr:to>
    <xdr:sp macro="" textlink="">
      <xdr:nvSpPr>
        <xdr:cNvPr id="62275313" name="Line 19"/>
        <xdr:cNvSpPr>
          <a:spLocks noChangeShapeType="1"/>
        </xdr:cNvSpPr>
      </xdr:nvSpPr>
      <xdr:spPr bwMode="auto">
        <a:xfrm flipV="1">
          <a:off x="2495550" y="3766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152</xdr:row>
      <xdr:rowOff>180975</xdr:rowOff>
    </xdr:from>
    <xdr:to>
      <xdr:col>1</xdr:col>
      <xdr:colOff>28575</xdr:colOff>
      <xdr:row>152</xdr:row>
      <xdr:rowOff>190500</xdr:rowOff>
    </xdr:to>
    <xdr:sp macro="" textlink="">
      <xdr:nvSpPr>
        <xdr:cNvPr id="62275314" name="Line 22"/>
        <xdr:cNvSpPr>
          <a:spLocks noChangeShapeType="1"/>
        </xdr:cNvSpPr>
      </xdr:nvSpPr>
      <xdr:spPr bwMode="auto">
        <a:xfrm flipV="1">
          <a:off x="2495550" y="3884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152</xdr:row>
      <xdr:rowOff>180975</xdr:rowOff>
    </xdr:from>
    <xdr:to>
      <xdr:col>1</xdr:col>
      <xdr:colOff>28575</xdr:colOff>
      <xdr:row>152</xdr:row>
      <xdr:rowOff>190500</xdr:rowOff>
    </xdr:to>
    <xdr:sp macro="" textlink="">
      <xdr:nvSpPr>
        <xdr:cNvPr id="62275315" name="Line 25"/>
        <xdr:cNvSpPr>
          <a:spLocks noChangeShapeType="1"/>
        </xdr:cNvSpPr>
      </xdr:nvSpPr>
      <xdr:spPr bwMode="auto">
        <a:xfrm flipV="1">
          <a:off x="2495550" y="3884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152</xdr:row>
      <xdr:rowOff>180975</xdr:rowOff>
    </xdr:from>
    <xdr:to>
      <xdr:col>1</xdr:col>
      <xdr:colOff>28575</xdr:colOff>
      <xdr:row>152</xdr:row>
      <xdr:rowOff>190500</xdr:rowOff>
    </xdr:to>
    <xdr:sp macro="" textlink="">
      <xdr:nvSpPr>
        <xdr:cNvPr id="62275316" name="Line 28"/>
        <xdr:cNvSpPr>
          <a:spLocks noChangeShapeType="1"/>
        </xdr:cNvSpPr>
      </xdr:nvSpPr>
      <xdr:spPr bwMode="auto">
        <a:xfrm flipV="1">
          <a:off x="2495550" y="3884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43</xdr:row>
      <xdr:rowOff>180975</xdr:rowOff>
    </xdr:from>
    <xdr:to>
      <xdr:col>1</xdr:col>
      <xdr:colOff>28575</xdr:colOff>
      <xdr:row>43</xdr:row>
      <xdr:rowOff>190500</xdr:rowOff>
    </xdr:to>
    <xdr:sp macro="" textlink="">
      <xdr:nvSpPr>
        <xdr:cNvPr id="11" name="Line 8"/>
        <xdr:cNvSpPr>
          <a:spLocks noChangeShapeType="1"/>
        </xdr:cNvSpPr>
      </xdr:nvSpPr>
      <xdr:spPr bwMode="auto">
        <a:xfrm flipV="1">
          <a:off x="2809875" y="113728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40</xdr:row>
      <xdr:rowOff>180975</xdr:rowOff>
    </xdr:from>
    <xdr:to>
      <xdr:col>0</xdr:col>
      <xdr:colOff>28575</xdr:colOff>
      <xdr:row>40</xdr:row>
      <xdr:rowOff>190500</xdr:rowOff>
    </xdr:to>
    <xdr:sp macro="" textlink="">
      <xdr:nvSpPr>
        <xdr:cNvPr id="12" name="Line 8"/>
        <xdr:cNvSpPr>
          <a:spLocks noChangeShapeType="1"/>
        </xdr:cNvSpPr>
      </xdr:nvSpPr>
      <xdr:spPr bwMode="auto">
        <a:xfrm flipV="1">
          <a:off x="28575" y="106870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49</xdr:row>
      <xdr:rowOff>180975</xdr:rowOff>
    </xdr:from>
    <xdr:to>
      <xdr:col>0</xdr:col>
      <xdr:colOff>28575</xdr:colOff>
      <xdr:row>49</xdr:row>
      <xdr:rowOff>190500</xdr:rowOff>
    </xdr:to>
    <xdr:sp macro="" textlink="">
      <xdr:nvSpPr>
        <xdr:cNvPr id="13" name="Line 8"/>
        <xdr:cNvSpPr>
          <a:spLocks noChangeShapeType="1"/>
        </xdr:cNvSpPr>
      </xdr:nvSpPr>
      <xdr:spPr bwMode="auto">
        <a:xfrm flipV="1">
          <a:off x="28575" y="12773025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200025</xdr:rowOff>
    </xdr:to>
    <xdr:sp macro="" textlink="">
      <xdr:nvSpPr>
        <xdr:cNvPr id="49455012" name="Text Box 20"/>
        <xdr:cNvSpPr txBox="1">
          <a:spLocks noChangeArrowheads="1"/>
        </xdr:cNvSpPr>
      </xdr:nvSpPr>
      <xdr:spPr bwMode="auto">
        <a:xfrm>
          <a:off x="6934200" y="162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6</xdr:row>
      <xdr:rowOff>161925</xdr:rowOff>
    </xdr:from>
    <xdr:to>
      <xdr:col>8</xdr:col>
      <xdr:colOff>76200</xdr:colOff>
      <xdr:row>7</xdr:row>
      <xdr:rowOff>85725</xdr:rowOff>
    </xdr:to>
    <xdr:sp macro="" textlink="">
      <xdr:nvSpPr>
        <xdr:cNvPr id="49455013" name="Text Box 40"/>
        <xdr:cNvSpPr txBox="1">
          <a:spLocks noChangeArrowheads="1"/>
        </xdr:cNvSpPr>
      </xdr:nvSpPr>
      <xdr:spPr bwMode="auto">
        <a:xfrm>
          <a:off x="6934200" y="2286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5</xdr:row>
      <xdr:rowOff>161925</xdr:rowOff>
    </xdr:from>
    <xdr:to>
      <xdr:col>8</xdr:col>
      <xdr:colOff>76200</xdr:colOff>
      <xdr:row>6</xdr:row>
      <xdr:rowOff>85725</xdr:rowOff>
    </xdr:to>
    <xdr:sp macro="" textlink="">
      <xdr:nvSpPr>
        <xdr:cNvPr id="49455014" name="Text Box 40"/>
        <xdr:cNvSpPr txBox="1">
          <a:spLocks noChangeArrowheads="1"/>
        </xdr:cNvSpPr>
      </xdr:nvSpPr>
      <xdr:spPr bwMode="auto">
        <a:xfrm>
          <a:off x="6934200" y="19716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663399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600075</xdr:colOff>
      <xdr:row>21</xdr:row>
      <xdr:rowOff>0</xdr:rowOff>
    </xdr:to>
    <xdr:graphicFrame macro="">
      <xdr:nvGraphicFramePr>
        <xdr:cNvPr id="6633993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</xdr:colOff>
      <xdr:row>21</xdr:row>
      <xdr:rowOff>0</xdr:rowOff>
    </xdr:from>
    <xdr:to>
      <xdr:col>10</xdr:col>
      <xdr:colOff>561975</xdr:colOff>
      <xdr:row>21</xdr:row>
      <xdr:rowOff>0</xdr:rowOff>
    </xdr:to>
    <xdr:graphicFrame macro="">
      <xdr:nvGraphicFramePr>
        <xdr:cNvPr id="663399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21</xdr:row>
      <xdr:rowOff>0</xdr:rowOff>
    </xdr:from>
    <xdr:to>
      <xdr:col>13</xdr:col>
      <xdr:colOff>9525</xdr:colOff>
      <xdr:row>21</xdr:row>
      <xdr:rowOff>0</xdr:rowOff>
    </xdr:to>
    <xdr:graphicFrame macro="">
      <xdr:nvGraphicFramePr>
        <xdr:cNvPr id="6633993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6633994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600075</xdr:colOff>
      <xdr:row>21</xdr:row>
      <xdr:rowOff>0</xdr:rowOff>
    </xdr:to>
    <xdr:graphicFrame macro="">
      <xdr:nvGraphicFramePr>
        <xdr:cNvPr id="663399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</xdr:colOff>
      <xdr:row>21</xdr:row>
      <xdr:rowOff>0</xdr:rowOff>
    </xdr:from>
    <xdr:to>
      <xdr:col>10</xdr:col>
      <xdr:colOff>561975</xdr:colOff>
      <xdr:row>21</xdr:row>
      <xdr:rowOff>0</xdr:rowOff>
    </xdr:to>
    <xdr:graphicFrame macro="">
      <xdr:nvGraphicFramePr>
        <xdr:cNvPr id="6633994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21</xdr:row>
      <xdr:rowOff>0</xdr:rowOff>
    </xdr:from>
    <xdr:to>
      <xdr:col>12</xdr:col>
      <xdr:colOff>9525</xdr:colOff>
      <xdr:row>21</xdr:row>
      <xdr:rowOff>0</xdr:rowOff>
    </xdr:to>
    <xdr:graphicFrame macro="">
      <xdr:nvGraphicFramePr>
        <xdr:cNvPr id="663399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85725</xdr:rowOff>
    </xdr:from>
    <xdr:to>
      <xdr:col>9</xdr:col>
      <xdr:colOff>0</xdr:colOff>
      <xdr:row>1</xdr:row>
      <xdr:rowOff>85725</xdr:rowOff>
    </xdr:to>
    <xdr:sp macro="" textlink="">
      <xdr:nvSpPr>
        <xdr:cNvPr id="2" name="Line 9"/>
        <xdr:cNvSpPr>
          <a:spLocks noChangeShapeType="1"/>
        </xdr:cNvSpPr>
      </xdr:nvSpPr>
      <xdr:spPr bwMode="auto">
        <a:xfrm flipH="1" flipV="1">
          <a:off x="6219825" y="24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85725</xdr:rowOff>
    </xdr:from>
    <xdr:to>
      <xdr:col>8</xdr:col>
      <xdr:colOff>0</xdr:colOff>
      <xdr:row>1</xdr:row>
      <xdr:rowOff>85725</xdr:rowOff>
    </xdr:to>
    <xdr:sp macro="" textlink="">
      <xdr:nvSpPr>
        <xdr:cNvPr id="3" name="Line 13"/>
        <xdr:cNvSpPr>
          <a:spLocks noChangeShapeType="1"/>
        </xdr:cNvSpPr>
      </xdr:nvSpPr>
      <xdr:spPr bwMode="auto">
        <a:xfrm flipH="1" flipV="1">
          <a:off x="5572125" y="24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</xdr:row>
      <xdr:rowOff>85725</xdr:rowOff>
    </xdr:from>
    <xdr:to>
      <xdr:col>9</xdr:col>
      <xdr:colOff>0</xdr:colOff>
      <xdr:row>1</xdr:row>
      <xdr:rowOff>85725</xdr:rowOff>
    </xdr:to>
    <xdr:sp macro="" textlink="">
      <xdr:nvSpPr>
        <xdr:cNvPr id="4" name="Line 9"/>
        <xdr:cNvSpPr>
          <a:spLocks noChangeShapeType="1"/>
        </xdr:cNvSpPr>
      </xdr:nvSpPr>
      <xdr:spPr bwMode="auto">
        <a:xfrm flipH="1" flipV="1">
          <a:off x="6219825" y="24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85725</xdr:rowOff>
    </xdr:from>
    <xdr:to>
      <xdr:col>8</xdr:col>
      <xdr:colOff>0</xdr:colOff>
      <xdr:row>1</xdr:row>
      <xdr:rowOff>85725</xdr:rowOff>
    </xdr:to>
    <xdr:sp macro="" textlink="">
      <xdr:nvSpPr>
        <xdr:cNvPr id="5" name="Line 13"/>
        <xdr:cNvSpPr>
          <a:spLocks noChangeShapeType="1"/>
        </xdr:cNvSpPr>
      </xdr:nvSpPr>
      <xdr:spPr bwMode="auto">
        <a:xfrm flipH="1" flipV="1">
          <a:off x="5572125" y="24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6</xdr:row>
      <xdr:rowOff>180975</xdr:rowOff>
    </xdr:from>
    <xdr:to>
      <xdr:col>15</xdr:col>
      <xdr:colOff>438150</xdr:colOff>
      <xdr:row>6</xdr:row>
      <xdr:rowOff>180975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7781925" y="132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142875</xdr:colOff>
      <xdr:row>6</xdr:row>
      <xdr:rowOff>171450</xdr:rowOff>
    </xdr:from>
    <xdr:to>
      <xdr:col>16</xdr:col>
      <xdr:colOff>457200</xdr:colOff>
      <xdr:row>6</xdr:row>
      <xdr:rowOff>180975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8353425" y="1314450"/>
          <a:ext cx="314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161925</xdr:rowOff>
    </xdr:from>
    <xdr:to>
      <xdr:col>17</xdr:col>
      <xdr:colOff>0</xdr:colOff>
      <xdr:row>6</xdr:row>
      <xdr:rowOff>161925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V="1">
          <a:off x="87725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38100</xdr:colOff>
      <xdr:row>46</xdr:row>
      <xdr:rowOff>161925</xdr:rowOff>
    </xdr:from>
    <xdr:to>
      <xdr:col>15</xdr:col>
      <xdr:colOff>219075</xdr:colOff>
      <xdr:row>46</xdr:row>
      <xdr:rowOff>161925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 flipV="1">
          <a:off x="7686675" y="994410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38100</xdr:colOff>
      <xdr:row>46</xdr:row>
      <xdr:rowOff>161925</xdr:rowOff>
    </xdr:from>
    <xdr:to>
      <xdr:col>16</xdr:col>
      <xdr:colOff>200025</xdr:colOff>
      <xdr:row>46</xdr:row>
      <xdr:rowOff>161925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 flipV="1">
          <a:off x="8248650" y="99441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46</xdr:row>
      <xdr:rowOff>161925</xdr:rowOff>
    </xdr:from>
    <xdr:to>
      <xdr:col>17</xdr:col>
      <xdr:colOff>0</xdr:colOff>
      <xdr:row>46</xdr:row>
      <xdr:rowOff>161925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87725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37</xdr:row>
      <xdr:rowOff>85725</xdr:rowOff>
    </xdr:from>
    <xdr:to>
      <xdr:col>8</xdr:col>
      <xdr:colOff>209550</xdr:colOff>
      <xdr:row>54</xdr:row>
      <xdr:rowOff>9525</xdr:rowOff>
    </xdr:to>
    <xdr:pic>
      <xdr:nvPicPr>
        <xdr:cNvPr id="2" name="Picture 1"/>
        <xdr:cNvPicPr>
          <a:picLocks noGrp="1"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15050"/>
          <a:ext cx="54197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Taniltsuulga\2012%20on\28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TAT-DD\MYDOCU~1\21-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MYDOCU~1\22-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Documents%20and%20Settings\d\Desktop\&#246;&#253;&#246;&#248;&#253;&#2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herelesen\28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28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Taniltsuulga\2012%20on\TG-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herelesen\Taniltsuulga\2010%20on\TG-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Administrator/My%20Documents/TG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TAT-DD\MYDOCU~1\TG-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un%20am%20201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Users\Otgoo\Desktop\sumdad\hun%20am_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ebchlel"/>
      <sheetName val="XOROGDOL"/>
      <sheetName val="TEEV-NAA"/>
      <sheetName val="ORLOGO"/>
      <sheetName val="or_sum"/>
      <sheetName val="zarlaga"/>
      <sheetName val="TOL BOIJ"/>
      <sheetName val="taria"/>
      <sheetName val="oglog"/>
      <sheetName val="XEREG"/>
      <sheetName val="ay 1"/>
      <sheetName val="ay-sum"/>
      <sheetName val="AY"/>
      <sheetName val="habtas"/>
      <sheetName val="AJILGY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 ZAS"/>
      <sheetName val="ER XAM"/>
      <sheetName val="XALDBAR"/>
      <sheetName val="XOROGDOL"/>
      <sheetName val="BARILGA"/>
      <sheetName val="TEEVER"/>
      <sheetName val="HAAY"/>
      <sheetName val="ORLOGO"/>
      <sheetName val="ZARLAGA"/>
      <sheetName val="SUM ZAR"/>
      <sheetName val="TOS SUM"/>
      <sheetName val="TOL BOIJ"/>
      <sheetName val="URGAC"/>
      <sheetName val="TARIALALT"/>
      <sheetName val="BANK"/>
      <sheetName val="XEREG"/>
      <sheetName val="CYY"/>
      <sheetName val="ay 1"/>
      <sheetName val="AY"/>
      <sheetName val="AJILGYI"/>
      <sheetName val="xaLamj"/>
      <sheetName val="une"/>
      <sheetName val="xad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H7">
            <v>10.199999999999999</v>
          </cell>
          <cell r="I7">
            <v>10</v>
          </cell>
        </row>
        <row r="8">
          <cell r="I8">
            <v>3.5</v>
          </cell>
        </row>
        <row r="9">
          <cell r="C9">
            <v>880</v>
          </cell>
          <cell r="D9">
            <v>800</v>
          </cell>
          <cell r="H9">
            <v>31</v>
          </cell>
          <cell r="I9">
            <v>31.8</v>
          </cell>
        </row>
        <row r="10">
          <cell r="H10">
            <v>2</v>
          </cell>
          <cell r="I10">
            <v>4</v>
          </cell>
        </row>
        <row r="11">
          <cell r="H11">
            <v>8</v>
          </cell>
          <cell r="I11">
            <v>10</v>
          </cell>
        </row>
        <row r="12">
          <cell r="H12">
            <v>2</v>
          </cell>
          <cell r="I12">
            <v>2</v>
          </cell>
        </row>
        <row r="13">
          <cell r="C13">
            <v>2580</v>
          </cell>
          <cell r="D13">
            <v>1690</v>
          </cell>
          <cell r="H13">
            <v>6.7</v>
          </cell>
          <cell r="I13">
            <v>4.5</v>
          </cell>
        </row>
        <row r="14">
          <cell r="C14">
            <v>200</v>
          </cell>
          <cell r="H14">
            <v>0</v>
          </cell>
        </row>
        <row r="15">
          <cell r="H15">
            <v>4.5</v>
          </cell>
        </row>
        <row r="16">
          <cell r="C16">
            <v>950</v>
          </cell>
          <cell r="H16">
            <v>9.6</v>
          </cell>
        </row>
        <row r="17">
          <cell r="C17">
            <v>390</v>
          </cell>
          <cell r="D17">
            <v>350</v>
          </cell>
          <cell r="H17">
            <v>8</v>
          </cell>
          <cell r="I17">
            <v>28.7</v>
          </cell>
        </row>
        <row r="18">
          <cell r="D18">
            <v>140</v>
          </cell>
        </row>
        <row r="20">
          <cell r="D20">
            <v>100</v>
          </cell>
          <cell r="H20">
            <v>90</v>
          </cell>
          <cell r="I20">
            <v>60.5</v>
          </cell>
        </row>
        <row r="21">
          <cell r="C21">
            <v>5000</v>
          </cell>
          <cell r="D21">
            <v>3080</v>
          </cell>
          <cell r="H21">
            <v>172</v>
          </cell>
          <cell r="I21">
            <v>155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XALDBAR"/>
      <sheetName val="XOROGDOL"/>
      <sheetName val="BARILGA"/>
      <sheetName val="TEEVER"/>
      <sheetName val="HAAY"/>
      <sheetName val="ORLOGO"/>
      <sheetName val="ZARLAGA"/>
      <sheetName val="SUM ZAR"/>
      <sheetName val="TOS SUM"/>
      <sheetName val="TOL BOIJ"/>
      <sheetName val="URGAC"/>
      <sheetName val="TARIALALT"/>
      <sheetName val="oglog"/>
      <sheetName val="XEREG"/>
      <sheetName val="CYY"/>
      <sheetName val="ay 1"/>
      <sheetName val="AY"/>
      <sheetName val="AJILGYI"/>
      <sheetName val="xaLamj"/>
      <sheetName val="xadlan"/>
      <sheetName val="y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H7">
            <v>12</v>
          </cell>
          <cell r="I7">
            <v>13</v>
          </cell>
        </row>
        <row r="8">
          <cell r="D8" t="str">
            <v/>
          </cell>
          <cell r="H8">
            <v>2</v>
          </cell>
          <cell r="I8">
            <v>1</v>
          </cell>
        </row>
        <row r="9">
          <cell r="C9">
            <v>920</v>
          </cell>
          <cell r="D9">
            <v>880</v>
          </cell>
          <cell r="H9">
            <v>35</v>
          </cell>
          <cell r="I9">
            <v>31</v>
          </cell>
        </row>
        <row r="10">
          <cell r="H10">
            <v>5</v>
          </cell>
          <cell r="I10">
            <v>4</v>
          </cell>
        </row>
        <row r="11">
          <cell r="D11" t="str">
            <v/>
          </cell>
          <cell r="H11">
            <v>12</v>
          </cell>
          <cell r="I11">
            <v>10.3</v>
          </cell>
        </row>
        <row r="12">
          <cell r="H12">
            <v>1</v>
          </cell>
          <cell r="I12">
            <v>2</v>
          </cell>
        </row>
        <row r="13">
          <cell r="C13">
            <v>2730</v>
          </cell>
          <cell r="D13">
            <v>2620</v>
          </cell>
          <cell r="H13">
            <v>12.7</v>
          </cell>
          <cell r="I13">
            <v>7.7</v>
          </cell>
        </row>
        <row r="14">
          <cell r="C14">
            <v>140</v>
          </cell>
          <cell r="D14">
            <v>200</v>
          </cell>
          <cell r="H14">
            <v>2</v>
          </cell>
          <cell r="I14">
            <v>0</v>
          </cell>
        </row>
        <row r="15">
          <cell r="H15">
            <v>5</v>
          </cell>
          <cell r="I15">
            <v>4.5</v>
          </cell>
        </row>
        <row r="16">
          <cell r="C16">
            <v>950</v>
          </cell>
          <cell r="D16">
            <v>950</v>
          </cell>
          <cell r="H16">
            <v>9.8000000000000007</v>
          </cell>
          <cell r="I16">
            <v>9.6</v>
          </cell>
        </row>
        <row r="17">
          <cell r="C17">
            <v>300</v>
          </cell>
          <cell r="D17">
            <v>390</v>
          </cell>
          <cell r="H17">
            <v>27.4</v>
          </cell>
          <cell r="I17">
            <v>20.399999999999999</v>
          </cell>
        </row>
        <row r="18">
          <cell r="C18">
            <v>180</v>
          </cell>
          <cell r="H18">
            <v>1</v>
          </cell>
          <cell r="I18">
            <v>0.5</v>
          </cell>
        </row>
        <row r="19">
          <cell r="H19">
            <v>11.6</v>
          </cell>
          <cell r="I19">
            <v>4.2</v>
          </cell>
        </row>
        <row r="20">
          <cell r="C20">
            <v>200</v>
          </cell>
          <cell r="D20" t="str">
            <v/>
          </cell>
          <cell r="H20">
            <v>112</v>
          </cell>
          <cell r="I20">
            <v>110</v>
          </cell>
        </row>
        <row r="21">
          <cell r="C21">
            <v>5420</v>
          </cell>
          <cell r="D21">
            <v>5040</v>
          </cell>
          <cell r="H21">
            <v>248.5</v>
          </cell>
          <cell r="I21">
            <v>218.2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 "/>
      <sheetName val="ED ZAS"/>
      <sheetName val="huraangui"/>
      <sheetName val="hun am nasaar"/>
      <sheetName val="urh hun"/>
      <sheetName val="urchlelt"/>
      <sheetName val="gerlet"/>
      <sheetName val="torolt"/>
      <sheetName val="hagas buten unchin"/>
      <sheetName val="urh tolgoilson"/>
      <sheetName val="er hamgaalah"/>
      <sheetName val="haldvar"/>
      <sheetName val="ORLOGO"/>
      <sheetName val="ZARLAGA"/>
      <sheetName val="or-sum"/>
      <sheetName val="oglog"/>
      <sheetName val="emneleg"/>
      <sheetName val="une"/>
      <sheetName val="AX-3"/>
      <sheetName val="gemt hereg"/>
      <sheetName val="bolovsrol"/>
      <sheetName val="bolovsrol1"/>
      <sheetName val="1 dugeer angi"/>
      <sheetName val="SOB"/>
      <sheetName val="sob bagsh"/>
      <sheetName val="bank"/>
      <sheetName val="ay 1"/>
      <sheetName val="AY-but"/>
      <sheetName val="XOROGDOL"/>
      <sheetName val="bmal"/>
      <sheetName val="zardal"/>
      <sheetName val="tohiroo"/>
      <sheetName val="bulegl"/>
      <sheetName val="tejeeber"/>
      <sheetName val="TOL BOIJ"/>
      <sheetName val="ergelt"/>
      <sheetName val="zas-hud"/>
      <sheetName val="erliiz"/>
      <sheetName val="hashaa-hudag"/>
      <sheetName val="maltai erh"/>
      <sheetName val="malchin erh"/>
      <sheetName val="soel"/>
      <sheetName val="URGAC"/>
      <sheetName val="urgats-ga"/>
      <sheetName val="TARIALALT1"/>
      <sheetName val="malj"/>
      <sheetName val="xadlan"/>
      <sheetName val="TEEVER"/>
      <sheetName val="habta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9">
          <cell r="F19">
            <v>3.4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ebchlel"/>
      <sheetName val="XOROGDOL"/>
      <sheetName val="TEEV-NAA"/>
      <sheetName val="ORLOGO"/>
      <sheetName val="or_sum"/>
      <sheetName val="zarlaga"/>
      <sheetName val="TOL BOIJ"/>
      <sheetName val="taria"/>
      <sheetName val="oglog"/>
      <sheetName val="XEREG"/>
      <sheetName val="ay 1"/>
      <sheetName val="ay-sum"/>
      <sheetName val="AY"/>
      <sheetName val="habtas"/>
      <sheetName val="AJILGY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ebchlel"/>
      <sheetName val="em-emneleg"/>
      <sheetName val="XOROGDOL"/>
      <sheetName val="TEEV-NAA"/>
      <sheetName val="ORLOGO"/>
      <sheetName val="or_sum"/>
      <sheetName val="zarlaga"/>
      <sheetName val="TOL BOIJ"/>
      <sheetName val="taria"/>
      <sheetName val="urgats"/>
      <sheetName val="hadlan"/>
      <sheetName val="oglog"/>
      <sheetName val="XEREG"/>
      <sheetName val="ay 1"/>
      <sheetName val="ay-sum"/>
      <sheetName val="AY"/>
      <sheetName val="habtas"/>
      <sheetName val="AJILGYI"/>
      <sheetName val="TARIALA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n am nasaar"/>
      <sheetName val="urh hun bairshlaar"/>
      <sheetName val="0-14, 15-60, 60+"/>
      <sheetName val="urh urhiin terguulegcheer"/>
      <sheetName val="huisiin haritsaa"/>
      <sheetName val="NC-1"/>
      <sheetName val="6.1"/>
    </sheetNames>
    <sheetDataSet>
      <sheetData sheetId="0"/>
      <sheetData sheetId="1"/>
      <sheetData sheetId="2">
        <row r="41">
          <cell r="C41" t="str">
            <v>0-14</v>
          </cell>
          <cell r="D41" t="str">
            <v>15-59</v>
          </cell>
          <cell r="E41" t="str">
            <v>60+</v>
          </cell>
        </row>
        <row r="42">
          <cell r="C42">
            <v>20490</v>
          </cell>
          <cell r="D42">
            <v>49952</v>
          </cell>
          <cell r="E42">
            <v>4281</v>
          </cell>
        </row>
      </sheetData>
      <sheetData sheetId="3"/>
      <sheetData sheetId="4">
        <row r="12">
          <cell r="Q12">
            <v>2006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A-12-20"/>
      <sheetName val="XA-22"/>
      <sheetName val="XA-23"/>
      <sheetName val="XA-25"/>
      <sheetName val="Sheet2"/>
    </sheetNames>
    <sheetDataSet>
      <sheetData sheetId="0"/>
      <sheetData sheetId="1"/>
      <sheetData sheetId="2">
        <row r="13">
          <cell r="Y13" t="str">
            <v xml:space="preserve">ýðýãòýé
</v>
          </cell>
          <cell r="Z13" t="str">
            <v xml:space="preserve">ýìýãòýé
</v>
          </cell>
        </row>
        <row r="14">
          <cell r="X14">
            <v>2009</v>
          </cell>
          <cell r="Y14">
            <v>36458</v>
          </cell>
          <cell r="Z14">
            <v>37435</v>
          </cell>
        </row>
        <row r="15">
          <cell r="X15">
            <v>2010</v>
          </cell>
          <cell r="Y15">
            <v>36885</v>
          </cell>
          <cell r="Z15">
            <v>37588</v>
          </cell>
        </row>
        <row r="16">
          <cell r="X16">
            <v>2011</v>
          </cell>
          <cell r="Y16">
            <v>37212</v>
          </cell>
          <cell r="Z16">
            <v>37824</v>
          </cell>
        </row>
        <row r="17">
          <cell r="X17">
            <v>2012</v>
          </cell>
          <cell r="Y17">
            <v>37282</v>
          </cell>
          <cell r="Z17">
            <v>37441</v>
          </cell>
        </row>
        <row r="18">
          <cell r="X18">
            <v>2013</v>
          </cell>
          <cell r="Y18">
            <v>37463</v>
          </cell>
          <cell r="Z18">
            <v>37638</v>
          </cell>
        </row>
      </sheetData>
      <sheetData sheetId="3"/>
      <sheetData sheetId="4">
        <row r="5">
          <cell r="K5" t="str">
            <v>Хүн амын тоо</v>
          </cell>
        </row>
        <row r="6">
          <cell r="J6">
            <v>2009</v>
          </cell>
          <cell r="K6">
            <v>73892</v>
          </cell>
        </row>
        <row r="7">
          <cell r="J7">
            <v>2010</v>
          </cell>
          <cell r="K7">
            <v>74473</v>
          </cell>
        </row>
        <row r="8">
          <cell r="J8">
            <v>2011</v>
          </cell>
          <cell r="K8">
            <v>75036</v>
          </cell>
        </row>
        <row r="9">
          <cell r="J9">
            <v>2012</v>
          </cell>
          <cell r="K9">
            <v>74723</v>
          </cell>
        </row>
        <row r="10">
          <cell r="J10">
            <v>2013</v>
          </cell>
          <cell r="K10">
            <v>75101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277"/>
  <sheetViews>
    <sheetView showGridLines="0" topLeftCell="A34" workbookViewId="0">
      <selection activeCell="FX134" sqref="FX134"/>
    </sheetView>
  </sheetViews>
  <sheetFormatPr defaultRowHeight="12.75"/>
  <cols>
    <col min="1" max="176" width="0.5703125" style="106" customWidth="1"/>
    <col min="177" max="16384" width="9.140625" style="106"/>
  </cols>
  <sheetData>
    <row r="1" spans="1:169" ht="3" customHeight="1">
      <c r="A1" s="120"/>
      <c r="B1" s="109"/>
      <c r="C1" s="109"/>
      <c r="D1" s="109"/>
      <c r="F1" s="109"/>
      <c r="G1" s="109"/>
      <c r="H1" s="109"/>
      <c r="J1" s="109"/>
      <c r="K1" s="109"/>
      <c r="L1" s="109"/>
      <c r="N1" s="109"/>
      <c r="O1" s="109"/>
      <c r="P1" s="109"/>
      <c r="R1" s="109"/>
      <c r="S1" s="109"/>
      <c r="T1" s="109"/>
      <c r="V1" s="109"/>
      <c r="W1" s="109"/>
      <c r="X1" s="109"/>
      <c r="Z1" s="109"/>
      <c r="AA1" s="108"/>
      <c r="AB1" s="109"/>
      <c r="AD1" s="109"/>
      <c r="AE1" s="109"/>
      <c r="AF1" s="109"/>
      <c r="AH1" s="109"/>
      <c r="AI1" s="109"/>
      <c r="AJ1" s="109"/>
      <c r="AL1" s="109"/>
      <c r="AM1" s="109"/>
      <c r="AN1" s="109"/>
      <c r="AP1" s="109"/>
      <c r="AQ1" s="109"/>
      <c r="AR1" s="109"/>
      <c r="AT1" s="109"/>
      <c r="AU1" s="109"/>
      <c r="AV1" s="109"/>
      <c r="AX1" s="109"/>
      <c r="AY1" s="109"/>
      <c r="AZ1" s="109"/>
      <c r="BB1" s="109"/>
      <c r="BC1" s="109"/>
      <c r="BD1" s="109"/>
      <c r="BF1" s="109"/>
      <c r="BG1" s="108"/>
      <c r="BH1" s="109"/>
      <c r="BJ1" s="109"/>
      <c r="BK1" s="109"/>
      <c r="BL1" s="109"/>
      <c r="BN1" s="109"/>
      <c r="BO1" s="109"/>
      <c r="BP1" s="109"/>
      <c r="BR1" s="109"/>
      <c r="BS1" s="109"/>
      <c r="BT1" s="109"/>
      <c r="BV1" s="109"/>
      <c r="BW1" s="109"/>
      <c r="BX1" s="109"/>
      <c r="BZ1" s="109"/>
      <c r="CA1" s="109"/>
      <c r="CB1" s="109"/>
      <c r="CD1" s="109"/>
      <c r="CE1" s="109"/>
      <c r="CF1" s="109"/>
      <c r="CH1" s="109"/>
      <c r="CI1" s="109"/>
      <c r="CJ1" s="109"/>
      <c r="CL1" s="109"/>
      <c r="CM1" s="108"/>
      <c r="CN1" s="109"/>
      <c r="CP1" s="109"/>
      <c r="CQ1" s="109"/>
      <c r="CR1" s="109"/>
      <c r="CT1" s="109"/>
      <c r="CU1" s="109"/>
      <c r="CV1" s="109"/>
      <c r="CX1" s="109"/>
      <c r="CY1" s="109"/>
      <c r="CZ1" s="109"/>
      <c r="DB1" s="109"/>
      <c r="DC1" s="109"/>
      <c r="DD1" s="109"/>
      <c r="DF1" s="109"/>
      <c r="DG1" s="109"/>
      <c r="DH1" s="109"/>
      <c r="DJ1" s="109"/>
      <c r="DK1" s="109"/>
      <c r="DL1" s="109"/>
      <c r="DN1" s="109"/>
      <c r="DO1" s="109"/>
      <c r="DP1" s="109"/>
      <c r="DR1" s="109"/>
      <c r="DS1" s="108"/>
      <c r="DT1" s="109"/>
      <c r="DV1" s="109"/>
      <c r="DW1" s="109"/>
      <c r="DX1" s="109"/>
      <c r="DZ1" s="109"/>
      <c r="EA1" s="109"/>
      <c r="EB1" s="109"/>
      <c r="ED1" s="109"/>
      <c r="EE1" s="109"/>
      <c r="EF1" s="109"/>
      <c r="EH1" s="109"/>
      <c r="EI1" s="109"/>
      <c r="EJ1" s="109"/>
      <c r="EL1" s="109"/>
      <c r="EM1" s="109"/>
      <c r="EN1" s="109"/>
      <c r="EQ1" s="108"/>
      <c r="ER1" s="108"/>
      <c r="EU1" s="108"/>
      <c r="EV1" s="108"/>
      <c r="EY1" s="108"/>
      <c r="EZ1" s="108"/>
      <c r="FC1" s="108"/>
      <c r="FD1" s="108"/>
      <c r="FG1" s="108"/>
      <c r="FH1" s="108"/>
      <c r="FK1" s="108"/>
      <c r="FL1" s="109"/>
      <c r="FM1" s="111"/>
    </row>
    <row r="2" spans="1:169" ht="3" customHeight="1">
      <c r="A2" s="112"/>
      <c r="B2" s="120"/>
      <c r="E2" s="114"/>
      <c r="F2" s="113"/>
      <c r="H2" s="116"/>
      <c r="I2" s="112"/>
      <c r="J2" s="110"/>
      <c r="L2" s="116"/>
      <c r="M2" s="112"/>
      <c r="N2" s="110"/>
      <c r="Q2" s="112"/>
      <c r="R2" s="110"/>
      <c r="U2" s="112"/>
      <c r="V2" s="110"/>
      <c r="Y2" s="112"/>
      <c r="Z2" s="110"/>
      <c r="AB2" s="116"/>
      <c r="AC2" s="112"/>
      <c r="AD2" s="110"/>
      <c r="AG2" s="112"/>
      <c r="AH2" s="110"/>
      <c r="AJ2" s="116"/>
      <c r="AK2" s="112"/>
      <c r="AL2" s="110"/>
      <c r="AO2" s="112"/>
      <c r="AP2" s="110"/>
      <c r="AS2" s="112"/>
      <c r="AT2" s="110"/>
      <c r="AW2" s="112"/>
      <c r="AX2" s="110"/>
      <c r="BA2" s="112"/>
      <c r="BB2" s="110"/>
      <c r="BE2" s="112"/>
      <c r="BF2" s="110"/>
      <c r="BH2" s="116"/>
      <c r="BI2" s="112"/>
      <c r="BJ2" s="110"/>
      <c r="BM2" s="112"/>
      <c r="BN2" s="110"/>
      <c r="BP2" s="116"/>
      <c r="BQ2" s="112"/>
      <c r="BR2" s="110"/>
      <c r="BU2" s="112"/>
      <c r="BV2" s="110"/>
      <c r="BY2" s="112"/>
      <c r="BZ2" s="110"/>
      <c r="CC2" s="112"/>
      <c r="CD2" s="110"/>
      <c r="CG2" s="112"/>
      <c r="CH2" s="110"/>
      <c r="CK2" s="112"/>
      <c r="CL2" s="110"/>
      <c r="CN2" s="116"/>
      <c r="CO2" s="112"/>
      <c r="CP2" s="110"/>
      <c r="CS2" s="112"/>
      <c r="CT2" s="110"/>
      <c r="CV2" s="116"/>
      <c r="CW2" s="112"/>
      <c r="CX2" s="110"/>
      <c r="DA2" s="112"/>
      <c r="DB2" s="110"/>
      <c r="DE2" s="112"/>
      <c r="DF2" s="110"/>
      <c r="DI2" s="112"/>
      <c r="DJ2" s="110"/>
      <c r="DM2" s="112"/>
      <c r="DN2" s="110"/>
      <c r="DQ2" s="112"/>
      <c r="DR2" s="110"/>
      <c r="DT2" s="116"/>
      <c r="DU2" s="112"/>
      <c r="DV2" s="110"/>
      <c r="DY2" s="112"/>
      <c r="DZ2" s="110"/>
      <c r="EB2" s="116"/>
      <c r="EC2" s="112"/>
      <c r="ED2" s="110"/>
      <c r="EG2" s="112"/>
      <c r="EH2" s="110"/>
      <c r="EK2" s="112"/>
      <c r="EL2" s="110"/>
      <c r="EO2" s="112"/>
      <c r="EP2" s="113"/>
      <c r="ES2" s="112"/>
      <c r="ET2" s="113"/>
      <c r="EW2" s="112"/>
      <c r="EX2" s="113"/>
      <c r="FA2" s="112"/>
      <c r="FB2" s="113"/>
      <c r="FE2" s="112"/>
      <c r="FF2" s="113"/>
      <c r="FI2" s="112"/>
      <c r="FJ2" s="113"/>
      <c r="FM2" s="114"/>
    </row>
    <row r="3" spans="1:169" ht="3" customHeight="1">
      <c r="A3" s="112"/>
      <c r="B3" s="112"/>
      <c r="C3" s="107"/>
      <c r="D3" s="113"/>
      <c r="E3" s="109"/>
      <c r="F3" s="116"/>
      <c r="H3" s="113"/>
      <c r="I3" s="109"/>
      <c r="J3" s="107"/>
      <c r="L3" s="113"/>
      <c r="M3" s="109"/>
      <c r="N3" s="109"/>
      <c r="O3" s="112"/>
      <c r="P3" s="113"/>
      <c r="Q3" s="109"/>
      <c r="R3" s="109"/>
      <c r="S3" s="112"/>
      <c r="T3" s="113"/>
      <c r="U3" s="109"/>
      <c r="V3" s="108"/>
      <c r="W3" s="112"/>
      <c r="X3" s="113"/>
      <c r="Y3" s="109"/>
      <c r="Z3" s="109"/>
      <c r="AA3" s="112"/>
      <c r="AB3" s="113"/>
      <c r="AC3" s="109"/>
      <c r="AD3" s="109"/>
      <c r="AE3" s="112"/>
      <c r="AF3" s="113"/>
      <c r="AG3" s="109"/>
      <c r="AH3" s="109"/>
      <c r="AI3" s="112"/>
      <c r="AJ3" s="113"/>
      <c r="AK3" s="109"/>
      <c r="AL3" s="109"/>
      <c r="AM3" s="112"/>
      <c r="AN3" s="113"/>
      <c r="AO3" s="109"/>
      <c r="AP3" s="109"/>
      <c r="AQ3" s="112"/>
      <c r="AR3" s="113"/>
      <c r="AS3" s="109"/>
      <c r="AT3" s="108"/>
      <c r="AU3" s="112"/>
      <c r="AV3" s="113"/>
      <c r="AW3" s="109"/>
      <c r="AX3" s="109"/>
      <c r="AY3" s="112"/>
      <c r="AZ3" s="113"/>
      <c r="BA3" s="109"/>
      <c r="BB3" s="108"/>
      <c r="BC3" s="112"/>
      <c r="BD3" s="113"/>
      <c r="BE3" s="109"/>
      <c r="BF3" s="109"/>
      <c r="BG3" s="112"/>
      <c r="BH3" s="113"/>
      <c r="BI3" s="109"/>
      <c r="BJ3" s="109"/>
      <c r="BK3" s="112"/>
      <c r="BL3" s="113"/>
      <c r="BM3" s="109"/>
      <c r="BN3" s="109"/>
      <c r="BO3" s="112"/>
      <c r="BP3" s="113"/>
      <c r="BQ3" s="109"/>
      <c r="BR3" s="109"/>
      <c r="BS3" s="112"/>
      <c r="BT3" s="113"/>
      <c r="BU3" s="109"/>
      <c r="BV3" s="109"/>
      <c r="BW3" s="112"/>
      <c r="BX3" s="113"/>
      <c r="BY3" s="109"/>
      <c r="BZ3" s="108"/>
      <c r="CA3" s="112"/>
      <c r="CB3" s="113"/>
      <c r="CC3" s="109"/>
      <c r="CD3" s="109"/>
      <c r="CE3" s="112"/>
      <c r="CF3" s="113"/>
      <c r="CG3" s="109"/>
      <c r="CH3" s="108"/>
      <c r="CI3" s="112"/>
      <c r="CJ3" s="113"/>
      <c r="CK3" s="109"/>
      <c r="CL3" s="109"/>
      <c r="CM3" s="112"/>
      <c r="CN3" s="113"/>
      <c r="CO3" s="109"/>
      <c r="CP3" s="109"/>
      <c r="CQ3" s="112"/>
      <c r="CR3" s="113"/>
      <c r="CS3" s="109"/>
      <c r="CT3" s="109"/>
      <c r="CU3" s="112"/>
      <c r="CV3" s="113"/>
      <c r="CW3" s="109"/>
      <c r="CX3" s="109"/>
      <c r="CY3" s="112"/>
      <c r="CZ3" s="113"/>
      <c r="DA3" s="109"/>
      <c r="DB3" s="109"/>
      <c r="DC3" s="112"/>
      <c r="DD3" s="113"/>
      <c r="DE3" s="109"/>
      <c r="DF3" s="108"/>
      <c r="DG3" s="112"/>
      <c r="DH3" s="113"/>
      <c r="DI3" s="109"/>
      <c r="DJ3" s="109"/>
      <c r="DK3" s="112"/>
      <c r="DL3" s="113"/>
      <c r="DM3" s="109"/>
      <c r="DN3" s="108"/>
      <c r="DO3" s="112"/>
      <c r="DP3" s="113"/>
      <c r="DQ3" s="109"/>
      <c r="DR3" s="109"/>
      <c r="DS3" s="112"/>
      <c r="DT3" s="113"/>
      <c r="DU3" s="109"/>
      <c r="DV3" s="109"/>
      <c r="DW3" s="112"/>
      <c r="DX3" s="113"/>
      <c r="DY3" s="109"/>
      <c r="DZ3" s="109"/>
      <c r="EA3" s="112"/>
      <c r="EB3" s="113"/>
      <c r="EC3" s="109"/>
      <c r="ED3" s="109"/>
      <c r="EE3" s="112"/>
      <c r="EF3" s="113"/>
      <c r="EG3" s="109"/>
      <c r="EH3" s="109"/>
      <c r="EI3" s="112"/>
      <c r="EJ3" s="113"/>
      <c r="EK3" s="109"/>
      <c r="EL3" s="108"/>
      <c r="EM3" s="112"/>
      <c r="EN3" s="113"/>
      <c r="EO3" s="109"/>
      <c r="EP3" s="107"/>
      <c r="EQ3" s="112"/>
      <c r="ER3" s="113"/>
      <c r="ES3" s="109"/>
      <c r="ET3" s="109"/>
      <c r="EU3" s="112"/>
      <c r="EV3" s="113"/>
      <c r="EW3" s="109"/>
      <c r="EX3" s="109"/>
      <c r="EY3" s="112"/>
      <c r="EZ3" s="113"/>
      <c r="FA3" s="109"/>
      <c r="FB3" s="109"/>
      <c r="FC3" s="112"/>
      <c r="FD3" s="113"/>
      <c r="FE3" s="109"/>
      <c r="FF3" s="109"/>
      <c r="FG3" s="112"/>
      <c r="FH3" s="113"/>
      <c r="FI3" s="109"/>
      <c r="FJ3" s="109"/>
      <c r="FK3" s="110"/>
      <c r="FM3" s="114"/>
    </row>
    <row r="4" spans="1:169" ht="3" customHeight="1">
      <c r="A4" s="112"/>
      <c r="B4" s="110"/>
      <c r="C4" s="112"/>
      <c r="D4" s="120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FK4" s="112"/>
      <c r="FL4" s="119"/>
      <c r="FM4" s="111"/>
    </row>
    <row r="5" spans="1:169" ht="3" customHeight="1">
      <c r="A5" s="112"/>
      <c r="B5" s="108"/>
      <c r="D5" s="112"/>
      <c r="E5" s="120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25"/>
      <c r="FK5" s="112"/>
      <c r="FL5" s="109"/>
      <c r="FM5" s="111"/>
    </row>
    <row r="6" spans="1:169" ht="3" customHeight="1">
      <c r="A6" s="112"/>
      <c r="B6" s="120"/>
      <c r="C6" s="119"/>
      <c r="D6" s="112"/>
      <c r="E6" s="112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1"/>
      <c r="FK6" s="119"/>
      <c r="FL6" s="111"/>
      <c r="FM6" s="111"/>
    </row>
    <row r="7" spans="1:169" ht="3" customHeight="1">
      <c r="A7" s="112"/>
      <c r="B7" s="112"/>
      <c r="C7" s="108"/>
      <c r="E7" s="112"/>
      <c r="F7" s="115"/>
      <c r="G7" s="115"/>
      <c r="H7" s="115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1"/>
      <c r="FK7" s="109"/>
      <c r="FL7" s="111"/>
      <c r="FM7" s="111"/>
    </row>
    <row r="8" spans="1:169" ht="3" customHeight="1">
      <c r="A8" s="112"/>
      <c r="B8" s="119"/>
      <c r="C8" s="112"/>
      <c r="D8" s="112"/>
      <c r="E8" s="112"/>
      <c r="F8" s="115"/>
      <c r="G8" s="115"/>
      <c r="H8" s="115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1"/>
      <c r="FK8" s="112"/>
      <c r="FL8" s="119"/>
      <c r="FM8" s="111"/>
    </row>
    <row r="9" spans="1:169" ht="3" customHeight="1">
      <c r="A9" s="112"/>
      <c r="B9" s="108"/>
      <c r="D9" s="112"/>
      <c r="E9" s="112"/>
      <c r="F9" s="115"/>
      <c r="G9" s="115"/>
      <c r="H9" s="115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1"/>
      <c r="FK9" s="112"/>
      <c r="FL9" s="109"/>
      <c r="FM9" s="111"/>
    </row>
    <row r="10" spans="1:169" ht="3" customHeight="1">
      <c r="A10" s="112"/>
      <c r="B10" s="120"/>
      <c r="C10" s="119"/>
      <c r="D10" s="112"/>
      <c r="E10" s="112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1"/>
      <c r="FK10" s="119"/>
      <c r="FL10" s="111"/>
      <c r="FM10" s="111"/>
    </row>
    <row r="11" spans="1:169" ht="3" customHeight="1">
      <c r="A11" s="112"/>
      <c r="B11" s="112"/>
      <c r="C11" s="108"/>
      <c r="E11" s="112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1"/>
      <c r="FK11" s="109"/>
      <c r="FL11" s="111"/>
      <c r="FM11" s="111"/>
    </row>
    <row r="12" spans="1:169" ht="3" customHeight="1">
      <c r="A12" s="112"/>
      <c r="B12" s="110"/>
      <c r="C12" s="120"/>
      <c r="D12" s="112"/>
      <c r="E12" s="112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1"/>
      <c r="FK12" s="112"/>
      <c r="FL12" s="119"/>
      <c r="FM12" s="111"/>
    </row>
    <row r="13" spans="1:169" ht="3" customHeight="1">
      <c r="A13" s="112"/>
      <c r="B13" s="108"/>
      <c r="D13" s="112"/>
      <c r="E13" s="112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1"/>
      <c r="FK13" s="112"/>
      <c r="FL13" s="109"/>
      <c r="FM13" s="111"/>
    </row>
    <row r="14" spans="1:169" ht="3" customHeight="1">
      <c r="A14" s="112"/>
      <c r="B14" s="120"/>
      <c r="C14" s="119"/>
      <c r="D14" s="112"/>
      <c r="E14" s="112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1"/>
      <c r="FK14" s="119"/>
      <c r="FL14" s="111"/>
      <c r="FM14" s="111"/>
    </row>
    <row r="15" spans="1:169" ht="3" customHeight="1">
      <c r="A15" s="112"/>
      <c r="B15" s="112"/>
      <c r="C15" s="108"/>
      <c r="E15" s="112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1"/>
      <c r="FK15" s="109"/>
      <c r="FL15" s="111"/>
      <c r="FM15" s="111"/>
    </row>
    <row r="16" spans="1:169" ht="3" customHeight="1">
      <c r="A16" s="112"/>
      <c r="B16" s="119"/>
      <c r="C16" s="112"/>
      <c r="D16" s="112"/>
      <c r="E16" s="112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1"/>
      <c r="FK16" s="112"/>
      <c r="FL16" s="119"/>
      <c r="FM16" s="111"/>
    </row>
    <row r="17" spans="1:169" ht="3" customHeight="1">
      <c r="A17" s="112"/>
      <c r="B17" s="108"/>
      <c r="D17" s="112"/>
      <c r="E17" s="112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1"/>
      <c r="FK17" s="112"/>
      <c r="FL17" s="109"/>
      <c r="FM17" s="111"/>
    </row>
    <row r="18" spans="1:169" ht="3" customHeight="1">
      <c r="A18" s="112"/>
      <c r="B18" s="120"/>
      <c r="C18" s="119"/>
      <c r="D18" s="112"/>
      <c r="E18" s="112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470" t="s">
        <v>227</v>
      </c>
      <c r="U18" s="1471"/>
      <c r="V18" s="1471"/>
      <c r="W18" s="1471"/>
      <c r="X18" s="1471"/>
      <c r="Y18" s="1471"/>
      <c r="Z18" s="1471"/>
      <c r="AA18" s="1471"/>
      <c r="AB18" s="1471"/>
      <c r="AC18" s="1471"/>
      <c r="AD18" s="1471"/>
      <c r="AE18" s="1471"/>
      <c r="AF18" s="1471"/>
      <c r="AG18" s="1471"/>
      <c r="AH18" s="1471"/>
      <c r="AI18" s="1471"/>
      <c r="AJ18" s="1471"/>
      <c r="AK18" s="1471"/>
      <c r="AL18" s="1471"/>
      <c r="AM18" s="1471"/>
      <c r="AN18" s="1471"/>
      <c r="AO18" s="1471"/>
      <c r="AP18" s="1471"/>
      <c r="AQ18" s="1471"/>
      <c r="AR18" s="1471"/>
      <c r="AS18" s="1471"/>
      <c r="AT18" s="1471"/>
      <c r="AU18" s="1471"/>
      <c r="AV18" s="1471"/>
      <c r="AW18" s="1471"/>
      <c r="AX18" s="1471"/>
      <c r="AY18" s="1471"/>
      <c r="AZ18" s="1471"/>
      <c r="BA18" s="1471"/>
      <c r="BB18" s="1471"/>
      <c r="BC18" s="1471"/>
      <c r="BD18" s="1471"/>
      <c r="BE18" s="1471"/>
      <c r="BF18" s="1471"/>
      <c r="BG18" s="1471"/>
      <c r="BH18" s="1471"/>
      <c r="BI18" s="1471"/>
      <c r="BJ18" s="1471"/>
      <c r="BK18" s="1471"/>
      <c r="BL18" s="1471"/>
      <c r="BM18" s="1471"/>
      <c r="BN18" s="1471"/>
      <c r="BO18" s="1471"/>
      <c r="BP18" s="1471"/>
      <c r="BQ18" s="1471"/>
      <c r="BR18" s="1471"/>
      <c r="BS18" s="1471"/>
      <c r="BT18" s="1471"/>
      <c r="BU18" s="1471"/>
      <c r="BV18" s="1471"/>
      <c r="BW18" s="1471"/>
      <c r="BX18" s="1471"/>
      <c r="BY18" s="1471"/>
      <c r="BZ18" s="1471"/>
      <c r="CA18" s="1471"/>
      <c r="CB18" s="1471"/>
      <c r="CC18" s="1471"/>
      <c r="CD18" s="1471"/>
      <c r="CE18" s="1471"/>
      <c r="CF18" s="1471"/>
      <c r="CG18" s="1471"/>
      <c r="CH18" s="1471"/>
      <c r="CI18" s="1471"/>
      <c r="CJ18" s="1471"/>
      <c r="CK18" s="1471"/>
      <c r="CL18" s="1471"/>
      <c r="CM18" s="1471"/>
      <c r="CN18" s="1471"/>
      <c r="CO18" s="1471"/>
      <c r="CP18" s="1471"/>
      <c r="CQ18" s="1471"/>
      <c r="CR18" s="1471"/>
      <c r="CS18" s="1471"/>
      <c r="CT18" s="1471"/>
      <c r="CU18" s="1471"/>
      <c r="CV18" s="1471"/>
      <c r="CW18" s="1471"/>
      <c r="CX18" s="1471"/>
      <c r="CY18" s="1471"/>
      <c r="CZ18" s="1471"/>
      <c r="DA18" s="1471"/>
      <c r="DB18" s="1471"/>
      <c r="DC18" s="1471"/>
      <c r="DD18" s="1471"/>
      <c r="DE18" s="1471"/>
      <c r="DF18" s="1471"/>
      <c r="DG18" s="1471"/>
      <c r="DH18" s="1471"/>
      <c r="DI18" s="1471"/>
      <c r="DJ18" s="1471"/>
      <c r="DK18" s="1471"/>
      <c r="DL18" s="1471"/>
      <c r="DM18" s="1471"/>
      <c r="DN18" s="1471"/>
      <c r="DO18" s="1471"/>
      <c r="DP18" s="1471"/>
      <c r="DQ18" s="1471"/>
      <c r="DR18" s="1471"/>
      <c r="DS18" s="1471"/>
      <c r="DT18" s="1471"/>
      <c r="DU18" s="1471"/>
      <c r="DV18" s="1471"/>
      <c r="DW18" s="1471"/>
      <c r="DX18" s="1471"/>
      <c r="DY18" s="1471"/>
      <c r="DZ18" s="1471"/>
      <c r="EA18" s="1471"/>
      <c r="EB18" s="1471"/>
      <c r="EC18" s="1471"/>
      <c r="ED18" s="1471"/>
      <c r="EE18" s="1471"/>
      <c r="EF18" s="1471"/>
      <c r="EG18" s="1471"/>
      <c r="EH18" s="1471"/>
      <c r="EI18" s="1471"/>
      <c r="EJ18" s="1471"/>
      <c r="EK18" s="1471"/>
      <c r="EL18" s="1471"/>
      <c r="EM18" s="1471"/>
      <c r="EN18" s="1471"/>
      <c r="EO18" s="1471"/>
      <c r="EP18" s="1471"/>
      <c r="EQ18" s="1471"/>
      <c r="ER18" s="1471"/>
      <c r="ES18" s="1471"/>
      <c r="ET18" s="1471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1"/>
      <c r="FK18" s="119"/>
      <c r="FL18" s="111"/>
      <c r="FM18" s="111"/>
    </row>
    <row r="19" spans="1:169" ht="3" customHeight="1">
      <c r="A19" s="112"/>
      <c r="B19" s="112"/>
      <c r="C19" s="108"/>
      <c r="E19" s="112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471"/>
      <c r="U19" s="1471"/>
      <c r="V19" s="1471"/>
      <c r="W19" s="1471"/>
      <c r="X19" s="1471"/>
      <c r="Y19" s="1471"/>
      <c r="Z19" s="1471"/>
      <c r="AA19" s="1471"/>
      <c r="AB19" s="1471"/>
      <c r="AC19" s="1471"/>
      <c r="AD19" s="1471"/>
      <c r="AE19" s="1471"/>
      <c r="AF19" s="1471"/>
      <c r="AG19" s="1471"/>
      <c r="AH19" s="1471"/>
      <c r="AI19" s="1471"/>
      <c r="AJ19" s="1471"/>
      <c r="AK19" s="1471"/>
      <c r="AL19" s="1471"/>
      <c r="AM19" s="1471"/>
      <c r="AN19" s="1471"/>
      <c r="AO19" s="1471"/>
      <c r="AP19" s="1471"/>
      <c r="AQ19" s="1471"/>
      <c r="AR19" s="1471"/>
      <c r="AS19" s="1471"/>
      <c r="AT19" s="1471"/>
      <c r="AU19" s="1471"/>
      <c r="AV19" s="1471"/>
      <c r="AW19" s="1471"/>
      <c r="AX19" s="1471"/>
      <c r="AY19" s="1471"/>
      <c r="AZ19" s="1471"/>
      <c r="BA19" s="1471"/>
      <c r="BB19" s="1471"/>
      <c r="BC19" s="1471"/>
      <c r="BD19" s="1471"/>
      <c r="BE19" s="1471"/>
      <c r="BF19" s="1471"/>
      <c r="BG19" s="1471"/>
      <c r="BH19" s="1471"/>
      <c r="BI19" s="1471"/>
      <c r="BJ19" s="1471"/>
      <c r="BK19" s="1471"/>
      <c r="BL19" s="1471"/>
      <c r="BM19" s="1471"/>
      <c r="BN19" s="1471"/>
      <c r="BO19" s="1471"/>
      <c r="BP19" s="1471"/>
      <c r="BQ19" s="1471"/>
      <c r="BR19" s="1471"/>
      <c r="BS19" s="1471"/>
      <c r="BT19" s="1471"/>
      <c r="BU19" s="1471"/>
      <c r="BV19" s="1471"/>
      <c r="BW19" s="1471"/>
      <c r="BX19" s="1471"/>
      <c r="BY19" s="1471"/>
      <c r="BZ19" s="1471"/>
      <c r="CA19" s="1471"/>
      <c r="CB19" s="1471"/>
      <c r="CC19" s="1471"/>
      <c r="CD19" s="1471"/>
      <c r="CE19" s="1471"/>
      <c r="CF19" s="1471"/>
      <c r="CG19" s="1471"/>
      <c r="CH19" s="1471"/>
      <c r="CI19" s="1471"/>
      <c r="CJ19" s="1471"/>
      <c r="CK19" s="1471"/>
      <c r="CL19" s="1471"/>
      <c r="CM19" s="1471"/>
      <c r="CN19" s="1471"/>
      <c r="CO19" s="1471"/>
      <c r="CP19" s="1471"/>
      <c r="CQ19" s="1471"/>
      <c r="CR19" s="1471"/>
      <c r="CS19" s="1471"/>
      <c r="CT19" s="1471"/>
      <c r="CU19" s="1471"/>
      <c r="CV19" s="1471"/>
      <c r="CW19" s="1471"/>
      <c r="CX19" s="1471"/>
      <c r="CY19" s="1471"/>
      <c r="CZ19" s="1471"/>
      <c r="DA19" s="1471"/>
      <c r="DB19" s="1471"/>
      <c r="DC19" s="1471"/>
      <c r="DD19" s="1471"/>
      <c r="DE19" s="1471"/>
      <c r="DF19" s="1471"/>
      <c r="DG19" s="1471"/>
      <c r="DH19" s="1471"/>
      <c r="DI19" s="1471"/>
      <c r="DJ19" s="1471"/>
      <c r="DK19" s="1471"/>
      <c r="DL19" s="1471"/>
      <c r="DM19" s="1471"/>
      <c r="DN19" s="1471"/>
      <c r="DO19" s="1471"/>
      <c r="DP19" s="1471"/>
      <c r="DQ19" s="1471"/>
      <c r="DR19" s="1471"/>
      <c r="DS19" s="1471"/>
      <c r="DT19" s="1471"/>
      <c r="DU19" s="1471"/>
      <c r="DV19" s="1471"/>
      <c r="DW19" s="1471"/>
      <c r="DX19" s="1471"/>
      <c r="DY19" s="1471"/>
      <c r="DZ19" s="1471"/>
      <c r="EA19" s="1471"/>
      <c r="EB19" s="1471"/>
      <c r="EC19" s="1471"/>
      <c r="ED19" s="1471"/>
      <c r="EE19" s="1471"/>
      <c r="EF19" s="1471"/>
      <c r="EG19" s="1471"/>
      <c r="EH19" s="1471"/>
      <c r="EI19" s="1471"/>
      <c r="EJ19" s="1471"/>
      <c r="EK19" s="1471"/>
      <c r="EL19" s="1471"/>
      <c r="EM19" s="1471"/>
      <c r="EN19" s="1471"/>
      <c r="EO19" s="1471"/>
      <c r="EP19" s="1471"/>
      <c r="EQ19" s="1471"/>
      <c r="ER19" s="1471"/>
      <c r="ES19" s="1471"/>
      <c r="ET19" s="1471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1"/>
      <c r="FK19" s="109"/>
      <c r="FL19" s="111"/>
      <c r="FM19" s="111"/>
    </row>
    <row r="20" spans="1:169" ht="3" customHeight="1">
      <c r="A20" s="112"/>
      <c r="B20" s="110"/>
      <c r="C20" s="120"/>
      <c r="D20" s="112"/>
      <c r="E20" s="112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471"/>
      <c r="U20" s="1471"/>
      <c r="V20" s="1471"/>
      <c r="W20" s="1471"/>
      <c r="X20" s="1471"/>
      <c r="Y20" s="1471"/>
      <c r="Z20" s="1471"/>
      <c r="AA20" s="1471"/>
      <c r="AB20" s="1471"/>
      <c r="AC20" s="1471"/>
      <c r="AD20" s="1471"/>
      <c r="AE20" s="1471"/>
      <c r="AF20" s="1471"/>
      <c r="AG20" s="1471"/>
      <c r="AH20" s="1471"/>
      <c r="AI20" s="1471"/>
      <c r="AJ20" s="1471"/>
      <c r="AK20" s="1471"/>
      <c r="AL20" s="1471"/>
      <c r="AM20" s="1471"/>
      <c r="AN20" s="1471"/>
      <c r="AO20" s="1471"/>
      <c r="AP20" s="1471"/>
      <c r="AQ20" s="1471"/>
      <c r="AR20" s="1471"/>
      <c r="AS20" s="1471"/>
      <c r="AT20" s="1471"/>
      <c r="AU20" s="1471"/>
      <c r="AV20" s="1471"/>
      <c r="AW20" s="1471"/>
      <c r="AX20" s="1471"/>
      <c r="AY20" s="1471"/>
      <c r="AZ20" s="1471"/>
      <c r="BA20" s="1471"/>
      <c r="BB20" s="1471"/>
      <c r="BC20" s="1471"/>
      <c r="BD20" s="1471"/>
      <c r="BE20" s="1471"/>
      <c r="BF20" s="1471"/>
      <c r="BG20" s="1471"/>
      <c r="BH20" s="1471"/>
      <c r="BI20" s="1471"/>
      <c r="BJ20" s="1471"/>
      <c r="BK20" s="1471"/>
      <c r="BL20" s="1471"/>
      <c r="BM20" s="1471"/>
      <c r="BN20" s="1471"/>
      <c r="BO20" s="1471"/>
      <c r="BP20" s="1471"/>
      <c r="BQ20" s="1471"/>
      <c r="BR20" s="1471"/>
      <c r="BS20" s="1471"/>
      <c r="BT20" s="1471"/>
      <c r="BU20" s="1471"/>
      <c r="BV20" s="1471"/>
      <c r="BW20" s="1471"/>
      <c r="BX20" s="1471"/>
      <c r="BY20" s="1471"/>
      <c r="BZ20" s="1471"/>
      <c r="CA20" s="1471"/>
      <c r="CB20" s="1471"/>
      <c r="CC20" s="1471"/>
      <c r="CD20" s="1471"/>
      <c r="CE20" s="1471"/>
      <c r="CF20" s="1471"/>
      <c r="CG20" s="1471"/>
      <c r="CH20" s="1471"/>
      <c r="CI20" s="1471"/>
      <c r="CJ20" s="1471"/>
      <c r="CK20" s="1471"/>
      <c r="CL20" s="1471"/>
      <c r="CM20" s="1471"/>
      <c r="CN20" s="1471"/>
      <c r="CO20" s="1471"/>
      <c r="CP20" s="1471"/>
      <c r="CQ20" s="1471"/>
      <c r="CR20" s="1471"/>
      <c r="CS20" s="1471"/>
      <c r="CT20" s="1471"/>
      <c r="CU20" s="1471"/>
      <c r="CV20" s="1471"/>
      <c r="CW20" s="1471"/>
      <c r="CX20" s="1471"/>
      <c r="CY20" s="1471"/>
      <c r="CZ20" s="1471"/>
      <c r="DA20" s="1471"/>
      <c r="DB20" s="1471"/>
      <c r="DC20" s="1471"/>
      <c r="DD20" s="1471"/>
      <c r="DE20" s="1471"/>
      <c r="DF20" s="1471"/>
      <c r="DG20" s="1471"/>
      <c r="DH20" s="1471"/>
      <c r="DI20" s="1471"/>
      <c r="DJ20" s="1471"/>
      <c r="DK20" s="1471"/>
      <c r="DL20" s="1471"/>
      <c r="DM20" s="1471"/>
      <c r="DN20" s="1471"/>
      <c r="DO20" s="1471"/>
      <c r="DP20" s="1471"/>
      <c r="DQ20" s="1471"/>
      <c r="DR20" s="1471"/>
      <c r="DS20" s="1471"/>
      <c r="DT20" s="1471"/>
      <c r="DU20" s="1471"/>
      <c r="DV20" s="1471"/>
      <c r="DW20" s="1471"/>
      <c r="DX20" s="1471"/>
      <c r="DY20" s="1471"/>
      <c r="DZ20" s="1471"/>
      <c r="EA20" s="1471"/>
      <c r="EB20" s="1471"/>
      <c r="EC20" s="1471"/>
      <c r="ED20" s="1471"/>
      <c r="EE20" s="1471"/>
      <c r="EF20" s="1471"/>
      <c r="EG20" s="1471"/>
      <c r="EH20" s="1471"/>
      <c r="EI20" s="1471"/>
      <c r="EJ20" s="1471"/>
      <c r="EK20" s="1471"/>
      <c r="EL20" s="1471"/>
      <c r="EM20" s="1471"/>
      <c r="EN20" s="1471"/>
      <c r="EO20" s="1471"/>
      <c r="EP20" s="1471"/>
      <c r="EQ20" s="1471"/>
      <c r="ER20" s="1471"/>
      <c r="ES20" s="1471"/>
      <c r="ET20" s="1471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1"/>
      <c r="FK20" s="112"/>
      <c r="FL20" s="119"/>
      <c r="FM20" s="111"/>
    </row>
    <row r="21" spans="1:169" ht="3" customHeight="1">
      <c r="A21" s="112"/>
      <c r="B21" s="108"/>
      <c r="D21" s="112"/>
      <c r="E21" s="112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471"/>
      <c r="U21" s="1471"/>
      <c r="V21" s="1471"/>
      <c r="W21" s="1471"/>
      <c r="X21" s="1471"/>
      <c r="Y21" s="1471"/>
      <c r="Z21" s="1471"/>
      <c r="AA21" s="1471"/>
      <c r="AB21" s="1471"/>
      <c r="AC21" s="1471"/>
      <c r="AD21" s="1471"/>
      <c r="AE21" s="1471"/>
      <c r="AF21" s="1471"/>
      <c r="AG21" s="1471"/>
      <c r="AH21" s="1471"/>
      <c r="AI21" s="1471"/>
      <c r="AJ21" s="1471"/>
      <c r="AK21" s="1471"/>
      <c r="AL21" s="1471"/>
      <c r="AM21" s="1471"/>
      <c r="AN21" s="1471"/>
      <c r="AO21" s="1471"/>
      <c r="AP21" s="1471"/>
      <c r="AQ21" s="1471"/>
      <c r="AR21" s="1471"/>
      <c r="AS21" s="1471"/>
      <c r="AT21" s="1471"/>
      <c r="AU21" s="1471"/>
      <c r="AV21" s="1471"/>
      <c r="AW21" s="1471"/>
      <c r="AX21" s="1471"/>
      <c r="AY21" s="1471"/>
      <c r="AZ21" s="1471"/>
      <c r="BA21" s="1471"/>
      <c r="BB21" s="1471"/>
      <c r="BC21" s="1471"/>
      <c r="BD21" s="1471"/>
      <c r="BE21" s="1471"/>
      <c r="BF21" s="1471"/>
      <c r="BG21" s="1471"/>
      <c r="BH21" s="1471"/>
      <c r="BI21" s="1471"/>
      <c r="BJ21" s="1471"/>
      <c r="BK21" s="1471"/>
      <c r="BL21" s="1471"/>
      <c r="BM21" s="1471"/>
      <c r="BN21" s="1471"/>
      <c r="BO21" s="1471"/>
      <c r="BP21" s="1471"/>
      <c r="BQ21" s="1471"/>
      <c r="BR21" s="1471"/>
      <c r="BS21" s="1471"/>
      <c r="BT21" s="1471"/>
      <c r="BU21" s="1471"/>
      <c r="BV21" s="1471"/>
      <c r="BW21" s="1471"/>
      <c r="BX21" s="1471"/>
      <c r="BY21" s="1471"/>
      <c r="BZ21" s="1471"/>
      <c r="CA21" s="1471"/>
      <c r="CB21" s="1471"/>
      <c r="CC21" s="1471"/>
      <c r="CD21" s="1471"/>
      <c r="CE21" s="1471"/>
      <c r="CF21" s="1471"/>
      <c r="CG21" s="1471"/>
      <c r="CH21" s="1471"/>
      <c r="CI21" s="1471"/>
      <c r="CJ21" s="1471"/>
      <c r="CK21" s="1471"/>
      <c r="CL21" s="1471"/>
      <c r="CM21" s="1471"/>
      <c r="CN21" s="1471"/>
      <c r="CO21" s="1471"/>
      <c r="CP21" s="1471"/>
      <c r="CQ21" s="1471"/>
      <c r="CR21" s="1471"/>
      <c r="CS21" s="1471"/>
      <c r="CT21" s="1471"/>
      <c r="CU21" s="1471"/>
      <c r="CV21" s="1471"/>
      <c r="CW21" s="1471"/>
      <c r="CX21" s="1471"/>
      <c r="CY21" s="1471"/>
      <c r="CZ21" s="1471"/>
      <c r="DA21" s="1471"/>
      <c r="DB21" s="1471"/>
      <c r="DC21" s="1471"/>
      <c r="DD21" s="1471"/>
      <c r="DE21" s="1471"/>
      <c r="DF21" s="1471"/>
      <c r="DG21" s="1471"/>
      <c r="DH21" s="1471"/>
      <c r="DI21" s="1471"/>
      <c r="DJ21" s="1471"/>
      <c r="DK21" s="1471"/>
      <c r="DL21" s="1471"/>
      <c r="DM21" s="1471"/>
      <c r="DN21" s="1471"/>
      <c r="DO21" s="1471"/>
      <c r="DP21" s="1471"/>
      <c r="DQ21" s="1471"/>
      <c r="DR21" s="1471"/>
      <c r="DS21" s="1471"/>
      <c r="DT21" s="1471"/>
      <c r="DU21" s="1471"/>
      <c r="DV21" s="1471"/>
      <c r="DW21" s="1471"/>
      <c r="DX21" s="1471"/>
      <c r="DY21" s="1471"/>
      <c r="DZ21" s="1471"/>
      <c r="EA21" s="1471"/>
      <c r="EB21" s="1471"/>
      <c r="EC21" s="1471"/>
      <c r="ED21" s="1471"/>
      <c r="EE21" s="1471"/>
      <c r="EF21" s="1471"/>
      <c r="EG21" s="1471"/>
      <c r="EH21" s="1471"/>
      <c r="EI21" s="1471"/>
      <c r="EJ21" s="1471"/>
      <c r="EK21" s="1471"/>
      <c r="EL21" s="1471"/>
      <c r="EM21" s="1471"/>
      <c r="EN21" s="1471"/>
      <c r="EO21" s="1471"/>
      <c r="EP21" s="1471"/>
      <c r="EQ21" s="1471"/>
      <c r="ER21" s="1471"/>
      <c r="ES21" s="1471"/>
      <c r="ET21" s="1471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1"/>
      <c r="FK21" s="112"/>
      <c r="FL21" s="109"/>
      <c r="FM21" s="111"/>
    </row>
    <row r="22" spans="1:169" ht="21" customHeight="1">
      <c r="A22" s="112"/>
      <c r="B22" s="120"/>
      <c r="C22" s="119"/>
      <c r="D22" s="112"/>
      <c r="E22" s="112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471"/>
      <c r="U22" s="1471"/>
      <c r="V22" s="1471"/>
      <c r="W22" s="1471"/>
      <c r="X22" s="1471"/>
      <c r="Y22" s="1471"/>
      <c r="Z22" s="1471"/>
      <c r="AA22" s="1471"/>
      <c r="AB22" s="1471"/>
      <c r="AC22" s="1471"/>
      <c r="AD22" s="1471"/>
      <c r="AE22" s="1471"/>
      <c r="AF22" s="1471"/>
      <c r="AG22" s="1471"/>
      <c r="AH22" s="1471"/>
      <c r="AI22" s="1471"/>
      <c r="AJ22" s="1471"/>
      <c r="AK22" s="1471"/>
      <c r="AL22" s="1471"/>
      <c r="AM22" s="1471"/>
      <c r="AN22" s="1471"/>
      <c r="AO22" s="1471"/>
      <c r="AP22" s="1471"/>
      <c r="AQ22" s="1471"/>
      <c r="AR22" s="1471"/>
      <c r="AS22" s="1471"/>
      <c r="AT22" s="1471"/>
      <c r="AU22" s="1471"/>
      <c r="AV22" s="1471"/>
      <c r="AW22" s="1471"/>
      <c r="AX22" s="1471"/>
      <c r="AY22" s="1471"/>
      <c r="AZ22" s="1471"/>
      <c r="BA22" s="1471"/>
      <c r="BB22" s="1471"/>
      <c r="BC22" s="1471"/>
      <c r="BD22" s="1471"/>
      <c r="BE22" s="1471"/>
      <c r="BF22" s="1471"/>
      <c r="BG22" s="1471"/>
      <c r="BH22" s="1471"/>
      <c r="BI22" s="1471"/>
      <c r="BJ22" s="1471"/>
      <c r="BK22" s="1471"/>
      <c r="BL22" s="1471"/>
      <c r="BM22" s="1471"/>
      <c r="BN22" s="1471"/>
      <c r="BO22" s="1471"/>
      <c r="BP22" s="1471"/>
      <c r="BQ22" s="1471"/>
      <c r="BR22" s="1471"/>
      <c r="BS22" s="1471"/>
      <c r="BT22" s="1471"/>
      <c r="BU22" s="1471"/>
      <c r="BV22" s="1471"/>
      <c r="BW22" s="1471"/>
      <c r="BX22" s="1471"/>
      <c r="BY22" s="1471"/>
      <c r="BZ22" s="1471"/>
      <c r="CA22" s="1471"/>
      <c r="CB22" s="1471"/>
      <c r="CC22" s="1471"/>
      <c r="CD22" s="1471"/>
      <c r="CE22" s="1471"/>
      <c r="CF22" s="1471"/>
      <c r="CG22" s="1471"/>
      <c r="CH22" s="1471"/>
      <c r="CI22" s="1471"/>
      <c r="CJ22" s="1471"/>
      <c r="CK22" s="1471"/>
      <c r="CL22" s="1471"/>
      <c r="CM22" s="1471"/>
      <c r="CN22" s="1471"/>
      <c r="CO22" s="1471"/>
      <c r="CP22" s="1471"/>
      <c r="CQ22" s="1471"/>
      <c r="CR22" s="1471"/>
      <c r="CS22" s="1471"/>
      <c r="CT22" s="1471"/>
      <c r="CU22" s="1471"/>
      <c r="CV22" s="1471"/>
      <c r="CW22" s="1471"/>
      <c r="CX22" s="1471"/>
      <c r="CY22" s="1471"/>
      <c r="CZ22" s="1471"/>
      <c r="DA22" s="1471"/>
      <c r="DB22" s="1471"/>
      <c r="DC22" s="1471"/>
      <c r="DD22" s="1471"/>
      <c r="DE22" s="1471"/>
      <c r="DF22" s="1471"/>
      <c r="DG22" s="1471"/>
      <c r="DH22" s="1471"/>
      <c r="DI22" s="1471"/>
      <c r="DJ22" s="1471"/>
      <c r="DK22" s="1471"/>
      <c r="DL22" s="1471"/>
      <c r="DM22" s="1471"/>
      <c r="DN22" s="1471"/>
      <c r="DO22" s="1471"/>
      <c r="DP22" s="1471"/>
      <c r="DQ22" s="1471"/>
      <c r="DR22" s="1471"/>
      <c r="DS22" s="1471"/>
      <c r="DT22" s="1471"/>
      <c r="DU22" s="1471"/>
      <c r="DV22" s="1471"/>
      <c r="DW22" s="1471"/>
      <c r="DX22" s="1471"/>
      <c r="DY22" s="1471"/>
      <c r="DZ22" s="1471"/>
      <c r="EA22" s="1471"/>
      <c r="EB22" s="1471"/>
      <c r="EC22" s="1471"/>
      <c r="ED22" s="1471"/>
      <c r="EE22" s="1471"/>
      <c r="EF22" s="1471"/>
      <c r="EG22" s="1471"/>
      <c r="EH22" s="1471"/>
      <c r="EI22" s="1471"/>
      <c r="EJ22" s="1471"/>
      <c r="EK22" s="1471"/>
      <c r="EL22" s="1471"/>
      <c r="EM22" s="1471"/>
      <c r="EN22" s="1471"/>
      <c r="EO22" s="1471"/>
      <c r="EP22" s="1471"/>
      <c r="EQ22" s="1471"/>
      <c r="ER22" s="1471"/>
      <c r="ES22" s="1471"/>
      <c r="ET22" s="1471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1"/>
      <c r="FK22" s="119"/>
      <c r="FL22" s="111"/>
      <c r="FM22" s="111"/>
    </row>
    <row r="23" spans="1:169" ht="3" customHeight="1">
      <c r="A23" s="112"/>
      <c r="B23" s="112"/>
      <c r="C23" s="108"/>
      <c r="E23" s="112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1"/>
      <c r="FK23" s="109"/>
      <c r="FL23" s="111"/>
      <c r="FM23" s="111"/>
    </row>
    <row r="24" spans="1:169" ht="3" customHeight="1">
      <c r="A24" s="112"/>
      <c r="B24" s="119"/>
      <c r="C24" s="112"/>
      <c r="D24" s="112"/>
      <c r="E24" s="112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1"/>
      <c r="FK24" s="112"/>
      <c r="FL24" s="119"/>
      <c r="FM24" s="111"/>
    </row>
    <row r="25" spans="1:169" ht="3" customHeight="1">
      <c r="A25" s="112"/>
      <c r="B25" s="108"/>
      <c r="D25" s="112"/>
      <c r="E25" s="112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1"/>
      <c r="FK25" s="112"/>
      <c r="FL25" s="109"/>
      <c r="FM25" s="111"/>
    </row>
    <row r="26" spans="1:169" ht="3" customHeight="1">
      <c r="A26" s="112"/>
      <c r="B26" s="120"/>
      <c r="C26" s="119"/>
      <c r="D26" s="112"/>
      <c r="E26" s="112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1"/>
      <c r="FK26" s="119"/>
      <c r="FL26" s="111"/>
      <c r="FM26" s="111"/>
    </row>
    <row r="27" spans="1:169" ht="3" customHeight="1">
      <c r="A27" s="112"/>
      <c r="B27" s="112"/>
      <c r="C27" s="108"/>
      <c r="E27" s="112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1"/>
      <c r="FK27" s="109"/>
      <c r="FL27" s="111"/>
      <c r="FM27" s="111"/>
    </row>
    <row r="28" spans="1:169" ht="3" customHeight="1">
      <c r="A28" s="112"/>
      <c r="B28" s="110"/>
      <c r="C28" s="120"/>
      <c r="D28" s="112"/>
      <c r="E28" s="112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1"/>
      <c r="FK28" s="112"/>
      <c r="FL28" s="119"/>
      <c r="FM28" s="111"/>
    </row>
    <row r="29" spans="1:169" ht="3" customHeight="1">
      <c r="A29" s="112"/>
      <c r="B29" s="108"/>
      <c r="D29" s="112"/>
      <c r="E29" s="112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1"/>
      <c r="FK29" s="112"/>
      <c r="FL29" s="109"/>
      <c r="FM29" s="111"/>
    </row>
    <row r="30" spans="1:169" ht="3" customHeight="1">
      <c r="A30" s="112"/>
      <c r="B30" s="120"/>
      <c r="C30" s="119"/>
      <c r="D30" s="112"/>
      <c r="E30" s="112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1"/>
      <c r="FK30" s="119"/>
      <c r="FL30" s="111"/>
      <c r="FM30" s="111"/>
    </row>
    <row r="31" spans="1:169" ht="3" customHeight="1">
      <c r="A31" s="112"/>
      <c r="B31" s="112"/>
      <c r="C31" s="108"/>
      <c r="E31" s="112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1"/>
      <c r="FK31" s="109"/>
      <c r="FL31" s="111"/>
      <c r="FM31" s="111"/>
    </row>
    <row r="32" spans="1:169" ht="3" customHeight="1">
      <c r="A32" s="112"/>
      <c r="B32" s="119"/>
      <c r="C32" s="112"/>
      <c r="D32" s="112"/>
      <c r="E32" s="112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1"/>
      <c r="FK32" s="112"/>
      <c r="FL32" s="119"/>
      <c r="FM32" s="111"/>
    </row>
    <row r="33" spans="1:169" ht="3" customHeight="1">
      <c r="A33" s="112"/>
      <c r="B33" s="108"/>
      <c r="D33" s="112"/>
      <c r="E33" s="112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1"/>
      <c r="FK33" s="112"/>
      <c r="FL33" s="109"/>
      <c r="FM33" s="111"/>
    </row>
    <row r="34" spans="1:169" ht="3" customHeight="1">
      <c r="A34" s="112"/>
      <c r="B34" s="120"/>
      <c r="C34" s="119"/>
      <c r="D34" s="112"/>
      <c r="E34" s="112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  <c r="EH34" s="115"/>
      <c r="EI34" s="115"/>
      <c r="EJ34" s="115"/>
      <c r="EK34" s="115"/>
      <c r="EL34" s="115"/>
      <c r="EM34" s="115"/>
      <c r="EN34" s="115"/>
      <c r="EO34" s="115"/>
      <c r="EP34" s="115"/>
      <c r="EQ34" s="115"/>
      <c r="ER34" s="115"/>
      <c r="ES34" s="115"/>
      <c r="ET34" s="115"/>
      <c r="EU34" s="115"/>
      <c r="EV34" s="115"/>
      <c r="EW34" s="115"/>
      <c r="EX34" s="115"/>
      <c r="EY34" s="115"/>
      <c r="EZ34" s="115"/>
      <c r="FA34" s="115"/>
      <c r="FB34" s="115"/>
      <c r="FC34" s="115"/>
      <c r="FD34" s="115"/>
      <c r="FE34" s="115"/>
      <c r="FF34" s="115"/>
      <c r="FG34" s="115"/>
      <c r="FH34" s="115"/>
      <c r="FI34" s="111"/>
      <c r="FK34" s="119"/>
      <c r="FL34" s="111"/>
      <c r="FM34" s="111"/>
    </row>
    <row r="35" spans="1:169" ht="3" customHeight="1">
      <c r="A35" s="112"/>
      <c r="B35" s="112"/>
      <c r="C35" s="108"/>
      <c r="E35" s="112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1"/>
      <c r="FK35" s="109"/>
      <c r="FL35" s="111"/>
      <c r="FM35" s="111"/>
    </row>
    <row r="36" spans="1:169" ht="3" customHeight="1">
      <c r="A36" s="112"/>
      <c r="B36" s="110"/>
      <c r="C36" s="120"/>
      <c r="D36" s="112"/>
      <c r="E36" s="112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1"/>
      <c r="FK36" s="112"/>
      <c r="FL36" s="119"/>
      <c r="FM36" s="111"/>
    </row>
    <row r="37" spans="1:169" ht="3" customHeight="1">
      <c r="A37" s="112"/>
      <c r="B37" s="108"/>
      <c r="D37" s="112"/>
      <c r="E37" s="112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1"/>
      <c r="FK37" s="112"/>
      <c r="FL37" s="109"/>
      <c r="FM37" s="111"/>
    </row>
    <row r="38" spans="1:169" ht="3" customHeight="1">
      <c r="A38" s="112"/>
      <c r="B38" s="120"/>
      <c r="C38" s="119"/>
      <c r="D38" s="112"/>
      <c r="E38" s="112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1"/>
      <c r="FK38" s="119"/>
      <c r="FL38" s="111"/>
      <c r="FM38" s="111"/>
    </row>
    <row r="39" spans="1:169" ht="3" customHeight="1">
      <c r="A39" s="112"/>
      <c r="B39" s="112"/>
      <c r="C39" s="108"/>
      <c r="E39" s="112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1"/>
      <c r="FK39" s="109"/>
      <c r="FL39" s="111"/>
      <c r="FM39" s="111"/>
    </row>
    <row r="40" spans="1:169" ht="3" customHeight="1">
      <c r="A40" s="112"/>
      <c r="B40" s="119"/>
      <c r="C40" s="112"/>
      <c r="D40" s="112"/>
      <c r="E40" s="112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1"/>
      <c r="FK40" s="112"/>
      <c r="FL40" s="119"/>
      <c r="FM40" s="111"/>
    </row>
    <row r="41" spans="1:169" ht="3" customHeight="1">
      <c r="A41" s="112"/>
      <c r="B41" s="108"/>
      <c r="D41" s="112"/>
      <c r="E41" s="112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1"/>
      <c r="FK41" s="112"/>
      <c r="FL41" s="109"/>
      <c r="FM41" s="111"/>
    </row>
    <row r="42" spans="1:169" ht="3" customHeight="1">
      <c r="A42" s="112"/>
      <c r="B42" s="120"/>
      <c r="C42" s="119"/>
      <c r="D42" s="112"/>
      <c r="E42" s="112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1"/>
      <c r="FK42" s="119"/>
      <c r="FL42" s="111"/>
      <c r="FM42" s="111"/>
    </row>
    <row r="43" spans="1:169" ht="3" customHeight="1">
      <c r="A43" s="112"/>
      <c r="B43" s="112"/>
      <c r="C43" s="108"/>
      <c r="E43" s="112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1"/>
      <c r="FK43" s="109"/>
      <c r="FL43" s="111"/>
      <c r="FM43" s="111"/>
    </row>
    <row r="44" spans="1:169" ht="3" customHeight="1">
      <c r="A44" s="112"/>
      <c r="B44" s="110"/>
      <c r="C44" s="120"/>
      <c r="D44" s="112"/>
      <c r="E44" s="112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1"/>
      <c r="FK44" s="112"/>
      <c r="FL44" s="119"/>
      <c r="FM44" s="111"/>
    </row>
    <row r="45" spans="1:169" ht="3" customHeight="1">
      <c r="A45" s="112"/>
      <c r="B45" s="108"/>
      <c r="D45" s="112"/>
      <c r="E45" s="112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1"/>
      <c r="FK45" s="112"/>
      <c r="FL45" s="109"/>
      <c r="FM45" s="111"/>
    </row>
    <row r="46" spans="1:169" ht="3" customHeight="1">
      <c r="A46" s="112"/>
      <c r="B46" s="120"/>
      <c r="C46" s="119"/>
      <c r="D46" s="112"/>
      <c r="E46" s="112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1"/>
      <c r="FK46" s="119"/>
      <c r="FL46" s="111"/>
      <c r="FM46" s="111"/>
    </row>
    <row r="47" spans="1:169" ht="3" customHeight="1">
      <c r="A47" s="112"/>
      <c r="B47" s="112"/>
      <c r="C47" s="108"/>
      <c r="E47" s="112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1"/>
      <c r="FK47" s="109"/>
      <c r="FL47" s="111"/>
      <c r="FM47" s="111"/>
    </row>
    <row r="48" spans="1:169" ht="3" customHeight="1">
      <c r="A48" s="112"/>
      <c r="B48" s="119"/>
      <c r="C48" s="112"/>
      <c r="D48" s="112"/>
      <c r="E48" s="112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1"/>
      <c r="FK48" s="112"/>
      <c r="FL48" s="119"/>
      <c r="FM48" s="111"/>
    </row>
    <row r="49" spans="1:169" ht="3" customHeight="1">
      <c r="A49" s="112"/>
      <c r="B49" s="108"/>
      <c r="D49" s="112"/>
      <c r="E49" s="112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1"/>
      <c r="FK49" s="112"/>
      <c r="FL49" s="109"/>
      <c r="FM49" s="111"/>
    </row>
    <row r="50" spans="1:169" ht="3" customHeight="1">
      <c r="A50" s="112"/>
      <c r="B50" s="120"/>
      <c r="C50" s="119"/>
      <c r="D50" s="112"/>
      <c r="E50" s="112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1"/>
      <c r="FK50" s="119"/>
      <c r="FL50" s="111"/>
      <c r="FM50" s="111"/>
    </row>
    <row r="51" spans="1:169" ht="3" customHeight="1">
      <c r="A51" s="112"/>
      <c r="B51" s="112"/>
      <c r="C51" s="108"/>
      <c r="E51" s="112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1"/>
      <c r="FK51" s="109"/>
      <c r="FL51" s="111"/>
      <c r="FM51" s="111"/>
    </row>
    <row r="52" spans="1:169" ht="3" customHeight="1">
      <c r="A52" s="112"/>
      <c r="B52" s="110"/>
      <c r="C52" s="120"/>
      <c r="D52" s="112"/>
      <c r="E52" s="112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1"/>
      <c r="FK52" s="112"/>
      <c r="FL52" s="119"/>
      <c r="FM52" s="111"/>
    </row>
    <row r="53" spans="1:169" ht="3" customHeight="1">
      <c r="A53" s="112"/>
      <c r="B53" s="108"/>
      <c r="D53" s="112"/>
      <c r="E53" s="112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1"/>
      <c r="FK53" s="112"/>
      <c r="FL53" s="109"/>
      <c r="FM53" s="111"/>
    </row>
    <row r="54" spans="1:169" ht="3" customHeight="1">
      <c r="A54" s="112"/>
      <c r="B54" s="120"/>
      <c r="C54" s="119"/>
      <c r="D54" s="112"/>
      <c r="E54" s="112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1"/>
      <c r="FK54" s="119"/>
      <c r="FL54" s="111"/>
      <c r="FM54" s="111"/>
    </row>
    <row r="55" spans="1:169" ht="3" customHeight="1">
      <c r="A55" s="112"/>
      <c r="B55" s="112"/>
      <c r="C55" s="108"/>
      <c r="E55" s="112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1"/>
      <c r="FK55" s="109"/>
      <c r="FL55" s="111"/>
      <c r="FM55" s="111"/>
    </row>
    <row r="56" spans="1:169" ht="3" customHeight="1">
      <c r="A56" s="112"/>
      <c r="B56" s="119"/>
      <c r="C56" s="112"/>
      <c r="D56" s="112"/>
      <c r="E56" s="112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1"/>
      <c r="FK56" s="112"/>
      <c r="FL56" s="119"/>
      <c r="FM56" s="111"/>
    </row>
    <row r="57" spans="1:169" ht="3" customHeight="1">
      <c r="A57" s="112"/>
      <c r="B57" s="108"/>
      <c r="D57" s="112"/>
      <c r="E57" s="112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1"/>
      <c r="FK57" s="112"/>
      <c r="FL57" s="109"/>
      <c r="FM57" s="111"/>
    </row>
    <row r="58" spans="1:169" ht="3" customHeight="1">
      <c r="A58" s="112"/>
      <c r="B58" s="120"/>
      <c r="C58" s="119"/>
      <c r="D58" s="112"/>
      <c r="E58" s="112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1"/>
      <c r="FK58" s="119"/>
      <c r="FL58" s="111"/>
      <c r="FM58" s="111"/>
    </row>
    <row r="59" spans="1:169" ht="3" customHeight="1">
      <c r="A59" s="112"/>
      <c r="B59" s="112"/>
      <c r="C59" s="108"/>
      <c r="E59" s="112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1"/>
      <c r="FK59" s="109"/>
      <c r="FL59" s="111"/>
      <c r="FM59" s="111"/>
    </row>
    <row r="60" spans="1:169" ht="3" customHeight="1">
      <c r="A60" s="112"/>
      <c r="B60" s="110"/>
      <c r="C60" s="120"/>
      <c r="D60" s="112"/>
      <c r="E60" s="112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1"/>
      <c r="FK60" s="112"/>
      <c r="FL60" s="119"/>
      <c r="FM60" s="111"/>
    </row>
    <row r="61" spans="1:169" ht="3" customHeight="1">
      <c r="A61" s="112"/>
      <c r="B61" s="108"/>
      <c r="D61" s="112"/>
      <c r="E61" s="11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1"/>
      <c r="FK61" s="112"/>
      <c r="FL61" s="109"/>
      <c r="FM61" s="111"/>
    </row>
    <row r="62" spans="1:169" ht="3" customHeight="1">
      <c r="A62" s="112"/>
      <c r="B62" s="120"/>
      <c r="C62" s="119"/>
      <c r="D62" s="112"/>
      <c r="E62" s="112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1"/>
      <c r="FK62" s="119"/>
      <c r="FL62" s="111"/>
      <c r="FM62" s="111"/>
    </row>
    <row r="63" spans="1:169" ht="3" customHeight="1">
      <c r="A63" s="112"/>
      <c r="B63" s="112"/>
      <c r="C63" s="108"/>
      <c r="E63" s="11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1"/>
      <c r="FK63" s="109"/>
      <c r="FL63" s="111"/>
      <c r="FM63" s="111"/>
    </row>
    <row r="64" spans="1:169" ht="3" customHeight="1">
      <c r="A64" s="112"/>
      <c r="B64" s="119"/>
      <c r="C64" s="112"/>
      <c r="D64" s="112"/>
      <c r="E64" s="112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1"/>
      <c r="FK64" s="112"/>
      <c r="FL64" s="119"/>
      <c r="FM64" s="111"/>
    </row>
    <row r="65" spans="1:169" ht="3" customHeight="1">
      <c r="A65" s="112"/>
      <c r="B65" s="108"/>
      <c r="D65" s="112"/>
      <c r="E65" s="11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1"/>
      <c r="FK65" s="112"/>
      <c r="FL65" s="109"/>
      <c r="FM65" s="111"/>
    </row>
    <row r="66" spans="1:169" ht="3" customHeight="1">
      <c r="A66" s="112"/>
      <c r="B66" s="120"/>
      <c r="C66" s="119"/>
      <c r="D66" s="112"/>
      <c r="E66" s="112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1"/>
      <c r="FK66" s="119"/>
      <c r="FL66" s="111"/>
      <c r="FM66" s="111"/>
    </row>
    <row r="67" spans="1:169" ht="3" customHeight="1">
      <c r="A67" s="112"/>
      <c r="B67" s="112"/>
      <c r="C67" s="108"/>
      <c r="E67" s="11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1"/>
      <c r="FK67" s="109"/>
      <c r="FL67" s="111"/>
      <c r="FM67" s="111"/>
    </row>
    <row r="68" spans="1:169" ht="3" customHeight="1">
      <c r="A68" s="112"/>
      <c r="B68" s="110"/>
      <c r="C68" s="120"/>
      <c r="D68" s="112"/>
      <c r="E68" s="112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1"/>
      <c r="FK68" s="112"/>
      <c r="FL68" s="119"/>
      <c r="FM68" s="111"/>
    </row>
    <row r="69" spans="1:169" ht="3" customHeight="1">
      <c r="A69" s="112"/>
      <c r="B69" s="108"/>
      <c r="D69" s="112"/>
      <c r="E69" s="11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1"/>
      <c r="FK69" s="112"/>
      <c r="FL69" s="109"/>
      <c r="FM69" s="111"/>
    </row>
    <row r="70" spans="1:169" ht="3" customHeight="1">
      <c r="A70" s="112"/>
      <c r="B70" s="120"/>
      <c r="C70" s="119"/>
      <c r="D70" s="112"/>
      <c r="E70" s="112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1"/>
      <c r="FK70" s="119"/>
      <c r="FL70" s="111"/>
      <c r="FM70" s="111"/>
    </row>
    <row r="71" spans="1:169" ht="3" customHeight="1">
      <c r="A71" s="112"/>
      <c r="B71" s="112"/>
      <c r="C71" s="108"/>
      <c r="E71" s="11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1"/>
      <c r="FK71" s="109"/>
      <c r="FL71" s="111"/>
      <c r="FM71" s="111"/>
    </row>
    <row r="72" spans="1:169" ht="3" customHeight="1">
      <c r="A72" s="112"/>
      <c r="B72" s="119"/>
      <c r="C72" s="112"/>
      <c r="D72" s="112"/>
      <c r="E72" s="112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1"/>
      <c r="FK72" s="112"/>
      <c r="FL72" s="119"/>
      <c r="FM72" s="111"/>
    </row>
    <row r="73" spans="1:169" ht="3" customHeight="1">
      <c r="A73" s="112"/>
      <c r="B73" s="108"/>
      <c r="D73" s="112"/>
      <c r="E73" s="11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1"/>
      <c r="FK73" s="112"/>
      <c r="FL73" s="109"/>
      <c r="FM73" s="111"/>
    </row>
    <row r="74" spans="1:169" ht="3" customHeight="1">
      <c r="A74" s="112"/>
      <c r="B74" s="120"/>
      <c r="C74" s="119"/>
      <c r="D74" s="112"/>
      <c r="E74" s="112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1"/>
      <c r="FK74" s="119"/>
      <c r="FL74" s="111"/>
      <c r="FM74" s="111"/>
    </row>
    <row r="75" spans="1:169" ht="3" customHeight="1">
      <c r="A75" s="112"/>
      <c r="B75" s="112"/>
      <c r="C75" s="108"/>
      <c r="E75" s="112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1"/>
      <c r="FK75" s="109"/>
      <c r="FL75" s="111"/>
      <c r="FM75" s="111"/>
    </row>
    <row r="76" spans="1:169" ht="3" customHeight="1">
      <c r="A76" s="112"/>
      <c r="B76" s="110"/>
      <c r="C76" s="120"/>
      <c r="D76" s="112"/>
      <c r="E76" s="112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1"/>
      <c r="FK76" s="112"/>
      <c r="FL76" s="119"/>
      <c r="FM76" s="111"/>
    </row>
    <row r="77" spans="1:169" ht="3" customHeight="1">
      <c r="A77" s="112"/>
      <c r="B77" s="108"/>
      <c r="D77" s="112"/>
      <c r="E77" s="112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1"/>
      <c r="FK77" s="112"/>
      <c r="FL77" s="109"/>
      <c r="FM77" s="111"/>
    </row>
    <row r="78" spans="1:169" ht="3" customHeight="1">
      <c r="A78" s="112"/>
      <c r="B78" s="120"/>
      <c r="C78" s="119"/>
      <c r="D78" s="112"/>
      <c r="E78" s="112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1"/>
      <c r="FK78" s="119"/>
      <c r="FL78" s="111"/>
      <c r="FM78" s="111"/>
    </row>
    <row r="79" spans="1:169" ht="3" customHeight="1">
      <c r="A79" s="112"/>
      <c r="B79" s="112"/>
      <c r="C79" s="108"/>
      <c r="E79" s="112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1"/>
      <c r="FK79" s="109"/>
      <c r="FL79" s="111"/>
      <c r="FM79" s="111"/>
    </row>
    <row r="80" spans="1:169" ht="3" customHeight="1">
      <c r="A80" s="112"/>
      <c r="B80" s="119"/>
      <c r="C80" s="112"/>
      <c r="D80" s="112"/>
      <c r="E80" s="112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1"/>
      <c r="FK80" s="112"/>
      <c r="FL80" s="119"/>
      <c r="FM80" s="111"/>
    </row>
    <row r="81" spans="1:169" ht="3" customHeight="1">
      <c r="A81" s="112"/>
      <c r="B81" s="108"/>
      <c r="D81" s="112"/>
      <c r="E81" s="112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1"/>
      <c r="FK81" s="112"/>
      <c r="FL81" s="109"/>
      <c r="FM81" s="111"/>
    </row>
    <row r="82" spans="1:169" ht="3" customHeight="1">
      <c r="A82" s="112"/>
      <c r="B82" s="120"/>
      <c r="C82" s="119"/>
      <c r="D82" s="112"/>
      <c r="E82" s="112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1"/>
      <c r="FK82" s="119"/>
      <c r="FL82" s="111"/>
      <c r="FM82" s="111"/>
    </row>
    <row r="83" spans="1:169" ht="3" customHeight="1">
      <c r="A83" s="112"/>
      <c r="B83" s="112"/>
      <c r="C83" s="108"/>
      <c r="E83" s="112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15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1"/>
      <c r="FK83" s="109"/>
      <c r="FL83" s="111"/>
      <c r="FM83" s="111"/>
    </row>
    <row r="84" spans="1:169" ht="3" customHeight="1">
      <c r="A84" s="112"/>
      <c r="B84" s="110"/>
      <c r="C84" s="120"/>
      <c r="D84" s="112"/>
      <c r="E84" s="112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22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1"/>
      <c r="FK84" s="112"/>
      <c r="FL84" s="119"/>
      <c r="FM84" s="111"/>
    </row>
    <row r="85" spans="1:169" ht="3" customHeight="1">
      <c r="A85" s="112"/>
      <c r="B85" s="108"/>
      <c r="D85" s="112"/>
      <c r="E85" s="112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67" t="s">
        <v>803</v>
      </c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1"/>
      <c r="FK85" s="112"/>
      <c r="FL85" s="109"/>
      <c r="FM85" s="111"/>
    </row>
    <row r="86" spans="1:169" ht="3" customHeight="1">
      <c r="A86" s="112"/>
      <c r="B86" s="120"/>
      <c r="C86" s="119"/>
      <c r="D86" s="112"/>
      <c r="E86" s="112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1"/>
      <c r="FK86" s="119"/>
      <c r="FL86" s="111"/>
      <c r="FM86" s="111"/>
    </row>
    <row r="87" spans="1:169" ht="3" customHeight="1">
      <c r="A87" s="112"/>
      <c r="B87" s="112"/>
      <c r="C87" s="108"/>
      <c r="E87" s="112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1"/>
      <c r="FK87" s="109"/>
      <c r="FL87" s="111"/>
      <c r="FM87" s="111"/>
    </row>
    <row r="88" spans="1:169" ht="3" customHeight="1">
      <c r="A88" s="112"/>
      <c r="B88" s="119"/>
      <c r="C88" s="112"/>
      <c r="D88" s="112"/>
      <c r="E88" s="112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1"/>
      <c r="FK88" s="112"/>
      <c r="FL88" s="119"/>
      <c r="FM88" s="111"/>
    </row>
    <row r="89" spans="1:169" ht="3" customHeight="1">
      <c r="A89" s="112"/>
      <c r="B89" s="108"/>
      <c r="D89" s="112"/>
      <c r="E89" s="112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  <c r="EC89" s="115"/>
      <c r="ED89" s="115"/>
      <c r="EE89" s="115"/>
      <c r="EF89" s="115"/>
      <c r="EG89" s="115"/>
      <c r="EH89" s="115"/>
      <c r="EI89" s="115"/>
      <c r="EJ89" s="115"/>
      <c r="EK89" s="115"/>
      <c r="EL89" s="115"/>
      <c r="EM89" s="115"/>
      <c r="EN89" s="115"/>
      <c r="EO89" s="115"/>
      <c r="EP89" s="115"/>
      <c r="EQ89" s="115"/>
      <c r="ER89" s="115"/>
      <c r="ES89" s="115"/>
      <c r="ET89" s="115"/>
      <c r="EU89" s="115"/>
      <c r="EV89" s="115"/>
      <c r="EW89" s="115"/>
      <c r="EX89" s="115"/>
      <c r="EY89" s="115"/>
      <c r="EZ89" s="115"/>
      <c r="FA89" s="115"/>
      <c r="FB89" s="115"/>
      <c r="FC89" s="115"/>
      <c r="FD89" s="115"/>
      <c r="FE89" s="115"/>
      <c r="FF89" s="115"/>
      <c r="FG89" s="115"/>
      <c r="FH89" s="115"/>
      <c r="FI89" s="111"/>
      <c r="FK89" s="112"/>
      <c r="FL89" s="109"/>
      <c r="FM89" s="111"/>
    </row>
    <row r="90" spans="1:169" ht="3" customHeight="1">
      <c r="A90" s="112"/>
      <c r="B90" s="120"/>
      <c r="C90" s="119"/>
      <c r="D90" s="112"/>
      <c r="E90" s="112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5"/>
      <c r="DH90" s="115"/>
      <c r="DI90" s="115"/>
      <c r="DJ90" s="115"/>
      <c r="DK90" s="115"/>
      <c r="DL90" s="115"/>
      <c r="DM90" s="115"/>
      <c r="DN90" s="115"/>
      <c r="DO90" s="115"/>
      <c r="DP90" s="115"/>
      <c r="DQ90" s="115"/>
      <c r="DR90" s="115"/>
      <c r="DS90" s="115"/>
      <c r="DT90" s="115"/>
      <c r="DU90" s="115"/>
      <c r="DV90" s="115"/>
      <c r="DW90" s="115"/>
      <c r="DX90" s="115"/>
      <c r="DY90" s="115"/>
      <c r="DZ90" s="115"/>
      <c r="EA90" s="115"/>
      <c r="EB90" s="115"/>
      <c r="EC90" s="115"/>
      <c r="ED90" s="115"/>
      <c r="EE90" s="115"/>
      <c r="EF90" s="115"/>
      <c r="EG90" s="115"/>
      <c r="EH90" s="115"/>
      <c r="EI90" s="115"/>
      <c r="EJ90" s="115"/>
      <c r="EK90" s="115"/>
      <c r="EL90" s="115"/>
      <c r="EM90" s="115"/>
      <c r="EN90" s="115"/>
      <c r="EO90" s="115"/>
      <c r="EP90" s="115"/>
      <c r="EQ90" s="115"/>
      <c r="ER90" s="115"/>
      <c r="ES90" s="115"/>
      <c r="ET90" s="115"/>
      <c r="EU90" s="115"/>
      <c r="EV90" s="115"/>
      <c r="EW90" s="115"/>
      <c r="EX90" s="115"/>
      <c r="EY90" s="115"/>
      <c r="EZ90" s="115"/>
      <c r="FA90" s="115"/>
      <c r="FB90" s="115"/>
      <c r="FC90" s="115"/>
      <c r="FD90" s="115"/>
      <c r="FE90" s="115"/>
      <c r="FF90" s="115"/>
      <c r="FG90" s="115"/>
      <c r="FH90" s="115"/>
      <c r="FI90" s="111"/>
      <c r="FK90" s="119"/>
      <c r="FL90" s="111"/>
      <c r="FM90" s="111"/>
    </row>
    <row r="91" spans="1:169" ht="3" customHeight="1">
      <c r="A91" s="112"/>
      <c r="B91" s="112"/>
      <c r="C91" s="108"/>
      <c r="E91" s="112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  <c r="EB91" s="115"/>
      <c r="EC91" s="115"/>
      <c r="ED91" s="115"/>
      <c r="EE91" s="115"/>
      <c r="EF91" s="115"/>
      <c r="EG91" s="115"/>
      <c r="EH91" s="115"/>
      <c r="EI91" s="115"/>
      <c r="EJ91" s="115"/>
      <c r="EK91" s="115"/>
      <c r="EL91" s="115"/>
      <c r="EM91" s="115"/>
      <c r="EN91" s="115"/>
      <c r="EO91" s="115"/>
      <c r="EP91" s="115"/>
      <c r="EQ91" s="115"/>
      <c r="ER91" s="115"/>
      <c r="ES91" s="115"/>
      <c r="ET91" s="115"/>
      <c r="EU91" s="115"/>
      <c r="EV91" s="115"/>
      <c r="EW91" s="115"/>
      <c r="EX91" s="115"/>
      <c r="EY91" s="115"/>
      <c r="EZ91" s="115"/>
      <c r="FA91" s="115"/>
      <c r="FB91" s="115"/>
      <c r="FC91" s="115"/>
      <c r="FD91" s="115"/>
      <c r="FE91" s="115"/>
      <c r="FF91" s="115"/>
      <c r="FG91" s="115"/>
      <c r="FH91" s="115"/>
      <c r="FI91" s="111"/>
      <c r="FK91" s="109"/>
      <c r="FL91" s="111"/>
      <c r="FM91" s="111"/>
    </row>
    <row r="92" spans="1:169" ht="3" customHeight="1">
      <c r="A92" s="112"/>
      <c r="B92" s="110"/>
      <c r="C92" s="120"/>
      <c r="D92" s="112"/>
      <c r="E92" s="112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15"/>
      <c r="DY92" s="115"/>
      <c r="DZ92" s="115"/>
      <c r="EA92" s="115"/>
      <c r="EB92" s="115"/>
      <c r="EC92" s="115"/>
      <c r="ED92" s="115"/>
      <c r="EE92" s="115"/>
      <c r="EF92" s="115"/>
      <c r="EG92" s="115"/>
      <c r="EH92" s="115"/>
      <c r="EI92" s="115"/>
      <c r="EJ92" s="115"/>
      <c r="EK92" s="115"/>
      <c r="EL92" s="115"/>
      <c r="EM92" s="115"/>
      <c r="EN92" s="115"/>
      <c r="EO92" s="115"/>
      <c r="EP92" s="115"/>
      <c r="EQ92" s="115"/>
      <c r="ER92" s="115"/>
      <c r="ES92" s="115"/>
      <c r="ET92" s="115"/>
      <c r="EU92" s="115"/>
      <c r="EV92" s="115"/>
      <c r="EW92" s="115"/>
      <c r="EX92" s="115"/>
      <c r="EY92" s="115"/>
      <c r="EZ92" s="115"/>
      <c r="FA92" s="115"/>
      <c r="FB92" s="115"/>
      <c r="FC92" s="115"/>
      <c r="FD92" s="115"/>
      <c r="FE92" s="115"/>
      <c r="FF92" s="115"/>
      <c r="FG92" s="115"/>
      <c r="FH92" s="115"/>
      <c r="FI92" s="111"/>
      <c r="FK92" s="112"/>
      <c r="FL92" s="119"/>
      <c r="FM92" s="111"/>
    </row>
    <row r="93" spans="1:169" ht="3" customHeight="1">
      <c r="A93" s="112"/>
      <c r="B93" s="108"/>
      <c r="D93" s="112"/>
      <c r="E93" s="112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  <c r="CM93" s="115"/>
      <c r="CN93" s="115"/>
      <c r="CO93" s="115"/>
      <c r="CP93" s="115"/>
      <c r="CQ93" s="115"/>
      <c r="CR93" s="115"/>
      <c r="CS93" s="115"/>
      <c r="CT93" s="115"/>
      <c r="CU93" s="115"/>
      <c r="CV93" s="115"/>
      <c r="CW93" s="115"/>
      <c r="CX93" s="115"/>
      <c r="CY93" s="115"/>
      <c r="CZ93" s="115"/>
      <c r="DA93" s="115"/>
      <c r="DB93" s="115"/>
      <c r="DC93" s="115"/>
      <c r="DD93" s="115"/>
      <c r="DE93" s="115"/>
      <c r="DF93" s="115"/>
      <c r="DG93" s="115"/>
      <c r="DH93" s="115"/>
      <c r="DI93" s="115"/>
      <c r="DJ93" s="115"/>
      <c r="DK93" s="115"/>
      <c r="DL93" s="115"/>
      <c r="DM93" s="115"/>
      <c r="DN93" s="115"/>
      <c r="DO93" s="115"/>
      <c r="DP93" s="115"/>
      <c r="DQ93" s="115"/>
      <c r="DR93" s="115"/>
      <c r="DS93" s="115"/>
      <c r="DT93" s="115"/>
      <c r="DU93" s="115"/>
      <c r="DV93" s="115"/>
      <c r="DW93" s="115"/>
      <c r="DX93" s="115"/>
      <c r="DY93" s="115"/>
      <c r="DZ93" s="115"/>
      <c r="EA93" s="115"/>
      <c r="EB93" s="115"/>
      <c r="EC93" s="115"/>
      <c r="ED93" s="115"/>
      <c r="EE93" s="115"/>
      <c r="EF93" s="115"/>
      <c r="EG93" s="115"/>
      <c r="EH93" s="115"/>
      <c r="EI93" s="115"/>
      <c r="EJ93" s="115"/>
      <c r="EK93" s="115"/>
      <c r="EL93" s="115"/>
      <c r="EM93" s="115"/>
      <c r="EN93" s="115"/>
      <c r="EO93" s="115"/>
      <c r="EP93" s="115"/>
      <c r="EQ93" s="115"/>
      <c r="ER93" s="115"/>
      <c r="ES93" s="115"/>
      <c r="ET93" s="115"/>
      <c r="EU93" s="115"/>
      <c r="EV93" s="115"/>
      <c r="EW93" s="115"/>
      <c r="EX93" s="115"/>
      <c r="EY93" s="115"/>
      <c r="EZ93" s="115"/>
      <c r="FA93" s="115"/>
      <c r="FB93" s="115"/>
      <c r="FC93" s="115"/>
      <c r="FD93" s="115"/>
      <c r="FE93" s="115"/>
      <c r="FF93" s="115"/>
      <c r="FG93" s="115"/>
      <c r="FH93" s="115"/>
      <c r="FI93" s="111"/>
      <c r="FK93" s="112"/>
      <c r="FL93" s="109"/>
      <c r="FM93" s="111"/>
    </row>
    <row r="94" spans="1:169" ht="3" customHeight="1">
      <c r="A94" s="112"/>
      <c r="B94" s="120"/>
      <c r="C94" s="119"/>
      <c r="D94" s="112"/>
      <c r="E94" s="112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472"/>
      <c r="R94" s="1473"/>
      <c r="S94" s="1473"/>
      <c r="T94" s="1473"/>
      <c r="U94" s="1473"/>
      <c r="V94" s="1473"/>
      <c r="W94" s="1473"/>
      <c r="X94" s="1473"/>
      <c r="Y94" s="1473"/>
      <c r="Z94" s="1473"/>
      <c r="AA94" s="1473"/>
      <c r="AB94" s="1473"/>
      <c r="AC94" s="1473"/>
      <c r="AD94" s="1473"/>
      <c r="AE94" s="1473"/>
      <c r="AF94" s="1473"/>
      <c r="AG94" s="1473"/>
      <c r="AH94" s="1473"/>
      <c r="AI94" s="1473"/>
      <c r="AJ94" s="1473"/>
      <c r="AK94" s="1473"/>
      <c r="AL94" s="1473"/>
      <c r="AM94" s="1473"/>
      <c r="AN94" s="1473"/>
      <c r="AO94" s="1473"/>
      <c r="AP94" s="1473"/>
      <c r="AQ94" s="1473"/>
      <c r="AR94" s="1473"/>
      <c r="AS94" s="1473"/>
      <c r="AT94" s="1473"/>
      <c r="AU94" s="1473"/>
      <c r="AV94" s="1473"/>
      <c r="AW94" s="1473"/>
      <c r="AX94" s="1473"/>
      <c r="AY94" s="1473"/>
      <c r="AZ94" s="1473"/>
      <c r="BA94" s="1473"/>
      <c r="BB94" s="1473"/>
      <c r="BC94" s="1473"/>
      <c r="BD94" s="1473"/>
      <c r="BE94" s="1473"/>
      <c r="BF94" s="1473"/>
      <c r="BG94" s="1473"/>
      <c r="BH94" s="1473"/>
      <c r="BI94" s="1473"/>
      <c r="BJ94" s="1473"/>
      <c r="BK94" s="1473"/>
      <c r="BL94" s="1473"/>
      <c r="BM94" s="1473"/>
      <c r="BN94" s="1473"/>
      <c r="BO94" s="1473"/>
      <c r="BP94" s="1473"/>
      <c r="BQ94" s="1473"/>
      <c r="BR94" s="1473"/>
      <c r="BS94" s="1473"/>
      <c r="BT94" s="1473"/>
      <c r="BU94" s="1473"/>
      <c r="BV94" s="1473"/>
      <c r="BW94" s="1473"/>
      <c r="BX94" s="1473"/>
      <c r="BY94" s="1473"/>
      <c r="BZ94" s="1473"/>
      <c r="CA94" s="1473"/>
      <c r="CB94" s="1473"/>
      <c r="CC94" s="1473"/>
      <c r="CD94" s="1473"/>
      <c r="CE94" s="1473"/>
      <c r="CF94" s="1473"/>
      <c r="CG94" s="1473"/>
      <c r="CH94" s="1473"/>
      <c r="CI94" s="1473"/>
      <c r="CJ94" s="1473"/>
      <c r="CK94" s="1473"/>
      <c r="CL94" s="1473"/>
      <c r="CM94" s="1473"/>
      <c r="CN94" s="1473"/>
      <c r="CO94" s="1473"/>
      <c r="CP94" s="1473"/>
      <c r="CQ94" s="1473"/>
      <c r="CR94" s="1473"/>
      <c r="CS94" s="1473"/>
      <c r="CT94" s="1473"/>
      <c r="CU94" s="1473"/>
      <c r="CV94" s="1473"/>
      <c r="CW94" s="1473"/>
      <c r="CX94" s="1473"/>
      <c r="CY94" s="1473"/>
      <c r="CZ94" s="1473"/>
      <c r="DA94" s="1473"/>
      <c r="DB94" s="1473"/>
      <c r="DC94" s="1473"/>
      <c r="DD94" s="1473"/>
      <c r="DE94" s="1473"/>
      <c r="DF94" s="1473"/>
      <c r="DG94" s="1473"/>
      <c r="DH94" s="1473"/>
      <c r="DI94" s="1473"/>
      <c r="DJ94" s="1473"/>
      <c r="DK94" s="1473"/>
      <c r="DL94" s="1473"/>
      <c r="DM94" s="1473"/>
      <c r="DN94" s="1473"/>
      <c r="DO94" s="1473"/>
      <c r="DP94" s="1473"/>
      <c r="DQ94" s="1473"/>
      <c r="DR94" s="1473"/>
      <c r="DS94" s="1473"/>
      <c r="DT94" s="1473"/>
      <c r="DU94" s="1473"/>
      <c r="DV94" s="1473"/>
      <c r="DW94" s="1473"/>
      <c r="DX94" s="1473"/>
      <c r="DY94" s="1473"/>
      <c r="DZ94" s="1473"/>
      <c r="EA94" s="1473"/>
      <c r="EB94" s="1473"/>
      <c r="EC94" s="1473"/>
      <c r="ED94" s="1473"/>
      <c r="EE94" s="1473"/>
      <c r="EF94" s="1473"/>
      <c r="EG94" s="1473"/>
      <c r="EH94" s="1473"/>
      <c r="EI94" s="1473"/>
      <c r="EJ94" s="1473"/>
      <c r="EK94" s="1473"/>
      <c r="EL94" s="1473"/>
      <c r="EM94" s="1473"/>
      <c r="EN94" s="1473"/>
      <c r="EO94" s="1473"/>
      <c r="EP94" s="1473"/>
      <c r="EQ94" s="1473"/>
      <c r="ER94" s="1473"/>
      <c r="ES94" s="1473"/>
      <c r="ET94" s="1473"/>
      <c r="EU94" s="1473"/>
      <c r="EV94" s="1473"/>
      <c r="EW94" s="115"/>
      <c r="EX94" s="115"/>
      <c r="EY94" s="115"/>
      <c r="EZ94" s="115"/>
      <c r="FA94" s="115"/>
      <c r="FB94" s="115"/>
      <c r="FC94" s="115"/>
      <c r="FD94" s="115"/>
      <c r="FE94" s="115"/>
      <c r="FF94" s="115"/>
      <c r="FG94" s="115"/>
      <c r="FH94" s="115"/>
      <c r="FI94" s="111"/>
      <c r="FK94" s="119"/>
      <c r="FL94" s="111"/>
      <c r="FM94" s="111"/>
    </row>
    <row r="95" spans="1:169" ht="3" customHeight="1">
      <c r="A95" s="112"/>
      <c r="B95" s="112"/>
      <c r="C95" s="108"/>
      <c r="E95" s="112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473"/>
      <c r="R95" s="1473"/>
      <c r="S95" s="1473"/>
      <c r="T95" s="1473"/>
      <c r="U95" s="1473"/>
      <c r="V95" s="1473"/>
      <c r="W95" s="1473"/>
      <c r="X95" s="1473"/>
      <c r="Y95" s="1473"/>
      <c r="Z95" s="1473"/>
      <c r="AA95" s="1473"/>
      <c r="AB95" s="1473"/>
      <c r="AC95" s="1473"/>
      <c r="AD95" s="1473"/>
      <c r="AE95" s="1473"/>
      <c r="AF95" s="1473"/>
      <c r="AG95" s="1473"/>
      <c r="AH95" s="1473"/>
      <c r="AI95" s="1473"/>
      <c r="AJ95" s="1473"/>
      <c r="AK95" s="1473"/>
      <c r="AL95" s="1473"/>
      <c r="AM95" s="1473"/>
      <c r="AN95" s="1473"/>
      <c r="AO95" s="1473"/>
      <c r="AP95" s="1473"/>
      <c r="AQ95" s="1473"/>
      <c r="AR95" s="1473"/>
      <c r="AS95" s="1473"/>
      <c r="AT95" s="1473"/>
      <c r="AU95" s="1473"/>
      <c r="AV95" s="1473"/>
      <c r="AW95" s="1473"/>
      <c r="AX95" s="1473"/>
      <c r="AY95" s="1473"/>
      <c r="AZ95" s="1473"/>
      <c r="BA95" s="1473"/>
      <c r="BB95" s="1473"/>
      <c r="BC95" s="1473"/>
      <c r="BD95" s="1473"/>
      <c r="BE95" s="1473"/>
      <c r="BF95" s="1473"/>
      <c r="BG95" s="1473"/>
      <c r="BH95" s="1473"/>
      <c r="BI95" s="1473"/>
      <c r="BJ95" s="1473"/>
      <c r="BK95" s="1473"/>
      <c r="BL95" s="1473"/>
      <c r="BM95" s="1473"/>
      <c r="BN95" s="1473"/>
      <c r="BO95" s="1473"/>
      <c r="BP95" s="1473"/>
      <c r="BQ95" s="1473"/>
      <c r="BR95" s="1473"/>
      <c r="BS95" s="1473"/>
      <c r="BT95" s="1473"/>
      <c r="BU95" s="1473"/>
      <c r="BV95" s="1473"/>
      <c r="BW95" s="1473"/>
      <c r="BX95" s="1473"/>
      <c r="BY95" s="1473"/>
      <c r="BZ95" s="1473"/>
      <c r="CA95" s="1473"/>
      <c r="CB95" s="1473"/>
      <c r="CC95" s="1473"/>
      <c r="CD95" s="1473"/>
      <c r="CE95" s="1473"/>
      <c r="CF95" s="1473"/>
      <c r="CG95" s="1473"/>
      <c r="CH95" s="1473"/>
      <c r="CI95" s="1473"/>
      <c r="CJ95" s="1473"/>
      <c r="CK95" s="1473"/>
      <c r="CL95" s="1473"/>
      <c r="CM95" s="1473"/>
      <c r="CN95" s="1473"/>
      <c r="CO95" s="1473"/>
      <c r="CP95" s="1473"/>
      <c r="CQ95" s="1473"/>
      <c r="CR95" s="1473"/>
      <c r="CS95" s="1473"/>
      <c r="CT95" s="1473"/>
      <c r="CU95" s="1473"/>
      <c r="CV95" s="1473"/>
      <c r="CW95" s="1473"/>
      <c r="CX95" s="1473"/>
      <c r="CY95" s="1473"/>
      <c r="CZ95" s="1473"/>
      <c r="DA95" s="1473"/>
      <c r="DB95" s="1473"/>
      <c r="DC95" s="1473"/>
      <c r="DD95" s="1473"/>
      <c r="DE95" s="1473"/>
      <c r="DF95" s="1473"/>
      <c r="DG95" s="1473"/>
      <c r="DH95" s="1473"/>
      <c r="DI95" s="1473"/>
      <c r="DJ95" s="1473"/>
      <c r="DK95" s="1473"/>
      <c r="DL95" s="1473"/>
      <c r="DM95" s="1473"/>
      <c r="DN95" s="1473"/>
      <c r="DO95" s="1473"/>
      <c r="DP95" s="1473"/>
      <c r="DQ95" s="1473"/>
      <c r="DR95" s="1473"/>
      <c r="DS95" s="1473"/>
      <c r="DT95" s="1473"/>
      <c r="DU95" s="1473"/>
      <c r="DV95" s="1473"/>
      <c r="DW95" s="1473"/>
      <c r="DX95" s="1473"/>
      <c r="DY95" s="1473"/>
      <c r="DZ95" s="1473"/>
      <c r="EA95" s="1473"/>
      <c r="EB95" s="1473"/>
      <c r="EC95" s="1473"/>
      <c r="ED95" s="1473"/>
      <c r="EE95" s="1473"/>
      <c r="EF95" s="1473"/>
      <c r="EG95" s="1473"/>
      <c r="EH95" s="1473"/>
      <c r="EI95" s="1473"/>
      <c r="EJ95" s="1473"/>
      <c r="EK95" s="1473"/>
      <c r="EL95" s="1473"/>
      <c r="EM95" s="1473"/>
      <c r="EN95" s="1473"/>
      <c r="EO95" s="1473"/>
      <c r="EP95" s="1473"/>
      <c r="EQ95" s="1473"/>
      <c r="ER95" s="1473"/>
      <c r="ES95" s="1473"/>
      <c r="ET95" s="1473"/>
      <c r="EU95" s="1473"/>
      <c r="EV95" s="1473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1"/>
      <c r="FK95" s="109"/>
      <c r="FL95" s="111"/>
      <c r="FM95" s="111"/>
    </row>
    <row r="96" spans="1:169" ht="3" customHeight="1">
      <c r="A96" s="112"/>
      <c r="B96" s="119"/>
      <c r="C96" s="112"/>
      <c r="D96" s="112"/>
      <c r="E96" s="112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473"/>
      <c r="R96" s="1473"/>
      <c r="S96" s="1473"/>
      <c r="T96" s="1473"/>
      <c r="U96" s="1473"/>
      <c r="V96" s="1473"/>
      <c r="W96" s="1473"/>
      <c r="X96" s="1473"/>
      <c r="Y96" s="1473"/>
      <c r="Z96" s="1473"/>
      <c r="AA96" s="1473"/>
      <c r="AB96" s="1473"/>
      <c r="AC96" s="1473"/>
      <c r="AD96" s="1473"/>
      <c r="AE96" s="1473"/>
      <c r="AF96" s="1473"/>
      <c r="AG96" s="1473"/>
      <c r="AH96" s="1473"/>
      <c r="AI96" s="1473"/>
      <c r="AJ96" s="1473"/>
      <c r="AK96" s="1473"/>
      <c r="AL96" s="1473"/>
      <c r="AM96" s="1473"/>
      <c r="AN96" s="1473"/>
      <c r="AO96" s="1473"/>
      <c r="AP96" s="1473"/>
      <c r="AQ96" s="1473"/>
      <c r="AR96" s="1473"/>
      <c r="AS96" s="1473"/>
      <c r="AT96" s="1473"/>
      <c r="AU96" s="1473"/>
      <c r="AV96" s="1473"/>
      <c r="AW96" s="1473"/>
      <c r="AX96" s="1473"/>
      <c r="AY96" s="1473"/>
      <c r="AZ96" s="1473"/>
      <c r="BA96" s="1473"/>
      <c r="BB96" s="1473"/>
      <c r="BC96" s="1473"/>
      <c r="BD96" s="1473"/>
      <c r="BE96" s="1473"/>
      <c r="BF96" s="1473"/>
      <c r="BG96" s="1473"/>
      <c r="BH96" s="1473"/>
      <c r="BI96" s="1473"/>
      <c r="BJ96" s="1473"/>
      <c r="BK96" s="1473"/>
      <c r="BL96" s="1473"/>
      <c r="BM96" s="1473"/>
      <c r="BN96" s="1473"/>
      <c r="BO96" s="1473"/>
      <c r="BP96" s="1473"/>
      <c r="BQ96" s="1473"/>
      <c r="BR96" s="1473"/>
      <c r="BS96" s="1473"/>
      <c r="BT96" s="1473"/>
      <c r="BU96" s="1473"/>
      <c r="BV96" s="1473"/>
      <c r="BW96" s="1473"/>
      <c r="BX96" s="1473"/>
      <c r="BY96" s="1473"/>
      <c r="BZ96" s="1473"/>
      <c r="CA96" s="1473"/>
      <c r="CB96" s="1473"/>
      <c r="CC96" s="1473"/>
      <c r="CD96" s="1473"/>
      <c r="CE96" s="1473"/>
      <c r="CF96" s="1473"/>
      <c r="CG96" s="1473"/>
      <c r="CH96" s="1473"/>
      <c r="CI96" s="1473"/>
      <c r="CJ96" s="1473"/>
      <c r="CK96" s="1473"/>
      <c r="CL96" s="1473"/>
      <c r="CM96" s="1473"/>
      <c r="CN96" s="1473"/>
      <c r="CO96" s="1473"/>
      <c r="CP96" s="1473"/>
      <c r="CQ96" s="1473"/>
      <c r="CR96" s="1473"/>
      <c r="CS96" s="1473"/>
      <c r="CT96" s="1473"/>
      <c r="CU96" s="1473"/>
      <c r="CV96" s="1473"/>
      <c r="CW96" s="1473"/>
      <c r="CX96" s="1473"/>
      <c r="CY96" s="1473"/>
      <c r="CZ96" s="1473"/>
      <c r="DA96" s="1473"/>
      <c r="DB96" s="1473"/>
      <c r="DC96" s="1473"/>
      <c r="DD96" s="1473"/>
      <c r="DE96" s="1473"/>
      <c r="DF96" s="1473"/>
      <c r="DG96" s="1473"/>
      <c r="DH96" s="1473"/>
      <c r="DI96" s="1473"/>
      <c r="DJ96" s="1473"/>
      <c r="DK96" s="1473"/>
      <c r="DL96" s="1473"/>
      <c r="DM96" s="1473"/>
      <c r="DN96" s="1473"/>
      <c r="DO96" s="1473"/>
      <c r="DP96" s="1473"/>
      <c r="DQ96" s="1473"/>
      <c r="DR96" s="1473"/>
      <c r="DS96" s="1473"/>
      <c r="DT96" s="1473"/>
      <c r="DU96" s="1473"/>
      <c r="DV96" s="1473"/>
      <c r="DW96" s="1473"/>
      <c r="DX96" s="1473"/>
      <c r="DY96" s="1473"/>
      <c r="DZ96" s="1473"/>
      <c r="EA96" s="1473"/>
      <c r="EB96" s="1473"/>
      <c r="EC96" s="1473"/>
      <c r="ED96" s="1473"/>
      <c r="EE96" s="1473"/>
      <c r="EF96" s="1473"/>
      <c r="EG96" s="1473"/>
      <c r="EH96" s="1473"/>
      <c r="EI96" s="1473"/>
      <c r="EJ96" s="1473"/>
      <c r="EK96" s="1473"/>
      <c r="EL96" s="1473"/>
      <c r="EM96" s="1473"/>
      <c r="EN96" s="1473"/>
      <c r="EO96" s="1473"/>
      <c r="EP96" s="1473"/>
      <c r="EQ96" s="1473"/>
      <c r="ER96" s="1473"/>
      <c r="ES96" s="1473"/>
      <c r="ET96" s="1473"/>
      <c r="EU96" s="1473"/>
      <c r="EV96" s="1473"/>
      <c r="EW96" s="115"/>
      <c r="EX96" s="115"/>
      <c r="EY96" s="115"/>
      <c r="EZ96" s="115"/>
      <c r="FA96" s="115"/>
      <c r="FB96" s="115"/>
      <c r="FC96" s="115"/>
      <c r="FD96" s="115"/>
      <c r="FE96" s="115"/>
      <c r="FF96" s="115"/>
      <c r="FG96" s="115"/>
      <c r="FH96" s="115"/>
      <c r="FI96" s="111"/>
      <c r="FK96" s="112"/>
      <c r="FL96" s="119"/>
      <c r="FM96" s="111"/>
    </row>
    <row r="97" spans="1:169" ht="3" customHeight="1">
      <c r="A97" s="112"/>
      <c r="B97" s="108"/>
      <c r="D97" s="112"/>
      <c r="E97" s="112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473"/>
      <c r="R97" s="1473"/>
      <c r="S97" s="1473"/>
      <c r="T97" s="1473"/>
      <c r="U97" s="1473"/>
      <c r="V97" s="1473"/>
      <c r="W97" s="1473"/>
      <c r="X97" s="1473"/>
      <c r="Y97" s="1473"/>
      <c r="Z97" s="1473"/>
      <c r="AA97" s="1473"/>
      <c r="AB97" s="1473"/>
      <c r="AC97" s="1473"/>
      <c r="AD97" s="1473"/>
      <c r="AE97" s="1473"/>
      <c r="AF97" s="1473"/>
      <c r="AG97" s="1473"/>
      <c r="AH97" s="1473"/>
      <c r="AI97" s="1473"/>
      <c r="AJ97" s="1473"/>
      <c r="AK97" s="1473"/>
      <c r="AL97" s="1473"/>
      <c r="AM97" s="1473"/>
      <c r="AN97" s="1473"/>
      <c r="AO97" s="1473"/>
      <c r="AP97" s="1473"/>
      <c r="AQ97" s="1473"/>
      <c r="AR97" s="1473"/>
      <c r="AS97" s="1473"/>
      <c r="AT97" s="1473"/>
      <c r="AU97" s="1473"/>
      <c r="AV97" s="1473"/>
      <c r="AW97" s="1473"/>
      <c r="AX97" s="1473"/>
      <c r="AY97" s="1473"/>
      <c r="AZ97" s="1473"/>
      <c r="BA97" s="1473"/>
      <c r="BB97" s="1473"/>
      <c r="BC97" s="1473"/>
      <c r="BD97" s="1473"/>
      <c r="BE97" s="1473"/>
      <c r="BF97" s="1473"/>
      <c r="BG97" s="1473"/>
      <c r="BH97" s="1473"/>
      <c r="BI97" s="1473"/>
      <c r="BJ97" s="1473"/>
      <c r="BK97" s="1473"/>
      <c r="BL97" s="1473"/>
      <c r="BM97" s="1473"/>
      <c r="BN97" s="1473"/>
      <c r="BO97" s="1473"/>
      <c r="BP97" s="1473"/>
      <c r="BQ97" s="1473"/>
      <c r="BR97" s="1473"/>
      <c r="BS97" s="1473"/>
      <c r="BT97" s="1473"/>
      <c r="BU97" s="1473"/>
      <c r="BV97" s="1473"/>
      <c r="BW97" s="1473"/>
      <c r="BX97" s="1473"/>
      <c r="BY97" s="1473"/>
      <c r="BZ97" s="1473"/>
      <c r="CA97" s="1473"/>
      <c r="CB97" s="1473"/>
      <c r="CC97" s="1473"/>
      <c r="CD97" s="1473"/>
      <c r="CE97" s="1473"/>
      <c r="CF97" s="1473"/>
      <c r="CG97" s="1473"/>
      <c r="CH97" s="1473"/>
      <c r="CI97" s="1473"/>
      <c r="CJ97" s="1473"/>
      <c r="CK97" s="1473"/>
      <c r="CL97" s="1473"/>
      <c r="CM97" s="1473"/>
      <c r="CN97" s="1473"/>
      <c r="CO97" s="1473"/>
      <c r="CP97" s="1473"/>
      <c r="CQ97" s="1473"/>
      <c r="CR97" s="1473"/>
      <c r="CS97" s="1473"/>
      <c r="CT97" s="1473"/>
      <c r="CU97" s="1473"/>
      <c r="CV97" s="1473"/>
      <c r="CW97" s="1473"/>
      <c r="CX97" s="1473"/>
      <c r="CY97" s="1473"/>
      <c r="CZ97" s="1473"/>
      <c r="DA97" s="1473"/>
      <c r="DB97" s="1473"/>
      <c r="DC97" s="1473"/>
      <c r="DD97" s="1473"/>
      <c r="DE97" s="1473"/>
      <c r="DF97" s="1473"/>
      <c r="DG97" s="1473"/>
      <c r="DH97" s="1473"/>
      <c r="DI97" s="1473"/>
      <c r="DJ97" s="1473"/>
      <c r="DK97" s="1473"/>
      <c r="DL97" s="1473"/>
      <c r="DM97" s="1473"/>
      <c r="DN97" s="1473"/>
      <c r="DO97" s="1473"/>
      <c r="DP97" s="1473"/>
      <c r="DQ97" s="1473"/>
      <c r="DR97" s="1473"/>
      <c r="DS97" s="1473"/>
      <c r="DT97" s="1473"/>
      <c r="DU97" s="1473"/>
      <c r="DV97" s="1473"/>
      <c r="DW97" s="1473"/>
      <c r="DX97" s="1473"/>
      <c r="DY97" s="1473"/>
      <c r="DZ97" s="1473"/>
      <c r="EA97" s="1473"/>
      <c r="EB97" s="1473"/>
      <c r="EC97" s="1473"/>
      <c r="ED97" s="1473"/>
      <c r="EE97" s="1473"/>
      <c r="EF97" s="1473"/>
      <c r="EG97" s="1473"/>
      <c r="EH97" s="1473"/>
      <c r="EI97" s="1473"/>
      <c r="EJ97" s="1473"/>
      <c r="EK97" s="1473"/>
      <c r="EL97" s="1473"/>
      <c r="EM97" s="1473"/>
      <c r="EN97" s="1473"/>
      <c r="EO97" s="1473"/>
      <c r="EP97" s="1473"/>
      <c r="EQ97" s="1473"/>
      <c r="ER97" s="1473"/>
      <c r="ES97" s="1473"/>
      <c r="ET97" s="1473"/>
      <c r="EU97" s="1473"/>
      <c r="EV97" s="1473"/>
      <c r="EW97" s="115"/>
      <c r="EX97" s="115"/>
      <c r="EY97" s="115"/>
      <c r="EZ97" s="115"/>
      <c r="FA97" s="115"/>
      <c r="FB97" s="115"/>
      <c r="FC97" s="115"/>
      <c r="FD97" s="115"/>
      <c r="FE97" s="115"/>
      <c r="FF97" s="115"/>
      <c r="FG97" s="115"/>
      <c r="FH97" s="115"/>
      <c r="FI97" s="111"/>
      <c r="FK97" s="112"/>
      <c r="FL97" s="109"/>
      <c r="FM97" s="111"/>
    </row>
    <row r="98" spans="1:169" ht="3" customHeight="1">
      <c r="A98" s="112"/>
      <c r="B98" s="120"/>
      <c r="C98" s="119"/>
      <c r="D98" s="112"/>
      <c r="E98" s="112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473"/>
      <c r="R98" s="1473"/>
      <c r="S98" s="1473"/>
      <c r="T98" s="1473"/>
      <c r="U98" s="1473"/>
      <c r="V98" s="1473"/>
      <c r="W98" s="1473"/>
      <c r="X98" s="1473"/>
      <c r="Y98" s="1473"/>
      <c r="Z98" s="1473"/>
      <c r="AA98" s="1473"/>
      <c r="AB98" s="1473"/>
      <c r="AC98" s="1473"/>
      <c r="AD98" s="1473"/>
      <c r="AE98" s="1473"/>
      <c r="AF98" s="1473"/>
      <c r="AG98" s="1473"/>
      <c r="AH98" s="1473"/>
      <c r="AI98" s="1473"/>
      <c r="AJ98" s="1473"/>
      <c r="AK98" s="1473"/>
      <c r="AL98" s="1473"/>
      <c r="AM98" s="1473"/>
      <c r="AN98" s="1473"/>
      <c r="AO98" s="1473"/>
      <c r="AP98" s="1473"/>
      <c r="AQ98" s="1473"/>
      <c r="AR98" s="1473"/>
      <c r="AS98" s="1473"/>
      <c r="AT98" s="1473"/>
      <c r="AU98" s="1473"/>
      <c r="AV98" s="1473"/>
      <c r="AW98" s="1473"/>
      <c r="AX98" s="1473"/>
      <c r="AY98" s="1473"/>
      <c r="AZ98" s="1473"/>
      <c r="BA98" s="1473"/>
      <c r="BB98" s="1473"/>
      <c r="BC98" s="1473"/>
      <c r="BD98" s="1473"/>
      <c r="BE98" s="1473"/>
      <c r="BF98" s="1473"/>
      <c r="BG98" s="1473"/>
      <c r="BH98" s="1473"/>
      <c r="BI98" s="1473"/>
      <c r="BJ98" s="1473"/>
      <c r="BK98" s="1473"/>
      <c r="BL98" s="1473"/>
      <c r="BM98" s="1473"/>
      <c r="BN98" s="1473"/>
      <c r="BO98" s="1473"/>
      <c r="BP98" s="1473"/>
      <c r="BQ98" s="1473"/>
      <c r="BR98" s="1473"/>
      <c r="BS98" s="1473"/>
      <c r="BT98" s="1473"/>
      <c r="BU98" s="1473"/>
      <c r="BV98" s="1473"/>
      <c r="BW98" s="1473"/>
      <c r="BX98" s="1473"/>
      <c r="BY98" s="1473"/>
      <c r="BZ98" s="1473"/>
      <c r="CA98" s="1473"/>
      <c r="CB98" s="1473"/>
      <c r="CC98" s="1473"/>
      <c r="CD98" s="1473"/>
      <c r="CE98" s="1473"/>
      <c r="CF98" s="1473"/>
      <c r="CG98" s="1473"/>
      <c r="CH98" s="1473"/>
      <c r="CI98" s="1473"/>
      <c r="CJ98" s="1473"/>
      <c r="CK98" s="1473"/>
      <c r="CL98" s="1473"/>
      <c r="CM98" s="1473"/>
      <c r="CN98" s="1473"/>
      <c r="CO98" s="1473"/>
      <c r="CP98" s="1473"/>
      <c r="CQ98" s="1473"/>
      <c r="CR98" s="1473"/>
      <c r="CS98" s="1473"/>
      <c r="CT98" s="1473"/>
      <c r="CU98" s="1473"/>
      <c r="CV98" s="1473"/>
      <c r="CW98" s="1473"/>
      <c r="CX98" s="1473"/>
      <c r="CY98" s="1473"/>
      <c r="CZ98" s="1473"/>
      <c r="DA98" s="1473"/>
      <c r="DB98" s="1473"/>
      <c r="DC98" s="1473"/>
      <c r="DD98" s="1473"/>
      <c r="DE98" s="1473"/>
      <c r="DF98" s="1473"/>
      <c r="DG98" s="1473"/>
      <c r="DH98" s="1473"/>
      <c r="DI98" s="1473"/>
      <c r="DJ98" s="1473"/>
      <c r="DK98" s="1473"/>
      <c r="DL98" s="1473"/>
      <c r="DM98" s="1473"/>
      <c r="DN98" s="1473"/>
      <c r="DO98" s="1473"/>
      <c r="DP98" s="1473"/>
      <c r="DQ98" s="1473"/>
      <c r="DR98" s="1473"/>
      <c r="DS98" s="1473"/>
      <c r="DT98" s="1473"/>
      <c r="DU98" s="1473"/>
      <c r="DV98" s="1473"/>
      <c r="DW98" s="1473"/>
      <c r="DX98" s="1473"/>
      <c r="DY98" s="1473"/>
      <c r="DZ98" s="1473"/>
      <c r="EA98" s="1473"/>
      <c r="EB98" s="1473"/>
      <c r="EC98" s="1473"/>
      <c r="ED98" s="1473"/>
      <c r="EE98" s="1473"/>
      <c r="EF98" s="1473"/>
      <c r="EG98" s="1473"/>
      <c r="EH98" s="1473"/>
      <c r="EI98" s="1473"/>
      <c r="EJ98" s="1473"/>
      <c r="EK98" s="1473"/>
      <c r="EL98" s="1473"/>
      <c r="EM98" s="1473"/>
      <c r="EN98" s="1473"/>
      <c r="EO98" s="1473"/>
      <c r="EP98" s="1473"/>
      <c r="EQ98" s="1473"/>
      <c r="ER98" s="1473"/>
      <c r="ES98" s="1473"/>
      <c r="ET98" s="1473"/>
      <c r="EU98" s="1473"/>
      <c r="EV98" s="1473"/>
      <c r="EW98" s="115"/>
      <c r="EX98" s="115"/>
      <c r="EY98" s="115"/>
      <c r="EZ98" s="115"/>
      <c r="FA98" s="115"/>
      <c r="FB98" s="115"/>
      <c r="FC98" s="115"/>
      <c r="FD98" s="115"/>
      <c r="FE98" s="115"/>
      <c r="FF98" s="115"/>
      <c r="FG98" s="115"/>
      <c r="FH98" s="115"/>
      <c r="FI98" s="111"/>
      <c r="FK98" s="119"/>
      <c r="FL98" s="111"/>
      <c r="FM98" s="111"/>
    </row>
    <row r="99" spans="1:169" ht="3" customHeight="1">
      <c r="A99" s="112"/>
      <c r="B99" s="112"/>
      <c r="C99" s="108"/>
      <c r="E99" s="112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473"/>
      <c r="R99" s="1473"/>
      <c r="S99" s="1473"/>
      <c r="T99" s="1473"/>
      <c r="U99" s="1473"/>
      <c r="V99" s="1473"/>
      <c r="W99" s="1473"/>
      <c r="X99" s="1473"/>
      <c r="Y99" s="1473"/>
      <c r="Z99" s="1473"/>
      <c r="AA99" s="1473"/>
      <c r="AB99" s="1473"/>
      <c r="AC99" s="1473"/>
      <c r="AD99" s="1473"/>
      <c r="AE99" s="1473"/>
      <c r="AF99" s="1473"/>
      <c r="AG99" s="1473"/>
      <c r="AH99" s="1473"/>
      <c r="AI99" s="1473"/>
      <c r="AJ99" s="1473"/>
      <c r="AK99" s="1473"/>
      <c r="AL99" s="1473"/>
      <c r="AM99" s="1473"/>
      <c r="AN99" s="1473"/>
      <c r="AO99" s="1473"/>
      <c r="AP99" s="1473"/>
      <c r="AQ99" s="1473"/>
      <c r="AR99" s="1473"/>
      <c r="AS99" s="1473"/>
      <c r="AT99" s="1473"/>
      <c r="AU99" s="1473"/>
      <c r="AV99" s="1473"/>
      <c r="AW99" s="1473"/>
      <c r="AX99" s="1473"/>
      <c r="AY99" s="1473"/>
      <c r="AZ99" s="1473"/>
      <c r="BA99" s="1473"/>
      <c r="BB99" s="1473"/>
      <c r="BC99" s="1473"/>
      <c r="BD99" s="1473"/>
      <c r="BE99" s="1473"/>
      <c r="BF99" s="1473"/>
      <c r="BG99" s="1473"/>
      <c r="BH99" s="1473"/>
      <c r="BI99" s="1473"/>
      <c r="BJ99" s="1473"/>
      <c r="BK99" s="1473"/>
      <c r="BL99" s="1473"/>
      <c r="BM99" s="1473"/>
      <c r="BN99" s="1473"/>
      <c r="BO99" s="1473"/>
      <c r="BP99" s="1473"/>
      <c r="BQ99" s="1473"/>
      <c r="BR99" s="1473"/>
      <c r="BS99" s="1473"/>
      <c r="BT99" s="1473"/>
      <c r="BU99" s="1473"/>
      <c r="BV99" s="1473"/>
      <c r="BW99" s="1473"/>
      <c r="BX99" s="1473"/>
      <c r="BY99" s="1473"/>
      <c r="BZ99" s="1473"/>
      <c r="CA99" s="1473"/>
      <c r="CB99" s="1473"/>
      <c r="CC99" s="1473"/>
      <c r="CD99" s="1473"/>
      <c r="CE99" s="1473"/>
      <c r="CF99" s="1473"/>
      <c r="CG99" s="1473"/>
      <c r="CH99" s="1473"/>
      <c r="CI99" s="1473"/>
      <c r="CJ99" s="1473"/>
      <c r="CK99" s="1473"/>
      <c r="CL99" s="1473"/>
      <c r="CM99" s="1473"/>
      <c r="CN99" s="1473"/>
      <c r="CO99" s="1473"/>
      <c r="CP99" s="1473"/>
      <c r="CQ99" s="1473"/>
      <c r="CR99" s="1473"/>
      <c r="CS99" s="1473"/>
      <c r="CT99" s="1473"/>
      <c r="CU99" s="1473"/>
      <c r="CV99" s="1473"/>
      <c r="CW99" s="1473"/>
      <c r="CX99" s="1473"/>
      <c r="CY99" s="1473"/>
      <c r="CZ99" s="1473"/>
      <c r="DA99" s="1473"/>
      <c r="DB99" s="1473"/>
      <c r="DC99" s="1473"/>
      <c r="DD99" s="1473"/>
      <c r="DE99" s="1473"/>
      <c r="DF99" s="1473"/>
      <c r="DG99" s="1473"/>
      <c r="DH99" s="1473"/>
      <c r="DI99" s="1473"/>
      <c r="DJ99" s="1473"/>
      <c r="DK99" s="1473"/>
      <c r="DL99" s="1473"/>
      <c r="DM99" s="1473"/>
      <c r="DN99" s="1473"/>
      <c r="DO99" s="1473"/>
      <c r="DP99" s="1473"/>
      <c r="DQ99" s="1473"/>
      <c r="DR99" s="1473"/>
      <c r="DS99" s="1473"/>
      <c r="DT99" s="1473"/>
      <c r="DU99" s="1473"/>
      <c r="DV99" s="1473"/>
      <c r="DW99" s="1473"/>
      <c r="DX99" s="1473"/>
      <c r="DY99" s="1473"/>
      <c r="DZ99" s="1473"/>
      <c r="EA99" s="1473"/>
      <c r="EB99" s="1473"/>
      <c r="EC99" s="1473"/>
      <c r="ED99" s="1473"/>
      <c r="EE99" s="1473"/>
      <c r="EF99" s="1473"/>
      <c r="EG99" s="1473"/>
      <c r="EH99" s="1473"/>
      <c r="EI99" s="1473"/>
      <c r="EJ99" s="1473"/>
      <c r="EK99" s="1473"/>
      <c r="EL99" s="1473"/>
      <c r="EM99" s="1473"/>
      <c r="EN99" s="1473"/>
      <c r="EO99" s="1473"/>
      <c r="EP99" s="1473"/>
      <c r="EQ99" s="1473"/>
      <c r="ER99" s="1473"/>
      <c r="ES99" s="1473"/>
      <c r="ET99" s="1473"/>
      <c r="EU99" s="1473"/>
      <c r="EV99" s="1473"/>
      <c r="EW99" s="115"/>
      <c r="EX99" s="115"/>
      <c r="EY99" s="115"/>
      <c r="EZ99" s="115"/>
      <c r="FA99" s="115"/>
      <c r="FB99" s="115"/>
      <c r="FC99" s="115"/>
      <c r="FD99" s="115"/>
      <c r="FE99" s="115"/>
      <c r="FF99" s="115"/>
      <c r="FG99" s="115"/>
      <c r="FH99" s="115"/>
      <c r="FI99" s="111"/>
      <c r="FK99" s="109"/>
      <c r="FL99" s="111"/>
      <c r="FM99" s="111"/>
    </row>
    <row r="100" spans="1:169" ht="3" customHeight="1">
      <c r="A100" s="112"/>
      <c r="B100" s="110"/>
      <c r="C100" s="120"/>
      <c r="D100" s="112"/>
      <c r="E100" s="112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473"/>
      <c r="R100" s="1473"/>
      <c r="S100" s="1473"/>
      <c r="T100" s="1473"/>
      <c r="U100" s="1473"/>
      <c r="V100" s="1473"/>
      <c r="W100" s="1473"/>
      <c r="X100" s="1473"/>
      <c r="Y100" s="1473"/>
      <c r="Z100" s="1473"/>
      <c r="AA100" s="1473"/>
      <c r="AB100" s="1473"/>
      <c r="AC100" s="1473"/>
      <c r="AD100" s="1473"/>
      <c r="AE100" s="1473"/>
      <c r="AF100" s="1473"/>
      <c r="AG100" s="1473"/>
      <c r="AH100" s="1473"/>
      <c r="AI100" s="1473"/>
      <c r="AJ100" s="1473"/>
      <c r="AK100" s="1473"/>
      <c r="AL100" s="1473"/>
      <c r="AM100" s="1473"/>
      <c r="AN100" s="1473"/>
      <c r="AO100" s="1473"/>
      <c r="AP100" s="1473"/>
      <c r="AQ100" s="1473"/>
      <c r="AR100" s="1473"/>
      <c r="AS100" s="1473"/>
      <c r="AT100" s="1473"/>
      <c r="AU100" s="1473"/>
      <c r="AV100" s="1473"/>
      <c r="AW100" s="1473"/>
      <c r="AX100" s="1473"/>
      <c r="AY100" s="1473"/>
      <c r="AZ100" s="1473"/>
      <c r="BA100" s="1473"/>
      <c r="BB100" s="1473"/>
      <c r="BC100" s="1473"/>
      <c r="BD100" s="1473"/>
      <c r="BE100" s="1473"/>
      <c r="BF100" s="1473"/>
      <c r="BG100" s="1473"/>
      <c r="BH100" s="1473"/>
      <c r="BI100" s="1473"/>
      <c r="BJ100" s="1473"/>
      <c r="BK100" s="1473"/>
      <c r="BL100" s="1473"/>
      <c r="BM100" s="1473"/>
      <c r="BN100" s="1473"/>
      <c r="BO100" s="1473"/>
      <c r="BP100" s="1473"/>
      <c r="BQ100" s="1473"/>
      <c r="BR100" s="1473"/>
      <c r="BS100" s="1473"/>
      <c r="BT100" s="1473"/>
      <c r="BU100" s="1473"/>
      <c r="BV100" s="1473"/>
      <c r="BW100" s="1473"/>
      <c r="BX100" s="1473"/>
      <c r="BY100" s="1473"/>
      <c r="BZ100" s="1473"/>
      <c r="CA100" s="1473"/>
      <c r="CB100" s="1473"/>
      <c r="CC100" s="1473"/>
      <c r="CD100" s="1473"/>
      <c r="CE100" s="1473"/>
      <c r="CF100" s="1473"/>
      <c r="CG100" s="1473"/>
      <c r="CH100" s="1473"/>
      <c r="CI100" s="1473"/>
      <c r="CJ100" s="1473"/>
      <c r="CK100" s="1473"/>
      <c r="CL100" s="1473"/>
      <c r="CM100" s="1473"/>
      <c r="CN100" s="1473"/>
      <c r="CO100" s="1473"/>
      <c r="CP100" s="1473"/>
      <c r="CQ100" s="1473"/>
      <c r="CR100" s="1473"/>
      <c r="CS100" s="1473"/>
      <c r="CT100" s="1473"/>
      <c r="CU100" s="1473"/>
      <c r="CV100" s="1473"/>
      <c r="CW100" s="1473"/>
      <c r="CX100" s="1473"/>
      <c r="CY100" s="1473"/>
      <c r="CZ100" s="1473"/>
      <c r="DA100" s="1473"/>
      <c r="DB100" s="1473"/>
      <c r="DC100" s="1473"/>
      <c r="DD100" s="1473"/>
      <c r="DE100" s="1473"/>
      <c r="DF100" s="1473"/>
      <c r="DG100" s="1473"/>
      <c r="DH100" s="1473"/>
      <c r="DI100" s="1473"/>
      <c r="DJ100" s="1473"/>
      <c r="DK100" s="1473"/>
      <c r="DL100" s="1473"/>
      <c r="DM100" s="1473"/>
      <c r="DN100" s="1473"/>
      <c r="DO100" s="1473"/>
      <c r="DP100" s="1473"/>
      <c r="DQ100" s="1473"/>
      <c r="DR100" s="1473"/>
      <c r="DS100" s="1473"/>
      <c r="DT100" s="1473"/>
      <c r="DU100" s="1473"/>
      <c r="DV100" s="1473"/>
      <c r="DW100" s="1473"/>
      <c r="DX100" s="1473"/>
      <c r="DY100" s="1473"/>
      <c r="DZ100" s="1473"/>
      <c r="EA100" s="1473"/>
      <c r="EB100" s="1473"/>
      <c r="EC100" s="1473"/>
      <c r="ED100" s="1473"/>
      <c r="EE100" s="1473"/>
      <c r="EF100" s="1473"/>
      <c r="EG100" s="1473"/>
      <c r="EH100" s="1473"/>
      <c r="EI100" s="1473"/>
      <c r="EJ100" s="1473"/>
      <c r="EK100" s="1473"/>
      <c r="EL100" s="1473"/>
      <c r="EM100" s="1473"/>
      <c r="EN100" s="1473"/>
      <c r="EO100" s="1473"/>
      <c r="EP100" s="1473"/>
      <c r="EQ100" s="1473"/>
      <c r="ER100" s="1473"/>
      <c r="ES100" s="1473"/>
      <c r="ET100" s="1473"/>
      <c r="EU100" s="1473"/>
      <c r="EV100" s="1473"/>
      <c r="EW100" s="115"/>
      <c r="EX100" s="115"/>
      <c r="EY100" s="115"/>
      <c r="EZ100" s="115"/>
      <c r="FA100" s="115"/>
      <c r="FB100" s="115"/>
      <c r="FC100" s="115"/>
      <c r="FD100" s="115"/>
      <c r="FE100" s="115"/>
      <c r="FF100" s="115"/>
      <c r="FG100" s="115"/>
      <c r="FH100" s="115"/>
      <c r="FI100" s="111"/>
      <c r="FK100" s="112"/>
      <c r="FL100" s="119"/>
      <c r="FM100" s="111"/>
    </row>
    <row r="101" spans="1:169" ht="3" customHeight="1">
      <c r="A101" s="112"/>
      <c r="B101" s="108"/>
      <c r="D101" s="112"/>
      <c r="E101" s="112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473"/>
      <c r="R101" s="1473"/>
      <c r="S101" s="1473"/>
      <c r="T101" s="1473"/>
      <c r="U101" s="1473"/>
      <c r="V101" s="1473"/>
      <c r="W101" s="1473"/>
      <c r="X101" s="1473"/>
      <c r="Y101" s="1473"/>
      <c r="Z101" s="1473"/>
      <c r="AA101" s="1473"/>
      <c r="AB101" s="1473"/>
      <c r="AC101" s="1473"/>
      <c r="AD101" s="1473"/>
      <c r="AE101" s="1473"/>
      <c r="AF101" s="1473"/>
      <c r="AG101" s="1473"/>
      <c r="AH101" s="1473"/>
      <c r="AI101" s="1473"/>
      <c r="AJ101" s="1473"/>
      <c r="AK101" s="1473"/>
      <c r="AL101" s="1473"/>
      <c r="AM101" s="1473"/>
      <c r="AN101" s="1473"/>
      <c r="AO101" s="1473"/>
      <c r="AP101" s="1473"/>
      <c r="AQ101" s="1473"/>
      <c r="AR101" s="1473"/>
      <c r="AS101" s="1473"/>
      <c r="AT101" s="1473"/>
      <c r="AU101" s="1473"/>
      <c r="AV101" s="1473"/>
      <c r="AW101" s="1473"/>
      <c r="AX101" s="1473"/>
      <c r="AY101" s="1473"/>
      <c r="AZ101" s="1473"/>
      <c r="BA101" s="1473"/>
      <c r="BB101" s="1473"/>
      <c r="BC101" s="1473"/>
      <c r="BD101" s="1473"/>
      <c r="BE101" s="1473"/>
      <c r="BF101" s="1473"/>
      <c r="BG101" s="1473"/>
      <c r="BH101" s="1473"/>
      <c r="BI101" s="1473"/>
      <c r="BJ101" s="1473"/>
      <c r="BK101" s="1473"/>
      <c r="BL101" s="1473"/>
      <c r="BM101" s="1473"/>
      <c r="BN101" s="1473"/>
      <c r="BO101" s="1473"/>
      <c r="BP101" s="1473"/>
      <c r="BQ101" s="1473"/>
      <c r="BR101" s="1473"/>
      <c r="BS101" s="1473"/>
      <c r="BT101" s="1473"/>
      <c r="BU101" s="1473"/>
      <c r="BV101" s="1473"/>
      <c r="BW101" s="1473"/>
      <c r="BX101" s="1473"/>
      <c r="BY101" s="1473"/>
      <c r="BZ101" s="1473"/>
      <c r="CA101" s="1473"/>
      <c r="CB101" s="1473"/>
      <c r="CC101" s="1473"/>
      <c r="CD101" s="1473"/>
      <c r="CE101" s="1473"/>
      <c r="CF101" s="1473"/>
      <c r="CG101" s="1473"/>
      <c r="CH101" s="1473"/>
      <c r="CI101" s="1473"/>
      <c r="CJ101" s="1473"/>
      <c r="CK101" s="1473"/>
      <c r="CL101" s="1473"/>
      <c r="CM101" s="1473"/>
      <c r="CN101" s="1473"/>
      <c r="CO101" s="1473"/>
      <c r="CP101" s="1473"/>
      <c r="CQ101" s="1473"/>
      <c r="CR101" s="1473"/>
      <c r="CS101" s="1473"/>
      <c r="CT101" s="1473"/>
      <c r="CU101" s="1473"/>
      <c r="CV101" s="1473"/>
      <c r="CW101" s="1473"/>
      <c r="CX101" s="1473"/>
      <c r="CY101" s="1473"/>
      <c r="CZ101" s="1473"/>
      <c r="DA101" s="1473"/>
      <c r="DB101" s="1473"/>
      <c r="DC101" s="1473"/>
      <c r="DD101" s="1473"/>
      <c r="DE101" s="1473"/>
      <c r="DF101" s="1473"/>
      <c r="DG101" s="1473"/>
      <c r="DH101" s="1473"/>
      <c r="DI101" s="1473"/>
      <c r="DJ101" s="1473"/>
      <c r="DK101" s="1473"/>
      <c r="DL101" s="1473"/>
      <c r="DM101" s="1473"/>
      <c r="DN101" s="1473"/>
      <c r="DO101" s="1473"/>
      <c r="DP101" s="1473"/>
      <c r="DQ101" s="1473"/>
      <c r="DR101" s="1473"/>
      <c r="DS101" s="1473"/>
      <c r="DT101" s="1473"/>
      <c r="DU101" s="1473"/>
      <c r="DV101" s="1473"/>
      <c r="DW101" s="1473"/>
      <c r="DX101" s="1473"/>
      <c r="DY101" s="1473"/>
      <c r="DZ101" s="1473"/>
      <c r="EA101" s="1473"/>
      <c r="EB101" s="1473"/>
      <c r="EC101" s="1473"/>
      <c r="ED101" s="1473"/>
      <c r="EE101" s="1473"/>
      <c r="EF101" s="1473"/>
      <c r="EG101" s="1473"/>
      <c r="EH101" s="1473"/>
      <c r="EI101" s="1473"/>
      <c r="EJ101" s="1473"/>
      <c r="EK101" s="1473"/>
      <c r="EL101" s="1473"/>
      <c r="EM101" s="1473"/>
      <c r="EN101" s="1473"/>
      <c r="EO101" s="1473"/>
      <c r="EP101" s="1473"/>
      <c r="EQ101" s="1473"/>
      <c r="ER101" s="1473"/>
      <c r="ES101" s="1473"/>
      <c r="ET101" s="1473"/>
      <c r="EU101" s="1473"/>
      <c r="EV101" s="1473"/>
      <c r="EW101" s="115"/>
      <c r="EX101" s="115"/>
      <c r="EY101" s="115"/>
      <c r="EZ101" s="115"/>
      <c r="FA101" s="115"/>
      <c r="FB101" s="115"/>
      <c r="FC101" s="115"/>
      <c r="FD101" s="115"/>
      <c r="FE101" s="115"/>
      <c r="FF101" s="115"/>
      <c r="FG101" s="115"/>
      <c r="FH101" s="115"/>
      <c r="FI101" s="111"/>
      <c r="FK101" s="112"/>
      <c r="FL101" s="109"/>
      <c r="FM101" s="111"/>
    </row>
    <row r="102" spans="1:169" ht="3" customHeight="1">
      <c r="A102" s="112"/>
      <c r="B102" s="120"/>
      <c r="C102" s="119"/>
      <c r="D102" s="112"/>
      <c r="E102" s="112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473"/>
      <c r="R102" s="1473"/>
      <c r="S102" s="1473"/>
      <c r="T102" s="1473"/>
      <c r="U102" s="1473"/>
      <c r="V102" s="1473"/>
      <c r="W102" s="1473"/>
      <c r="X102" s="1473"/>
      <c r="Y102" s="1473"/>
      <c r="Z102" s="1473"/>
      <c r="AA102" s="1473"/>
      <c r="AB102" s="1473"/>
      <c r="AC102" s="1473"/>
      <c r="AD102" s="1473"/>
      <c r="AE102" s="1473"/>
      <c r="AF102" s="1473"/>
      <c r="AG102" s="1473"/>
      <c r="AH102" s="1473"/>
      <c r="AI102" s="1473"/>
      <c r="AJ102" s="1473"/>
      <c r="AK102" s="1473"/>
      <c r="AL102" s="1473"/>
      <c r="AM102" s="1473"/>
      <c r="AN102" s="1473"/>
      <c r="AO102" s="1473"/>
      <c r="AP102" s="1473"/>
      <c r="AQ102" s="1473"/>
      <c r="AR102" s="1473"/>
      <c r="AS102" s="1473"/>
      <c r="AT102" s="1473"/>
      <c r="AU102" s="1473"/>
      <c r="AV102" s="1473"/>
      <c r="AW102" s="1473"/>
      <c r="AX102" s="1473"/>
      <c r="AY102" s="1473"/>
      <c r="AZ102" s="1473"/>
      <c r="BA102" s="1473"/>
      <c r="BB102" s="1473"/>
      <c r="BC102" s="1473"/>
      <c r="BD102" s="1473"/>
      <c r="BE102" s="1473"/>
      <c r="BF102" s="1473"/>
      <c r="BG102" s="1473"/>
      <c r="BH102" s="1473"/>
      <c r="BI102" s="1473"/>
      <c r="BJ102" s="1473"/>
      <c r="BK102" s="1473"/>
      <c r="BL102" s="1473"/>
      <c r="BM102" s="1473"/>
      <c r="BN102" s="1473"/>
      <c r="BO102" s="1473"/>
      <c r="BP102" s="1473"/>
      <c r="BQ102" s="1473"/>
      <c r="BR102" s="1473"/>
      <c r="BS102" s="1473"/>
      <c r="BT102" s="1473"/>
      <c r="BU102" s="1473"/>
      <c r="BV102" s="1473"/>
      <c r="BW102" s="1473"/>
      <c r="BX102" s="1473"/>
      <c r="BY102" s="1473"/>
      <c r="BZ102" s="1473"/>
      <c r="CA102" s="1473"/>
      <c r="CB102" s="1473"/>
      <c r="CC102" s="1473"/>
      <c r="CD102" s="1473"/>
      <c r="CE102" s="1473"/>
      <c r="CF102" s="1473"/>
      <c r="CG102" s="1473"/>
      <c r="CH102" s="1473"/>
      <c r="CI102" s="1473"/>
      <c r="CJ102" s="1473"/>
      <c r="CK102" s="1473"/>
      <c r="CL102" s="1473"/>
      <c r="CM102" s="1473"/>
      <c r="CN102" s="1473"/>
      <c r="CO102" s="1473"/>
      <c r="CP102" s="1473"/>
      <c r="CQ102" s="1473"/>
      <c r="CR102" s="1473"/>
      <c r="CS102" s="1473"/>
      <c r="CT102" s="1473"/>
      <c r="CU102" s="1473"/>
      <c r="CV102" s="1473"/>
      <c r="CW102" s="1473"/>
      <c r="CX102" s="1473"/>
      <c r="CY102" s="1473"/>
      <c r="CZ102" s="1473"/>
      <c r="DA102" s="1473"/>
      <c r="DB102" s="1473"/>
      <c r="DC102" s="1473"/>
      <c r="DD102" s="1473"/>
      <c r="DE102" s="1473"/>
      <c r="DF102" s="1473"/>
      <c r="DG102" s="1473"/>
      <c r="DH102" s="1473"/>
      <c r="DI102" s="1473"/>
      <c r="DJ102" s="1473"/>
      <c r="DK102" s="1473"/>
      <c r="DL102" s="1473"/>
      <c r="DM102" s="1473"/>
      <c r="DN102" s="1473"/>
      <c r="DO102" s="1473"/>
      <c r="DP102" s="1473"/>
      <c r="DQ102" s="1473"/>
      <c r="DR102" s="1473"/>
      <c r="DS102" s="1473"/>
      <c r="DT102" s="1473"/>
      <c r="DU102" s="1473"/>
      <c r="DV102" s="1473"/>
      <c r="DW102" s="1473"/>
      <c r="DX102" s="1473"/>
      <c r="DY102" s="1473"/>
      <c r="DZ102" s="1473"/>
      <c r="EA102" s="1473"/>
      <c r="EB102" s="1473"/>
      <c r="EC102" s="1473"/>
      <c r="ED102" s="1473"/>
      <c r="EE102" s="1473"/>
      <c r="EF102" s="1473"/>
      <c r="EG102" s="1473"/>
      <c r="EH102" s="1473"/>
      <c r="EI102" s="1473"/>
      <c r="EJ102" s="1473"/>
      <c r="EK102" s="1473"/>
      <c r="EL102" s="1473"/>
      <c r="EM102" s="1473"/>
      <c r="EN102" s="1473"/>
      <c r="EO102" s="1473"/>
      <c r="EP102" s="1473"/>
      <c r="EQ102" s="1473"/>
      <c r="ER102" s="1473"/>
      <c r="ES102" s="1473"/>
      <c r="ET102" s="1473"/>
      <c r="EU102" s="1473"/>
      <c r="EV102" s="1473"/>
      <c r="EW102" s="115"/>
      <c r="EX102" s="115"/>
      <c r="EY102" s="115"/>
      <c r="EZ102" s="115"/>
      <c r="FA102" s="115"/>
      <c r="FB102" s="115"/>
      <c r="FC102" s="115"/>
      <c r="FD102" s="115"/>
      <c r="FE102" s="115"/>
      <c r="FF102" s="115"/>
      <c r="FG102" s="115"/>
      <c r="FH102" s="115"/>
      <c r="FI102" s="111"/>
      <c r="FK102" s="119"/>
      <c r="FL102" s="111"/>
      <c r="FM102" s="111"/>
    </row>
    <row r="103" spans="1:169" ht="3" customHeight="1">
      <c r="A103" s="112"/>
      <c r="B103" s="112"/>
      <c r="C103" s="108"/>
      <c r="E103" s="112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473"/>
      <c r="R103" s="1473"/>
      <c r="S103" s="1473"/>
      <c r="T103" s="1473"/>
      <c r="U103" s="1473"/>
      <c r="V103" s="1473"/>
      <c r="W103" s="1473"/>
      <c r="X103" s="1473"/>
      <c r="Y103" s="1473"/>
      <c r="Z103" s="1473"/>
      <c r="AA103" s="1473"/>
      <c r="AB103" s="1473"/>
      <c r="AC103" s="1473"/>
      <c r="AD103" s="1473"/>
      <c r="AE103" s="1473"/>
      <c r="AF103" s="1473"/>
      <c r="AG103" s="1473"/>
      <c r="AH103" s="1473"/>
      <c r="AI103" s="1473"/>
      <c r="AJ103" s="1473"/>
      <c r="AK103" s="1473"/>
      <c r="AL103" s="1473"/>
      <c r="AM103" s="1473"/>
      <c r="AN103" s="1473"/>
      <c r="AO103" s="1473"/>
      <c r="AP103" s="1473"/>
      <c r="AQ103" s="1473"/>
      <c r="AR103" s="1473"/>
      <c r="AS103" s="1473"/>
      <c r="AT103" s="1473"/>
      <c r="AU103" s="1473"/>
      <c r="AV103" s="1473"/>
      <c r="AW103" s="1473"/>
      <c r="AX103" s="1473"/>
      <c r="AY103" s="1473"/>
      <c r="AZ103" s="1473"/>
      <c r="BA103" s="1473"/>
      <c r="BB103" s="1473"/>
      <c r="BC103" s="1473"/>
      <c r="BD103" s="1473"/>
      <c r="BE103" s="1473"/>
      <c r="BF103" s="1473"/>
      <c r="BG103" s="1473"/>
      <c r="BH103" s="1473"/>
      <c r="BI103" s="1473"/>
      <c r="BJ103" s="1473"/>
      <c r="BK103" s="1473"/>
      <c r="BL103" s="1473"/>
      <c r="BM103" s="1473"/>
      <c r="BN103" s="1473"/>
      <c r="BO103" s="1473"/>
      <c r="BP103" s="1473"/>
      <c r="BQ103" s="1473"/>
      <c r="BR103" s="1473"/>
      <c r="BS103" s="1473"/>
      <c r="BT103" s="1473"/>
      <c r="BU103" s="1473"/>
      <c r="BV103" s="1473"/>
      <c r="BW103" s="1473"/>
      <c r="BX103" s="1473"/>
      <c r="BY103" s="1473"/>
      <c r="BZ103" s="1473"/>
      <c r="CA103" s="1473"/>
      <c r="CB103" s="1473"/>
      <c r="CC103" s="1473"/>
      <c r="CD103" s="1473"/>
      <c r="CE103" s="1473"/>
      <c r="CF103" s="1473"/>
      <c r="CG103" s="1473"/>
      <c r="CH103" s="1473"/>
      <c r="CI103" s="1473"/>
      <c r="CJ103" s="1473"/>
      <c r="CK103" s="1473"/>
      <c r="CL103" s="1473"/>
      <c r="CM103" s="1473"/>
      <c r="CN103" s="1473"/>
      <c r="CO103" s="1473"/>
      <c r="CP103" s="1473"/>
      <c r="CQ103" s="1473"/>
      <c r="CR103" s="1473"/>
      <c r="CS103" s="1473"/>
      <c r="CT103" s="1473"/>
      <c r="CU103" s="1473"/>
      <c r="CV103" s="1473"/>
      <c r="CW103" s="1473"/>
      <c r="CX103" s="1473"/>
      <c r="CY103" s="1473"/>
      <c r="CZ103" s="1473"/>
      <c r="DA103" s="1473"/>
      <c r="DB103" s="1473"/>
      <c r="DC103" s="1473"/>
      <c r="DD103" s="1473"/>
      <c r="DE103" s="1473"/>
      <c r="DF103" s="1473"/>
      <c r="DG103" s="1473"/>
      <c r="DH103" s="1473"/>
      <c r="DI103" s="1473"/>
      <c r="DJ103" s="1473"/>
      <c r="DK103" s="1473"/>
      <c r="DL103" s="1473"/>
      <c r="DM103" s="1473"/>
      <c r="DN103" s="1473"/>
      <c r="DO103" s="1473"/>
      <c r="DP103" s="1473"/>
      <c r="DQ103" s="1473"/>
      <c r="DR103" s="1473"/>
      <c r="DS103" s="1473"/>
      <c r="DT103" s="1473"/>
      <c r="DU103" s="1473"/>
      <c r="DV103" s="1473"/>
      <c r="DW103" s="1473"/>
      <c r="DX103" s="1473"/>
      <c r="DY103" s="1473"/>
      <c r="DZ103" s="1473"/>
      <c r="EA103" s="1473"/>
      <c r="EB103" s="1473"/>
      <c r="EC103" s="1473"/>
      <c r="ED103" s="1473"/>
      <c r="EE103" s="1473"/>
      <c r="EF103" s="1473"/>
      <c r="EG103" s="1473"/>
      <c r="EH103" s="1473"/>
      <c r="EI103" s="1473"/>
      <c r="EJ103" s="1473"/>
      <c r="EK103" s="1473"/>
      <c r="EL103" s="1473"/>
      <c r="EM103" s="1473"/>
      <c r="EN103" s="1473"/>
      <c r="EO103" s="1473"/>
      <c r="EP103" s="1473"/>
      <c r="EQ103" s="1473"/>
      <c r="ER103" s="1473"/>
      <c r="ES103" s="1473"/>
      <c r="ET103" s="1473"/>
      <c r="EU103" s="1473"/>
      <c r="EV103" s="1473"/>
      <c r="EW103" s="115"/>
      <c r="EX103" s="115"/>
      <c r="EY103" s="115"/>
      <c r="EZ103" s="115"/>
      <c r="FA103" s="115"/>
      <c r="FB103" s="115"/>
      <c r="FC103" s="115"/>
      <c r="FD103" s="115"/>
      <c r="FE103" s="115"/>
      <c r="FF103" s="115"/>
      <c r="FG103" s="115"/>
      <c r="FH103" s="115"/>
      <c r="FI103" s="111"/>
      <c r="FK103" s="109"/>
      <c r="FL103" s="111"/>
      <c r="FM103" s="111"/>
    </row>
    <row r="104" spans="1:169" ht="3" customHeight="1">
      <c r="A104" s="112"/>
      <c r="B104" s="119"/>
      <c r="C104" s="112"/>
      <c r="D104" s="112"/>
      <c r="E104" s="112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473"/>
      <c r="R104" s="1473"/>
      <c r="S104" s="1473"/>
      <c r="T104" s="1473"/>
      <c r="U104" s="1473"/>
      <c r="V104" s="1473"/>
      <c r="W104" s="1473"/>
      <c r="X104" s="1473"/>
      <c r="Y104" s="1473"/>
      <c r="Z104" s="1473"/>
      <c r="AA104" s="1473"/>
      <c r="AB104" s="1473"/>
      <c r="AC104" s="1473"/>
      <c r="AD104" s="1473"/>
      <c r="AE104" s="1473"/>
      <c r="AF104" s="1473"/>
      <c r="AG104" s="1473"/>
      <c r="AH104" s="1473"/>
      <c r="AI104" s="1473"/>
      <c r="AJ104" s="1473"/>
      <c r="AK104" s="1473"/>
      <c r="AL104" s="1473"/>
      <c r="AM104" s="1473"/>
      <c r="AN104" s="1473"/>
      <c r="AO104" s="1473"/>
      <c r="AP104" s="1473"/>
      <c r="AQ104" s="1473"/>
      <c r="AR104" s="1473"/>
      <c r="AS104" s="1473"/>
      <c r="AT104" s="1473"/>
      <c r="AU104" s="1473"/>
      <c r="AV104" s="1473"/>
      <c r="AW104" s="1473"/>
      <c r="AX104" s="1473"/>
      <c r="AY104" s="1473"/>
      <c r="AZ104" s="1473"/>
      <c r="BA104" s="1473"/>
      <c r="BB104" s="1473"/>
      <c r="BC104" s="1473"/>
      <c r="BD104" s="1473"/>
      <c r="BE104" s="1473"/>
      <c r="BF104" s="1473"/>
      <c r="BG104" s="1473"/>
      <c r="BH104" s="1473"/>
      <c r="BI104" s="1473"/>
      <c r="BJ104" s="1473"/>
      <c r="BK104" s="1473"/>
      <c r="BL104" s="1473"/>
      <c r="BM104" s="1473"/>
      <c r="BN104" s="1473"/>
      <c r="BO104" s="1473"/>
      <c r="BP104" s="1473"/>
      <c r="BQ104" s="1473"/>
      <c r="BR104" s="1473"/>
      <c r="BS104" s="1473"/>
      <c r="BT104" s="1473"/>
      <c r="BU104" s="1473"/>
      <c r="BV104" s="1473"/>
      <c r="BW104" s="1473"/>
      <c r="BX104" s="1473"/>
      <c r="BY104" s="1473"/>
      <c r="BZ104" s="1473"/>
      <c r="CA104" s="1473"/>
      <c r="CB104" s="1473"/>
      <c r="CC104" s="1473"/>
      <c r="CD104" s="1473"/>
      <c r="CE104" s="1473"/>
      <c r="CF104" s="1473"/>
      <c r="CG104" s="1473"/>
      <c r="CH104" s="1473"/>
      <c r="CI104" s="1473"/>
      <c r="CJ104" s="1473"/>
      <c r="CK104" s="1473"/>
      <c r="CL104" s="1473"/>
      <c r="CM104" s="1473"/>
      <c r="CN104" s="1473"/>
      <c r="CO104" s="1473"/>
      <c r="CP104" s="1473"/>
      <c r="CQ104" s="1473"/>
      <c r="CR104" s="1473"/>
      <c r="CS104" s="1473"/>
      <c r="CT104" s="1473"/>
      <c r="CU104" s="1473"/>
      <c r="CV104" s="1473"/>
      <c r="CW104" s="1473"/>
      <c r="CX104" s="1473"/>
      <c r="CY104" s="1473"/>
      <c r="CZ104" s="1473"/>
      <c r="DA104" s="1473"/>
      <c r="DB104" s="1473"/>
      <c r="DC104" s="1473"/>
      <c r="DD104" s="1473"/>
      <c r="DE104" s="1473"/>
      <c r="DF104" s="1473"/>
      <c r="DG104" s="1473"/>
      <c r="DH104" s="1473"/>
      <c r="DI104" s="1473"/>
      <c r="DJ104" s="1473"/>
      <c r="DK104" s="1473"/>
      <c r="DL104" s="1473"/>
      <c r="DM104" s="1473"/>
      <c r="DN104" s="1473"/>
      <c r="DO104" s="1473"/>
      <c r="DP104" s="1473"/>
      <c r="DQ104" s="1473"/>
      <c r="DR104" s="1473"/>
      <c r="DS104" s="1473"/>
      <c r="DT104" s="1473"/>
      <c r="DU104" s="1473"/>
      <c r="DV104" s="1473"/>
      <c r="DW104" s="1473"/>
      <c r="DX104" s="1473"/>
      <c r="DY104" s="1473"/>
      <c r="DZ104" s="1473"/>
      <c r="EA104" s="1473"/>
      <c r="EB104" s="1473"/>
      <c r="EC104" s="1473"/>
      <c r="ED104" s="1473"/>
      <c r="EE104" s="1473"/>
      <c r="EF104" s="1473"/>
      <c r="EG104" s="1473"/>
      <c r="EH104" s="1473"/>
      <c r="EI104" s="1473"/>
      <c r="EJ104" s="1473"/>
      <c r="EK104" s="1473"/>
      <c r="EL104" s="1473"/>
      <c r="EM104" s="1473"/>
      <c r="EN104" s="1473"/>
      <c r="EO104" s="1473"/>
      <c r="EP104" s="1473"/>
      <c r="EQ104" s="1473"/>
      <c r="ER104" s="1473"/>
      <c r="ES104" s="1473"/>
      <c r="ET104" s="1473"/>
      <c r="EU104" s="1473"/>
      <c r="EV104" s="1473"/>
      <c r="EW104" s="115"/>
      <c r="EX104" s="115"/>
      <c r="EY104" s="115"/>
      <c r="EZ104" s="115"/>
      <c r="FA104" s="115"/>
      <c r="FB104" s="115"/>
      <c r="FC104" s="115"/>
      <c r="FD104" s="115"/>
      <c r="FE104" s="115"/>
      <c r="FF104" s="115"/>
      <c r="FG104" s="115"/>
      <c r="FH104" s="115"/>
      <c r="FI104" s="111"/>
      <c r="FK104" s="112"/>
      <c r="FL104" s="119"/>
      <c r="FM104" s="111"/>
    </row>
    <row r="105" spans="1:169" ht="3" customHeight="1">
      <c r="A105" s="112"/>
      <c r="B105" s="108"/>
      <c r="D105" s="112"/>
      <c r="E105" s="112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473"/>
      <c r="R105" s="1473"/>
      <c r="S105" s="1473"/>
      <c r="T105" s="1473"/>
      <c r="U105" s="1473"/>
      <c r="V105" s="1473"/>
      <c r="W105" s="1473"/>
      <c r="X105" s="1473"/>
      <c r="Y105" s="1473"/>
      <c r="Z105" s="1473"/>
      <c r="AA105" s="1473"/>
      <c r="AB105" s="1473"/>
      <c r="AC105" s="1473"/>
      <c r="AD105" s="1473"/>
      <c r="AE105" s="1473"/>
      <c r="AF105" s="1473"/>
      <c r="AG105" s="1473"/>
      <c r="AH105" s="1473"/>
      <c r="AI105" s="1473"/>
      <c r="AJ105" s="1473"/>
      <c r="AK105" s="1473"/>
      <c r="AL105" s="1473"/>
      <c r="AM105" s="1473"/>
      <c r="AN105" s="1473"/>
      <c r="AO105" s="1473"/>
      <c r="AP105" s="1473"/>
      <c r="AQ105" s="1473"/>
      <c r="AR105" s="1473"/>
      <c r="AS105" s="1473"/>
      <c r="AT105" s="1473"/>
      <c r="AU105" s="1473"/>
      <c r="AV105" s="1473"/>
      <c r="AW105" s="1473"/>
      <c r="AX105" s="1473"/>
      <c r="AY105" s="1473"/>
      <c r="AZ105" s="1473"/>
      <c r="BA105" s="1473"/>
      <c r="BB105" s="1473"/>
      <c r="BC105" s="1473"/>
      <c r="BD105" s="1473"/>
      <c r="BE105" s="1473"/>
      <c r="BF105" s="1473"/>
      <c r="BG105" s="1473"/>
      <c r="BH105" s="1473"/>
      <c r="BI105" s="1473"/>
      <c r="BJ105" s="1473"/>
      <c r="BK105" s="1473"/>
      <c r="BL105" s="1473"/>
      <c r="BM105" s="1473"/>
      <c r="BN105" s="1473"/>
      <c r="BO105" s="1473"/>
      <c r="BP105" s="1473"/>
      <c r="BQ105" s="1473"/>
      <c r="BR105" s="1473"/>
      <c r="BS105" s="1473"/>
      <c r="BT105" s="1473"/>
      <c r="BU105" s="1473"/>
      <c r="BV105" s="1473"/>
      <c r="BW105" s="1473"/>
      <c r="BX105" s="1473"/>
      <c r="BY105" s="1473"/>
      <c r="BZ105" s="1473"/>
      <c r="CA105" s="1473"/>
      <c r="CB105" s="1473"/>
      <c r="CC105" s="1473"/>
      <c r="CD105" s="1473"/>
      <c r="CE105" s="1473"/>
      <c r="CF105" s="1473"/>
      <c r="CG105" s="1473"/>
      <c r="CH105" s="1473"/>
      <c r="CI105" s="1473"/>
      <c r="CJ105" s="1473"/>
      <c r="CK105" s="1473"/>
      <c r="CL105" s="1473"/>
      <c r="CM105" s="1473"/>
      <c r="CN105" s="1473"/>
      <c r="CO105" s="1473"/>
      <c r="CP105" s="1473"/>
      <c r="CQ105" s="1473"/>
      <c r="CR105" s="1473"/>
      <c r="CS105" s="1473"/>
      <c r="CT105" s="1473"/>
      <c r="CU105" s="1473"/>
      <c r="CV105" s="1473"/>
      <c r="CW105" s="1473"/>
      <c r="CX105" s="1473"/>
      <c r="CY105" s="1473"/>
      <c r="CZ105" s="1473"/>
      <c r="DA105" s="1473"/>
      <c r="DB105" s="1473"/>
      <c r="DC105" s="1473"/>
      <c r="DD105" s="1473"/>
      <c r="DE105" s="1473"/>
      <c r="DF105" s="1473"/>
      <c r="DG105" s="1473"/>
      <c r="DH105" s="1473"/>
      <c r="DI105" s="1473"/>
      <c r="DJ105" s="1473"/>
      <c r="DK105" s="1473"/>
      <c r="DL105" s="1473"/>
      <c r="DM105" s="1473"/>
      <c r="DN105" s="1473"/>
      <c r="DO105" s="1473"/>
      <c r="DP105" s="1473"/>
      <c r="DQ105" s="1473"/>
      <c r="DR105" s="1473"/>
      <c r="DS105" s="1473"/>
      <c r="DT105" s="1473"/>
      <c r="DU105" s="1473"/>
      <c r="DV105" s="1473"/>
      <c r="DW105" s="1473"/>
      <c r="DX105" s="1473"/>
      <c r="DY105" s="1473"/>
      <c r="DZ105" s="1473"/>
      <c r="EA105" s="1473"/>
      <c r="EB105" s="1473"/>
      <c r="EC105" s="1473"/>
      <c r="ED105" s="1473"/>
      <c r="EE105" s="1473"/>
      <c r="EF105" s="1473"/>
      <c r="EG105" s="1473"/>
      <c r="EH105" s="1473"/>
      <c r="EI105" s="1473"/>
      <c r="EJ105" s="1473"/>
      <c r="EK105" s="1473"/>
      <c r="EL105" s="1473"/>
      <c r="EM105" s="1473"/>
      <c r="EN105" s="1473"/>
      <c r="EO105" s="1473"/>
      <c r="EP105" s="1473"/>
      <c r="EQ105" s="1473"/>
      <c r="ER105" s="1473"/>
      <c r="ES105" s="1473"/>
      <c r="ET105" s="1473"/>
      <c r="EU105" s="1473"/>
      <c r="EV105" s="1473"/>
      <c r="EW105" s="115"/>
      <c r="EX105" s="115"/>
      <c r="EY105" s="115"/>
      <c r="EZ105" s="115"/>
      <c r="FA105" s="115"/>
      <c r="FB105" s="115"/>
      <c r="FC105" s="115"/>
      <c r="FD105" s="115"/>
      <c r="FE105" s="115"/>
      <c r="FF105" s="115"/>
      <c r="FG105" s="115"/>
      <c r="FH105" s="115"/>
      <c r="FI105" s="111"/>
      <c r="FK105" s="112"/>
      <c r="FL105" s="109"/>
      <c r="FM105" s="111"/>
    </row>
    <row r="106" spans="1:169" ht="3" customHeight="1">
      <c r="A106" s="112"/>
      <c r="B106" s="120"/>
      <c r="C106" s="119"/>
      <c r="D106" s="112"/>
      <c r="E106" s="112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473"/>
      <c r="R106" s="1473"/>
      <c r="S106" s="1473"/>
      <c r="T106" s="1473"/>
      <c r="U106" s="1473"/>
      <c r="V106" s="1473"/>
      <c r="W106" s="1473"/>
      <c r="X106" s="1473"/>
      <c r="Y106" s="1473"/>
      <c r="Z106" s="1473"/>
      <c r="AA106" s="1473"/>
      <c r="AB106" s="1473"/>
      <c r="AC106" s="1473"/>
      <c r="AD106" s="1473"/>
      <c r="AE106" s="1473"/>
      <c r="AF106" s="1473"/>
      <c r="AG106" s="1473"/>
      <c r="AH106" s="1473"/>
      <c r="AI106" s="1473"/>
      <c r="AJ106" s="1473"/>
      <c r="AK106" s="1473"/>
      <c r="AL106" s="1473"/>
      <c r="AM106" s="1473"/>
      <c r="AN106" s="1473"/>
      <c r="AO106" s="1473"/>
      <c r="AP106" s="1473"/>
      <c r="AQ106" s="1473"/>
      <c r="AR106" s="1473"/>
      <c r="AS106" s="1473"/>
      <c r="AT106" s="1473"/>
      <c r="AU106" s="1473"/>
      <c r="AV106" s="1473"/>
      <c r="AW106" s="1473"/>
      <c r="AX106" s="1473"/>
      <c r="AY106" s="1473"/>
      <c r="AZ106" s="1473"/>
      <c r="BA106" s="1473"/>
      <c r="BB106" s="1473"/>
      <c r="BC106" s="1473"/>
      <c r="BD106" s="1473"/>
      <c r="BE106" s="1473"/>
      <c r="BF106" s="1473"/>
      <c r="BG106" s="1473"/>
      <c r="BH106" s="1473"/>
      <c r="BI106" s="1473"/>
      <c r="BJ106" s="1473"/>
      <c r="BK106" s="1473"/>
      <c r="BL106" s="1473"/>
      <c r="BM106" s="1473"/>
      <c r="BN106" s="1473"/>
      <c r="BO106" s="1473"/>
      <c r="BP106" s="1473"/>
      <c r="BQ106" s="1473"/>
      <c r="BR106" s="1473"/>
      <c r="BS106" s="1473"/>
      <c r="BT106" s="1473"/>
      <c r="BU106" s="1473"/>
      <c r="BV106" s="1473"/>
      <c r="BW106" s="1473"/>
      <c r="BX106" s="1473"/>
      <c r="BY106" s="1473"/>
      <c r="BZ106" s="1473"/>
      <c r="CA106" s="1473"/>
      <c r="CB106" s="1473"/>
      <c r="CC106" s="1473"/>
      <c r="CD106" s="1473"/>
      <c r="CE106" s="1473"/>
      <c r="CF106" s="1473"/>
      <c r="CG106" s="1473"/>
      <c r="CH106" s="1473"/>
      <c r="CI106" s="1473"/>
      <c r="CJ106" s="1473"/>
      <c r="CK106" s="1473"/>
      <c r="CL106" s="1473"/>
      <c r="CM106" s="1473"/>
      <c r="CN106" s="1473"/>
      <c r="CO106" s="1473"/>
      <c r="CP106" s="1473"/>
      <c r="CQ106" s="1473"/>
      <c r="CR106" s="1473"/>
      <c r="CS106" s="1473"/>
      <c r="CT106" s="1473"/>
      <c r="CU106" s="1473"/>
      <c r="CV106" s="1473"/>
      <c r="CW106" s="1473"/>
      <c r="CX106" s="1473"/>
      <c r="CY106" s="1473"/>
      <c r="CZ106" s="1473"/>
      <c r="DA106" s="1473"/>
      <c r="DB106" s="1473"/>
      <c r="DC106" s="1473"/>
      <c r="DD106" s="1473"/>
      <c r="DE106" s="1473"/>
      <c r="DF106" s="1473"/>
      <c r="DG106" s="1473"/>
      <c r="DH106" s="1473"/>
      <c r="DI106" s="1473"/>
      <c r="DJ106" s="1473"/>
      <c r="DK106" s="1473"/>
      <c r="DL106" s="1473"/>
      <c r="DM106" s="1473"/>
      <c r="DN106" s="1473"/>
      <c r="DO106" s="1473"/>
      <c r="DP106" s="1473"/>
      <c r="DQ106" s="1473"/>
      <c r="DR106" s="1473"/>
      <c r="DS106" s="1473"/>
      <c r="DT106" s="1473"/>
      <c r="DU106" s="1473"/>
      <c r="DV106" s="1473"/>
      <c r="DW106" s="1473"/>
      <c r="DX106" s="1473"/>
      <c r="DY106" s="1473"/>
      <c r="DZ106" s="1473"/>
      <c r="EA106" s="1473"/>
      <c r="EB106" s="1473"/>
      <c r="EC106" s="1473"/>
      <c r="ED106" s="1473"/>
      <c r="EE106" s="1473"/>
      <c r="EF106" s="1473"/>
      <c r="EG106" s="1473"/>
      <c r="EH106" s="1473"/>
      <c r="EI106" s="1473"/>
      <c r="EJ106" s="1473"/>
      <c r="EK106" s="1473"/>
      <c r="EL106" s="1473"/>
      <c r="EM106" s="1473"/>
      <c r="EN106" s="1473"/>
      <c r="EO106" s="1473"/>
      <c r="EP106" s="1473"/>
      <c r="EQ106" s="1473"/>
      <c r="ER106" s="1473"/>
      <c r="ES106" s="1473"/>
      <c r="ET106" s="1473"/>
      <c r="EU106" s="1473"/>
      <c r="EV106" s="1473"/>
      <c r="EW106" s="115"/>
      <c r="EX106" s="115"/>
      <c r="EY106" s="115"/>
      <c r="EZ106" s="115"/>
      <c r="FA106" s="115"/>
      <c r="FB106" s="115"/>
      <c r="FC106" s="115"/>
      <c r="FD106" s="115"/>
      <c r="FE106" s="115"/>
      <c r="FF106" s="115"/>
      <c r="FG106" s="115"/>
      <c r="FH106" s="115"/>
      <c r="FI106" s="111"/>
      <c r="FK106" s="119"/>
      <c r="FL106" s="111"/>
      <c r="FM106" s="111"/>
    </row>
    <row r="107" spans="1:169" ht="3" customHeight="1">
      <c r="A107" s="112"/>
      <c r="B107" s="112"/>
      <c r="C107" s="108"/>
      <c r="E107" s="112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473"/>
      <c r="R107" s="1473"/>
      <c r="S107" s="1473"/>
      <c r="T107" s="1473"/>
      <c r="U107" s="1473"/>
      <c r="V107" s="1473"/>
      <c r="W107" s="1473"/>
      <c r="X107" s="1473"/>
      <c r="Y107" s="1473"/>
      <c r="Z107" s="1473"/>
      <c r="AA107" s="1473"/>
      <c r="AB107" s="1473"/>
      <c r="AC107" s="1473"/>
      <c r="AD107" s="1473"/>
      <c r="AE107" s="1473"/>
      <c r="AF107" s="1473"/>
      <c r="AG107" s="1473"/>
      <c r="AH107" s="1473"/>
      <c r="AI107" s="1473"/>
      <c r="AJ107" s="1473"/>
      <c r="AK107" s="1473"/>
      <c r="AL107" s="1473"/>
      <c r="AM107" s="1473"/>
      <c r="AN107" s="1473"/>
      <c r="AO107" s="1473"/>
      <c r="AP107" s="1473"/>
      <c r="AQ107" s="1473"/>
      <c r="AR107" s="1473"/>
      <c r="AS107" s="1473"/>
      <c r="AT107" s="1473"/>
      <c r="AU107" s="1473"/>
      <c r="AV107" s="1473"/>
      <c r="AW107" s="1473"/>
      <c r="AX107" s="1473"/>
      <c r="AY107" s="1473"/>
      <c r="AZ107" s="1473"/>
      <c r="BA107" s="1473"/>
      <c r="BB107" s="1473"/>
      <c r="BC107" s="1473"/>
      <c r="BD107" s="1473"/>
      <c r="BE107" s="1473"/>
      <c r="BF107" s="1473"/>
      <c r="BG107" s="1473"/>
      <c r="BH107" s="1473"/>
      <c r="BI107" s="1473"/>
      <c r="BJ107" s="1473"/>
      <c r="BK107" s="1473"/>
      <c r="BL107" s="1473"/>
      <c r="BM107" s="1473"/>
      <c r="BN107" s="1473"/>
      <c r="BO107" s="1473"/>
      <c r="BP107" s="1473"/>
      <c r="BQ107" s="1473"/>
      <c r="BR107" s="1473"/>
      <c r="BS107" s="1473"/>
      <c r="BT107" s="1473"/>
      <c r="BU107" s="1473"/>
      <c r="BV107" s="1473"/>
      <c r="BW107" s="1473"/>
      <c r="BX107" s="1473"/>
      <c r="BY107" s="1473"/>
      <c r="BZ107" s="1473"/>
      <c r="CA107" s="1473"/>
      <c r="CB107" s="1473"/>
      <c r="CC107" s="1473"/>
      <c r="CD107" s="1473"/>
      <c r="CE107" s="1473"/>
      <c r="CF107" s="1473"/>
      <c r="CG107" s="1473"/>
      <c r="CH107" s="1473"/>
      <c r="CI107" s="1473"/>
      <c r="CJ107" s="1473"/>
      <c r="CK107" s="1473"/>
      <c r="CL107" s="1473"/>
      <c r="CM107" s="1473"/>
      <c r="CN107" s="1473"/>
      <c r="CO107" s="1473"/>
      <c r="CP107" s="1473"/>
      <c r="CQ107" s="1473"/>
      <c r="CR107" s="1473"/>
      <c r="CS107" s="1473"/>
      <c r="CT107" s="1473"/>
      <c r="CU107" s="1473"/>
      <c r="CV107" s="1473"/>
      <c r="CW107" s="1473"/>
      <c r="CX107" s="1473"/>
      <c r="CY107" s="1473"/>
      <c r="CZ107" s="1473"/>
      <c r="DA107" s="1473"/>
      <c r="DB107" s="1473"/>
      <c r="DC107" s="1473"/>
      <c r="DD107" s="1473"/>
      <c r="DE107" s="1473"/>
      <c r="DF107" s="1473"/>
      <c r="DG107" s="1473"/>
      <c r="DH107" s="1473"/>
      <c r="DI107" s="1473"/>
      <c r="DJ107" s="1473"/>
      <c r="DK107" s="1473"/>
      <c r="DL107" s="1473"/>
      <c r="DM107" s="1473"/>
      <c r="DN107" s="1473"/>
      <c r="DO107" s="1473"/>
      <c r="DP107" s="1473"/>
      <c r="DQ107" s="1473"/>
      <c r="DR107" s="1473"/>
      <c r="DS107" s="1473"/>
      <c r="DT107" s="1473"/>
      <c r="DU107" s="1473"/>
      <c r="DV107" s="1473"/>
      <c r="DW107" s="1473"/>
      <c r="DX107" s="1473"/>
      <c r="DY107" s="1473"/>
      <c r="DZ107" s="1473"/>
      <c r="EA107" s="1473"/>
      <c r="EB107" s="1473"/>
      <c r="EC107" s="1473"/>
      <c r="ED107" s="1473"/>
      <c r="EE107" s="1473"/>
      <c r="EF107" s="1473"/>
      <c r="EG107" s="1473"/>
      <c r="EH107" s="1473"/>
      <c r="EI107" s="1473"/>
      <c r="EJ107" s="1473"/>
      <c r="EK107" s="1473"/>
      <c r="EL107" s="1473"/>
      <c r="EM107" s="1473"/>
      <c r="EN107" s="1473"/>
      <c r="EO107" s="1473"/>
      <c r="EP107" s="1473"/>
      <c r="EQ107" s="1473"/>
      <c r="ER107" s="1473"/>
      <c r="ES107" s="1473"/>
      <c r="ET107" s="1473"/>
      <c r="EU107" s="1473"/>
      <c r="EV107" s="1473"/>
      <c r="EW107" s="115"/>
      <c r="EX107" s="115"/>
      <c r="EY107" s="115"/>
      <c r="EZ107" s="115"/>
      <c r="FA107" s="115"/>
      <c r="FB107" s="115"/>
      <c r="FC107" s="115"/>
      <c r="FD107" s="115"/>
      <c r="FE107" s="115"/>
      <c r="FF107" s="115"/>
      <c r="FG107" s="115"/>
      <c r="FH107" s="115"/>
      <c r="FI107" s="111"/>
      <c r="FK107" s="109"/>
      <c r="FL107" s="111"/>
      <c r="FM107" s="111"/>
    </row>
    <row r="108" spans="1:169" ht="3" customHeight="1">
      <c r="A108" s="112"/>
      <c r="B108" s="110"/>
      <c r="C108" s="120"/>
      <c r="D108" s="112"/>
      <c r="E108" s="112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473"/>
      <c r="R108" s="1473"/>
      <c r="S108" s="1473"/>
      <c r="T108" s="1473"/>
      <c r="U108" s="1473"/>
      <c r="V108" s="1473"/>
      <c r="W108" s="1473"/>
      <c r="X108" s="1473"/>
      <c r="Y108" s="1473"/>
      <c r="Z108" s="1473"/>
      <c r="AA108" s="1473"/>
      <c r="AB108" s="1473"/>
      <c r="AC108" s="1473"/>
      <c r="AD108" s="1473"/>
      <c r="AE108" s="1473"/>
      <c r="AF108" s="1473"/>
      <c r="AG108" s="1473"/>
      <c r="AH108" s="1473"/>
      <c r="AI108" s="1473"/>
      <c r="AJ108" s="1473"/>
      <c r="AK108" s="1473"/>
      <c r="AL108" s="1473"/>
      <c r="AM108" s="1473"/>
      <c r="AN108" s="1473"/>
      <c r="AO108" s="1473"/>
      <c r="AP108" s="1473"/>
      <c r="AQ108" s="1473"/>
      <c r="AR108" s="1473"/>
      <c r="AS108" s="1473"/>
      <c r="AT108" s="1473"/>
      <c r="AU108" s="1473"/>
      <c r="AV108" s="1473"/>
      <c r="AW108" s="1473"/>
      <c r="AX108" s="1473"/>
      <c r="AY108" s="1473"/>
      <c r="AZ108" s="1473"/>
      <c r="BA108" s="1473"/>
      <c r="BB108" s="1473"/>
      <c r="BC108" s="1473"/>
      <c r="BD108" s="1473"/>
      <c r="BE108" s="1473"/>
      <c r="BF108" s="1473"/>
      <c r="BG108" s="1473"/>
      <c r="BH108" s="1473"/>
      <c r="BI108" s="1473"/>
      <c r="BJ108" s="1473"/>
      <c r="BK108" s="1473"/>
      <c r="BL108" s="1473"/>
      <c r="BM108" s="1473"/>
      <c r="BN108" s="1473"/>
      <c r="BO108" s="1473"/>
      <c r="BP108" s="1473"/>
      <c r="BQ108" s="1473"/>
      <c r="BR108" s="1473"/>
      <c r="BS108" s="1473"/>
      <c r="BT108" s="1473"/>
      <c r="BU108" s="1473"/>
      <c r="BV108" s="1473"/>
      <c r="BW108" s="1473"/>
      <c r="BX108" s="1473"/>
      <c r="BY108" s="1473"/>
      <c r="BZ108" s="1473"/>
      <c r="CA108" s="1473"/>
      <c r="CB108" s="1473"/>
      <c r="CC108" s="1473"/>
      <c r="CD108" s="1473"/>
      <c r="CE108" s="1473"/>
      <c r="CF108" s="1473"/>
      <c r="CG108" s="1473"/>
      <c r="CH108" s="1473"/>
      <c r="CI108" s="1473"/>
      <c r="CJ108" s="1473"/>
      <c r="CK108" s="1473"/>
      <c r="CL108" s="1473"/>
      <c r="CM108" s="1473"/>
      <c r="CN108" s="1473"/>
      <c r="CO108" s="1473"/>
      <c r="CP108" s="1473"/>
      <c r="CQ108" s="1473"/>
      <c r="CR108" s="1473"/>
      <c r="CS108" s="1473"/>
      <c r="CT108" s="1473"/>
      <c r="CU108" s="1473"/>
      <c r="CV108" s="1473"/>
      <c r="CW108" s="1473"/>
      <c r="CX108" s="1473"/>
      <c r="CY108" s="1473"/>
      <c r="CZ108" s="1473"/>
      <c r="DA108" s="1473"/>
      <c r="DB108" s="1473"/>
      <c r="DC108" s="1473"/>
      <c r="DD108" s="1473"/>
      <c r="DE108" s="1473"/>
      <c r="DF108" s="1473"/>
      <c r="DG108" s="1473"/>
      <c r="DH108" s="1473"/>
      <c r="DI108" s="1473"/>
      <c r="DJ108" s="1473"/>
      <c r="DK108" s="1473"/>
      <c r="DL108" s="1473"/>
      <c r="DM108" s="1473"/>
      <c r="DN108" s="1473"/>
      <c r="DO108" s="1473"/>
      <c r="DP108" s="1473"/>
      <c r="DQ108" s="1473"/>
      <c r="DR108" s="1473"/>
      <c r="DS108" s="1473"/>
      <c r="DT108" s="1473"/>
      <c r="DU108" s="1473"/>
      <c r="DV108" s="1473"/>
      <c r="DW108" s="1473"/>
      <c r="DX108" s="1473"/>
      <c r="DY108" s="1473"/>
      <c r="DZ108" s="1473"/>
      <c r="EA108" s="1473"/>
      <c r="EB108" s="1473"/>
      <c r="EC108" s="1473"/>
      <c r="ED108" s="1473"/>
      <c r="EE108" s="1473"/>
      <c r="EF108" s="1473"/>
      <c r="EG108" s="1473"/>
      <c r="EH108" s="1473"/>
      <c r="EI108" s="1473"/>
      <c r="EJ108" s="1473"/>
      <c r="EK108" s="1473"/>
      <c r="EL108" s="1473"/>
      <c r="EM108" s="1473"/>
      <c r="EN108" s="1473"/>
      <c r="EO108" s="1473"/>
      <c r="EP108" s="1473"/>
      <c r="EQ108" s="1473"/>
      <c r="ER108" s="1473"/>
      <c r="ES108" s="1473"/>
      <c r="ET108" s="1473"/>
      <c r="EU108" s="1473"/>
      <c r="EV108" s="1473"/>
      <c r="EW108" s="115"/>
      <c r="EX108" s="115"/>
      <c r="EY108" s="115"/>
      <c r="EZ108" s="115"/>
      <c r="FA108" s="115"/>
      <c r="FB108" s="115"/>
      <c r="FC108" s="115"/>
      <c r="FD108" s="115"/>
      <c r="FE108" s="115"/>
      <c r="FF108" s="115"/>
      <c r="FG108" s="115"/>
      <c r="FH108" s="115"/>
      <c r="FI108" s="111"/>
      <c r="FK108" s="112"/>
      <c r="FL108" s="119"/>
      <c r="FM108" s="111"/>
    </row>
    <row r="109" spans="1:169" ht="3" customHeight="1">
      <c r="A109" s="112"/>
      <c r="B109" s="108"/>
      <c r="D109" s="112"/>
      <c r="E109" s="112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473"/>
      <c r="R109" s="1473"/>
      <c r="S109" s="1473"/>
      <c r="T109" s="1473"/>
      <c r="U109" s="1473"/>
      <c r="V109" s="1473"/>
      <c r="W109" s="1473"/>
      <c r="X109" s="1473"/>
      <c r="Y109" s="1473"/>
      <c r="Z109" s="1473"/>
      <c r="AA109" s="1473"/>
      <c r="AB109" s="1473"/>
      <c r="AC109" s="1473"/>
      <c r="AD109" s="1473"/>
      <c r="AE109" s="1473"/>
      <c r="AF109" s="1473"/>
      <c r="AG109" s="1473"/>
      <c r="AH109" s="1473"/>
      <c r="AI109" s="1473"/>
      <c r="AJ109" s="1473"/>
      <c r="AK109" s="1473"/>
      <c r="AL109" s="1473"/>
      <c r="AM109" s="1473"/>
      <c r="AN109" s="1473"/>
      <c r="AO109" s="1473"/>
      <c r="AP109" s="1473"/>
      <c r="AQ109" s="1473"/>
      <c r="AR109" s="1473"/>
      <c r="AS109" s="1473"/>
      <c r="AT109" s="1473"/>
      <c r="AU109" s="1473"/>
      <c r="AV109" s="1473"/>
      <c r="AW109" s="1473"/>
      <c r="AX109" s="1473"/>
      <c r="AY109" s="1473"/>
      <c r="AZ109" s="1473"/>
      <c r="BA109" s="1473"/>
      <c r="BB109" s="1473"/>
      <c r="BC109" s="1473"/>
      <c r="BD109" s="1473"/>
      <c r="BE109" s="1473"/>
      <c r="BF109" s="1473"/>
      <c r="BG109" s="1473"/>
      <c r="BH109" s="1473"/>
      <c r="BI109" s="1473"/>
      <c r="BJ109" s="1473"/>
      <c r="BK109" s="1473"/>
      <c r="BL109" s="1473"/>
      <c r="BM109" s="1473"/>
      <c r="BN109" s="1473"/>
      <c r="BO109" s="1473"/>
      <c r="BP109" s="1473"/>
      <c r="BQ109" s="1473"/>
      <c r="BR109" s="1473"/>
      <c r="BS109" s="1473"/>
      <c r="BT109" s="1473"/>
      <c r="BU109" s="1473"/>
      <c r="BV109" s="1473"/>
      <c r="BW109" s="1473"/>
      <c r="BX109" s="1473"/>
      <c r="BY109" s="1473"/>
      <c r="BZ109" s="1473"/>
      <c r="CA109" s="1473"/>
      <c r="CB109" s="1473"/>
      <c r="CC109" s="1473"/>
      <c r="CD109" s="1473"/>
      <c r="CE109" s="1473"/>
      <c r="CF109" s="1473"/>
      <c r="CG109" s="1473"/>
      <c r="CH109" s="1473"/>
      <c r="CI109" s="1473"/>
      <c r="CJ109" s="1473"/>
      <c r="CK109" s="1473"/>
      <c r="CL109" s="1473"/>
      <c r="CM109" s="1473"/>
      <c r="CN109" s="1473"/>
      <c r="CO109" s="1473"/>
      <c r="CP109" s="1473"/>
      <c r="CQ109" s="1473"/>
      <c r="CR109" s="1473"/>
      <c r="CS109" s="1473"/>
      <c r="CT109" s="1473"/>
      <c r="CU109" s="1473"/>
      <c r="CV109" s="1473"/>
      <c r="CW109" s="1473"/>
      <c r="CX109" s="1473"/>
      <c r="CY109" s="1473"/>
      <c r="CZ109" s="1473"/>
      <c r="DA109" s="1473"/>
      <c r="DB109" s="1473"/>
      <c r="DC109" s="1473"/>
      <c r="DD109" s="1473"/>
      <c r="DE109" s="1473"/>
      <c r="DF109" s="1473"/>
      <c r="DG109" s="1473"/>
      <c r="DH109" s="1473"/>
      <c r="DI109" s="1473"/>
      <c r="DJ109" s="1473"/>
      <c r="DK109" s="1473"/>
      <c r="DL109" s="1473"/>
      <c r="DM109" s="1473"/>
      <c r="DN109" s="1473"/>
      <c r="DO109" s="1473"/>
      <c r="DP109" s="1473"/>
      <c r="DQ109" s="1473"/>
      <c r="DR109" s="1473"/>
      <c r="DS109" s="1473"/>
      <c r="DT109" s="1473"/>
      <c r="DU109" s="1473"/>
      <c r="DV109" s="1473"/>
      <c r="DW109" s="1473"/>
      <c r="DX109" s="1473"/>
      <c r="DY109" s="1473"/>
      <c r="DZ109" s="1473"/>
      <c r="EA109" s="1473"/>
      <c r="EB109" s="1473"/>
      <c r="EC109" s="1473"/>
      <c r="ED109" s="1473"/>
      <c r="EE109" s="1473"/>
      <c r="EF109" s="1473"/>
      <c r="EG109" s="1473"/>
      <c r="EH109" s="1473"/>
      <c r="EI109" s="1473"/>
      <c r="EJ109" s="1473"/>
      <c r="EK109" s="1473"/>
      <c r="EL109" s="1473"/>
      <c r="EM109" s="1473"/>
      <c r="EN109" s="1473"/>
      <c r="EO109" s="1473"/>
      <c r="EP109" s="1473"/>
      <c r="EQ109" s="1473"/>
      <c r="ER109" s="1473"/>
      <c r="ES109" s="1473"/>
      <c r="ET109" s="1473"/>
      <c r="EU109" s="1473"/>
      <c r="EV109" s="1473"/>
      <c r="EW109" s="115"/>
      <c r="EX109" s="115"/>
      <c r="EY109" s="115"/>
      <c r="EZ109" s="115"/>
      <c r="FA109" s="115"/>
      <c r="FB109" s="115"/>
      <c r="FC109" s="115"/>
      <c r="FD109" s="115"/>
      <c r="FE109" s="115"/>
      <c r="FF109" s="115"/>
      <c r="FG109" s="115"/>
      <c r="FH109" s="115"/>
      <c r="FI109" s="111"/>
      <c r="FK109" s="112"/>
      <c r="FL109" s="109"/>
      <c r="FM109" s="111"/>
    </row>
    <row r="110" spans="1:169" ht="3" customHeight="1">
      <c r="A110" s="112"/>
      <c r="B110" s="120"/>
      <c r="C110" s="119"/>
      <c r="D110" s="112"/>
      <c r="E110" s="112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473"/>
      <c r="R110" s="1473"/>
      <c r="S110" s="1473"/>
      <c r="T110" s="1473"/>
      <c r="U110" s="1473"/>
      <c r="V110" s="1473"/>
      <c r="W110" s="1473"/>
      <c r="X110" s="1473"/>
      <c r="Y110" s="1473"/>
      <c r="Z110" s="1473"/>
      <c r="AA110" s="1473"/>
      <c r="AB110" s="1473"/>
      <c r="AC110" s="1473"/>
      <c r="AD110" s="1473"/>
      <c r="AE110" s="1473"/>
      <c r="AF110" s="1473"/>
      <c r="AG110" s="1473"/>
      <c r="AH110" s="1473"/>
      <c r="AI110" s="1473"/>
      <c r="AJ110" s="1473"/>
      <c r="AK110" s="1473"/>
      <c r="AL110" s="1473"/>
      <c r="AM110" s="1473"/>
      <c r="AN110" s="1473"/>
      <c r="AO110" s="1473"/>
      <c r="AP110" s="1473"/>
      <c r="AQ110" s="1473"/>
      <c r="AR110" s="1473"/>
      <c r="AS110" s="1473"/>
      <c r="AT110" s="1473"/>
      <c r="AU110" s="1473"/>
      <c r="AV110" s="1473"/>
      <c r="AW110" s="1473"/>
      <c r="AX110" s="1473"/>
      <c r="AY110" s="1473"/>
      <c r="AZ110" s="1473"/>
      <c r="BA110" s="1473"/>
      <c r="BB110" s="1473"/>
      <c r="BC110" s="1473"/>
      <c r="BD110" s="1473"/>
      <c r="BE110" s="1473"/>
      <c r="BF110" s="1473"/>
      <c r="BG110" s="1473"/>
      <c r="BH110" s="1473"/>
      <c r="BI110" s="1473"/>
      <c r="BJ110" s="1473"/>
      <c r="BK110" s="1473"/>
      <c r="BL110" s="1473"/>
      <c r="BM110" s="1473"/>
      <c r="BN110" s="1473"/>
      <c r="BO110" s="1473"/>
      <c r="BP110" s="1473"/>
      <c r="BQ110" s="1473"/>
      <c r="BR110" s="1473"/>
      <c r="BS110" s="1473"/>
      <c r="BT110" s="1473"/>
      <c r="BU110" s="1473"/>
      <c r="BV110" s="1473"/>
      <c r="BW110" s="1473"/>
      <c r="BX110" s="1473"/>
      <c r="BY110" s="1473"/>
      <c r="BZ110" s="1473"/>
      <c r="CA110" s="1473"/>
      <c r="CB110" s="1473"/>
      <c r="CC110" s="1473"/>
      <c r="CD110" s="1473"/>
      <c r="CE110" s="1473"/>
      <c r="CF110" s="1473"/>
      <c r="CG110" s="1473"/>
      <c r="CH110" s="1473"/>
      <c r="CI110" s="1473"/>
      <c r="CJ110" s="1473"/>
      <c r="CK110" s="1473"/>
      <c r="CL110" s="1473"/>
      <c r="CM110" s="1473"/>
      <c r="CN110" s="1473"/>
      <c r="CO110" s="1473"/>
      <c r="CP110" s="1473"/>
      <c r="CQ110" s="1473"/>
      <c r="CR110" s="1473"/>
      <c r="CS110" s="1473"/>
      <c r="CT110" s="1473"/>
      <c r="CU110" s="1473"/>
      <c r="CV110" s="1473"/>
      <c r="CW110" s="1473"/>
      <c r="CX110" s="1473"/>
      <c r="CY110" s="1473"/>
      <c r="CZ110" s="1473"/>
      <c r="DA110" s="1473"/>
      <c r="DB110" s="1473"/>
      <c r="DC110" s="1473"/>
      <c r="DD110" s="1473"/>
      <c r="DE110" s="1473"/>
      <c r="DF110" s="1473"/>
      <c r="DG110" s="1473"/>
      <c r="DH110" s="1473"/>
      <c r="DI110" s="1473"/>
      <c r="DJ110" s="1473"/>
      <c r="DK110" s="1473"/>
      <c r="DL110" s="1473"/>
      <c r="DM110" s="1473"/>
      <c r="DN110" s="1473"/>
      <c r="DO110" s="1473"/>
      <c r="DP110" s="1473"/>
      <c r="DQ110" s="1473"/>
      <c r="DR110" s="1473"/>
      <c r="DS110" s="1473"/>
      <c r="DT110" s="1473"/>
      <c r="DU110" s="1473"/>
      <c r="DV110" s="1473"/>
      <c r="DW110" s="1473"/>
      <c r="DX110" s="1473"/>
      <c r="DY110" s="1473"/>
      <c r="DZ110" s="1473"/>
      <c r="EA110" s="1473"/>
      <c r="EB110" s="1473"/>
      <c r="EC110" s="1473"/>
      <c r="ED110" s="1473"/>
      <c r="EE110" s="1473"/>
      <c r="EF110" s="1473"/>
      <c r="EG110" s="1473"/>
      <c r="EH110" s="1473"/>
      <c r="EI110" s="1473"/>
      <c r="EJ110" s="1473"/>
      <c r="EK110" s="1473"/>
      <c r="EL110" s="1473"/>
      <c r="EM110" s="1473"/>
      <c r="EN110" s="1473"/>
      <c r="EO110" s="1473"/>
      <c r="EP110" s="1473"/>
      <c r="EQ110" s="1473"/>
      <c r="ER110" s="1473"/>
      <c r="ES110" s="1473"/>
      <c r="ET110" s="1473"/>
      <c r="EU110" s="1473"/>
      <c r="EV110" s="1473"/>
      <c r="EW110" s="115"/>
      <c r="EX110" s="115"/>
      <c r="EY110" s="115"/>
      <c r="EZ110" s="115"/>
      <c r="FA110" s="115"/>
      <c r="FB110" s="115"/>
      <c r="FC110" s="115"/>
      <c r="FD110" s="115"/>
      <c r="FE110" s="115"/>
      <c r="FF110" s="115"/>
      <c r="FG110" s="115"/>
      <c r="FH110" s="115"/>
      <c r="FI110" s="111"/>
      <c r="FK110" s="119"/>
      <c r="FL110" s="111"/>
      <c r="FM110" s="111"/>
    </row>
    <row r="111" spans="1:169" ht="3" customHeight="1">
      <c r="A111" s="112"/>
      <c r="B111" s="112"/>
      <c r="C111" s="108"/>
      <c r="E111" s="112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473"/>
      <c r="R111" s="1473"/>
      <c r="S111" s="1473"/>
      <c r="T111" s="1473"/>
      <c r="U111" s="1473"/>
      <c r="V111" s="1473"/>
      <c r="W111" s="1473"/>
      <c r="X111" s="1473"/>
      <c r="Y111" s="1473"/>
      <c r="Z111" s="1473"/>
      <c r="AA111" s="1473"/>
      <c r="AB111" s="1473"/>
      <c r="AC111" s="1473"/>
      <c r="AD111" s="1473"/>
      <c r="AE111" s="1473"/>
      <c r="AF111" s="1473"/>
      <c r="AG111" s="1473"/>
      <c r="AH111" s="1473"/>
      <c r="AI111" s="1473"/>
      <c r="AJ111" s="1473"/>
      <c r="AK111" s="1473"/>
      <c r="AL111" s="1473"/>
      <c r="AM111" s="1473"/>
      <c r="AN111" s="1473"/>
      <c r="AO111" s="1473"/>
      <c r="AP111" s="1473"/>
      <c r="AQ111" s="1473"/>
      <c r="AR111" s="1473"/>
      <c r="AS111" s="1473"/>
      <c r="AT111" s="1473"/>
      <c r="AU111" s="1473"/>
      <c r="AV111" s="1473"/>
      <c r="AW111" s="1473"/>
      <c r="AX111" s="1473"/>
      <c r="AY111" s="1473"/>
      <c r="AZ111" s="1473"/>
      <c r="BA111" s="1473"/>
      <c r="BB111" s="1473"/>
      <c r="BC111" s="1473"/>
      <c r="BD111" s="1473"/>
      <c r="BE111" s="1473"/>
      <c r="BF111" s="1473"/>
      <c r="BG111" s="1473"/>
      <c r="BH111" s="1473"/>
      <c r="BI111" s="1473"/>
      <c r="BJ111" s="1473"/>
      <c r="BK111" s="1473"/>
      <c r="BL111" s="1473"/>
      <c r="BM111" s="1473"/>
      <c r="BN111" s="1473"/>
      <c r="BO111" s="1473"/>
      <c r="BP111" s="1473"/>
      <c r="BQ111" s="1473"/>
      <c r="BR111" s="1473"/>
      <c r="BS111" s="1473"/>
      <c r="BT111" s="1473"/>
      <c r="BU111" s="1473"/>
      <c r="BV111" s="1473"/>
      <c r="BW111" s="1473"/>
      <c r="BX111" s="1473"/>
      <c r="BY111" s="1473"/>
      <c r="BZ111" s="1473"/>
      <c r="CA111" s="1473"/>
      <c r="CB111" s="1473"/>
      <c r="CC111" s="1473"/>
      <c r="CD111" s="1473"/>
      <c r="CE111" s="1473"/>
      <c r="CF111" s="1473"/>
      <c r="CG111" s="1473"/>
      <c r="CH111" s="1473"/>
      <c r="CI111" s="1473"/>
      <c r="CJ111" s="1473"/>
      <c r="CK111" s="1473"/>
      <c r="CL111" s="1473"/>
      <c r="CM111" s="1473"/>
      <c r="CN111" s="1473"/>
      <c r="CO111" s="1473"/>
      <c r="CP111" s="1473"/>
      <c r="CQ111" s="1473"/>
      <c r="CR111" s="1473"/>
      <c r="CS111" s="1473"/>
      <c r="CT111" s="1473"/>
      <c r="CU111" s="1473"/>
      <c r="CV111" s="1473"/>
      <c r="CW111" s="1473"/>
      <c r="CX111" s="1473"/>
      <c r="CY111" s="1473"/>
      <c r="CZ111" s="1473"/>
      <c r="DA111" s="1473"/>
      <c r="DB111" s="1473"/>
      <c r="DC111" s="1473"/>
      <c r="DD111" s="1473"/>
      <c r="DE111" s="1473"/>
      <c r="DF111" s="1473"/>
      <c r="DG111" s="1473"/>
      <c r="DH111" s="1473"/>
      <c r="DI111" s="1473"/>
      <c r="DJ111" s="1473"/>
      <c r="DK111" s="1473"/>
      <c r="DL111" s="1473"/>
      <c r="DM111" s="1473"/>
      <c r="DN111" s="1473"/>
      <c r="DO111" s="1473"/>
      <c r="DP111" s="1473"/>
      <c r="DQ111" s="1473"/>
      <c r="DR111" s="1473"/>
      <c r="DS111" s="1473"/>
      <c r="DT111" s="1473"/>
      <c r="DU111" s="1473"/>
      <c r="DV111" s="1473"/>
      <c r="DW111" s="1473"/>
      <c r="DX111" s="1473"/>
      <c r="DY111" s="1473"/>
      <c r="DZ111" s="1473"/>
      <c r="EA111" s="1473"/>
      <c r="EB111" s="1473"/>
      <c r="EC111" s="1473"/>
      <c r="ED111" s="1473"/>
      <c r="EE111" s="1473"/>
      <c r="EF111" s="1473"/>
      <c r="EG111" s="1473"/>
      <c r="EH111" s="1473"/>
      <c r="EI111" s="1473"/>
      <c r="EJ111" s="1473"/>
      <c r="EK111" s="1473"/>
      <c r="EL111" s="1473"/>
      <c r="EM111" s="1473"/>
      <c r="EN111" s="1473"/>
      <c r="EO111" s="1473"/>
      <c r="EP111" s="1473"/>
      <c r="EQ111" s="1473"/>
      <c r="ER111" s="1473"/>
      <c r="ES111" s="1473"/>
      <c r="ET111" s="1473"/>
      <c r="EU111" s="1473"/>
      <c r="EV111" s="1473"/>
      <c r="EW111" s="115"/>
      <c r="EX111" s="115"/>
      <c r="EY111" s="115"/>
      <c r="EZ111" s="115"/>
      <c r="FA111" s="115"/>
      <c r="FB111" s="115"/>
      <c r="FC111" s="115"/>
      <c r="FD111" s="115"/>
      <c r="FE111" s="115"/>
      <c r="FF111" s="115"/>
      <c r="FG111" s="115"/>
      <c r="FH111" s="115"/>
      <c r="FI111" s="111"/>
      <c r="FK111" s="109"/>
      <c r="FL111" s="111"/>
      <c r="FM111" s="111"/>
    </row>
    <row r="112" spans="1:169" ht="3" customHeight="1">
      <c r="A112" s="112"/>
      <c r="B112" s="119"/>
      <c r="C112" s="112"/>
      <c r="D112" s="112"/>
      <c r="E112" s="112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473"/>
      <c r="R112" s="1473"/>
      <c r="S112" s="1473"/>
      <c r="T112" s="1473"/>
      <c r="U112" s="1473"/>
      <c r="V112" s="1473"/>
      <c r="W112" s="1473"/>
      <c r="X112" s="1473"/>
      <c r="Y112" s="1473"/>
      <c r="Z112" s="1473"/>
      <c r="AA112" s="1473"/>
      <c r="AB112" s="1473"/>
      <c r="AC112" s="1473"/>
      <c r="AD112" s="1473"/>
      <c r="AE112" s="1473"/>
      <c r="AF112" s="1473"/>
      <c r="AG112" s="1473"/>
      <c r="AH112" s="1473"/>
      <c r="AI112" s="1473"/>
      <c r="AJ112" s="1473"/>
      <c r="AK112" s="1473"/>
      <c r="AL112" s="1473"/>
      <c r="AM112" s="1473"/>
      <c r="AN112" s="1473"/>
      <c r="AO112" s="1473"/>
      <c r="AP112" s="1473"/>
      <c r="AQ112" s="1473"/>
      <c r="AR112" s="1473"/>
      <c r="AS112" s="1473"/>
      <c r="AT112" s="1473"/>
      <c r="AU112" s="1473"/>
      <c r="AV112" s="1473"/>
      <c r="AW112" s="1473"/>
      <c r="AX112" s="1473"/>
      <c r="AY112" s="1473"/>
      <c r="AZ112" s="1473"/>
      <c r="BA112" s="1473"/>
      <c r="BB112" s="1473"/>
      <c r="BC112" s="1473"/>
      <c r="BD112" s="1473"/>
      <c r="BE112" s="1473"/>
      <c r="BF112" s="1473"/>
      <c r="BG112" s="1473"/>
      <c r="BH112" s="1473"/>
      <c r="BI112" s="1473"/>
      <c r="BJ112" s="1473"/>
      <c r="BK112" s="1473"/>
      <c r="BL112" s="1473"/>
      <c r="BM112" s="1473"/>
      <c r="BN112" s="1473"/>
      <c r="BO112" s="1473"/>
      <c r="BP112" s="1473"/>
      <c r="BQ112" s="1473"/>
      <c r="BR112" s="1473"/>
      <c r="BS112" s="1473"/>
      <c r="BT112" s="1473"/>
      <c r="BU112" s="1473"/>
      <c r="BV112" s="1473"/>
      <c r="BW112" s="1473"/>
      <c r="BX112" s="1473"/>
      <c r="BY112" s="1473"/>
      <c r="BZ112" s="1473"/>
      <c r="CA112" s="1473"/>
      <c r="CB112" s="1473"/>
      <c r="CC112" s="1473"/>
      <c r="CD112" s="1473"/>
      <c r="CE112" s="1473"/>
      <c r="CF112" s="1473"/>
      <c r="CG112" s="1473"/>
      <c r="CH112" s="1473"/>
      <c r="CI112" s="1473"/>
      <c r="CJ112" s="1473"/>
      <c r="CK112" s="1473"/>
      <c r="CL112" s="1473"/>
      <c r="CM112" s="1473"/>
      <c r="CN112" s="1473"/>
      <c r="CO112" s="1473"/>
      <c r="CP112" s="1473"/>
      <c r="CQ112" s="1473"/>
      <c r="CR112" s="1473"/>
      <c r="CS112" s="1473"/>
      <c r="CT112" s="1473"/>
      <c r="CU112" s="1473"/>
      <c r="CV112" s="1473"/>
      <c r="CW112" s="1473"/>
      <c r="CX112" s="1473"/>
      <c r="CY112" s="1473"/>
      <c r="CZ112" s="1473"/>
      <c r="DA112" s="1473"/>
      <c r="DB112" s="1473"/>
      <c r="DC112" s="1473"/>
      <c r="DD112" s="1473"/>
      <c r="DE112" s="1473"/>
      <c r="DF112" s="1473"/>
      <c r="DG112" s="1473"/>
      <c r="DH112" s="1473"/>
      <c r="DI112" s="1473"/>
      <c r="DJ112" s="1473"/>
      <c r="DK112" s="1473"/>
      <c r="DL112" s="1473"/>
      <c r="DM112" s="1473"/>
      <c r="DN112" s="1473"/>
      <c r="DO112" s="1473"/>
      <c r="DP112" s="1473"/>
      <c r="DQ112" s="1473"/>
      <c r="DR112" s="1473"/>
      <c r="DS112" s="1473"/>
      <c r="DT112" s="1473"/>
      <c r="DU112" s="1473"/>
      <c r="DV112" s="1473"/>
      <c r="DW112" s="1473"/>
      <c r="DX112" s="1473"/>
      <c r="DY112" s="1473"/>
      <c r="DZ112" s="1473"/>
      <c r="EA112" s="1473"/>
      <c r="EB112" s="1473"/>
      <c r="EC112" s="1473"/>
      <c r="ED112" s="1473"/>
      <c r="EE112" s="1473"/>
      <c r="EF112" s="1473"/>
      <c r="EG112" s="1473"/>
      <c r="EH112" s="1473"/>
      <c r="EI112" s="1473"/>
      <c r="EJ112" s="1473"/>
      <c r="EK112" s="1473"/>
      <c r="EL112" s="1473"/>
      <c r="EM112" s="1473"/>
      <c r="EN112" s="1473"/>
      <c r="EO112" s="1473"/>
      <c r="EP112" s="1473"/>
      <c r="EQ112" s="1473"/>
      <c r="ER112" s="1473"/>
      <c r="ES112" s="1473"/>
      <c r="ET112" s="1473"/>
      <c r="EU112" s="1473"/>
      <c r="EV112" s="1473"/>
      <c r="EW112" s="115"/>
      <c r="EX112" s="115"/>
      <c r="EY112" s="115"/>
      <c r="EZ112" s="115"/>
      <c r="FA112" s="115"/>
      <c r="FB112" s="115"/>
      <c r="FC112" s="115"/>
      <c r="FD112" s="115"/>
      <c r="FE112" s="115"/>
      <c r="FF112" s="115"/>
      <c r="FG112" s="115"/>
      <c r="FH112" s="115"/>
      <c r="FI112" s="111"/>
      <c r="FK112" s="112"/>
      <c r="FL112" s="119"/>
      <c r="FM112" s="111"/>
    </row>
    <row r="113" spans="1:169" ht="3" customHeight="1">
      <c r="A113" s="112"/>
      <c r="B113" s="108"/>
      <c r="D113" s="112"/>
      <c r="E113" s="112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5"/>
      <c r="DH113" s="115"/>
      <c r="DI113" s="115"/>
      <c r="DJ113" s="115"/>
      <c r="DK113" s="115"/>
      <c r="DL113" s="115"/>
      <c r="DM113" s="115"/>
      <c r="DN113" s="115"/>
      <c r="DO113" s="115"/>
      <c r="DP113" s="115"/>
      <c r="DQ113" s="115"/>
      <c r="DR113" s="115"/>
      <c r="DS113" s="115"/>
      <c r="DT113" s="115"/>
      <c r="DU113" s="115"/>
      <c r="DV113" s="115"/>
      <c r="DW113" s="115"/>
      <c r="DX113" s="115"/>
      <c r="DY113" s="115"/>
      <c r="DZ113" s="115"/>
      <c r="EA113" s="115"/>
      <c r="EB113" s="115"/>
      <c r="EC113" s="115"/>
      <c r="ED113" s="115"/>
      <c r="EE113" s="115"/>
      <c r="EF113" s="115"/>
      <c r="EG113" s="115"/>
      <c r="EH113" s="115"/>
      <c r="EI113" s="115"/>
      <c r="EJ113" s="115"/>
      <c r="EK113" s="115"/>
      <c r="EL113" s="115"/>
      <c r="EM113" s="115"/>
      <c r="EN113" s="115"/>
      <c r="EO113" s="115"/>
      <c r="EP113" s="115"/>
      <c r="EQ113" s="115"/>
      <c r="ER113" s="115"/>
      <c r="ES113" s="115"/>
      <c r="ET113" s="115"/>
      <c r="EU113" s="115"/>
      <c r="EV113" s="115"/>
      <c r="EW113" s="115"/>
      <c r="EX113" s="115"/>
      <c r="EY113" s="115"/>
      <c r="EZ113" s="115"/>
      <c r="FA113" s="115"/>
      <c r="FB113" s="115"/>
      <c r="FC113" s="115"/>
      <c r="FD113" s="115"/>
      <c r="FE113" s="115"/>
      <c r="FF113" s="115"/>
      <c r="FG113" s="115"/>
      <c r="FH113" s="115"/>
      <c r="FI113" s="111"/>
      <c r="FK113" s="112"/>
      <c r="FL113" s="109"/>
      <c r="FM113" s="111"/>
    </row>
    <row r="114" spans="1:169" ht="3" customHeight="1">
      <c r="A114" s="112"/>
      <c r="B114" s="120"/>
      <c r="C114" s="119"/>
      <c r="D114" s="112"/>
      <c r="E114" s="112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  <c r="EB114" s="115"/>
      <c r="EC114" s="115"/>
      <c r="ED114" s="115"/>
      <c r="EE114" s="115"/>
      <c r="EF114" s="115"/>
      <c r="EG114" s="115"/>
      <c r="EH114" s="115"/>
      <c r="EI114" s="115"/>
      <c r="EJ114" s="115"/>
      <c r="EK114" s="115"/>
      <c r="EL114" s="115"/>
      <c r="EM114" s="115"/>
      <c r="EN114" s="115"/>
      <c r="EO114" s="115"/>
      <c r="EP114" s="115"/>
      <c r="EQ114" s="115"/>
      <c r="ER114" s="115"/>
      <c r="ES114" s="115"/>
      <c r="ET114" s="115"/>
      <c r="EU114" s="115"/>
      <c r="EV114" s="115"/>
      <c r="EW114" s="115"/>
      <c r="EX114" s="115"/>
      <c r="EY114" s="115"/>
      <c r="EZ114" s="115"/>
      <c r="FA114" s="115"/>
      <c r="FB114" s="115"/>
      <c r="FC114" s="115"/>
      <c r="FD114" s="115"/>
      <c r="FE114" s="115"/>
      <c r="FF114" s="115"/>
      <c r="FG114" s="115"/>
      <c r="FH114" s="115"/>
      <c r="FI114" s="111"/>
      <c r="FK114" s="119"/>
      <c r="FL114" s="111"/>
      <c r="FM114" s="111"/>
    </row>
    <row r="115" spans="1:169" ht="3" customHeight="1">
      <c r="A115" s="112"/>
      <c r="B115" s="112"/>
      <c r="C115" s="108"/>
      <c r="E115" s="112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115"/>
      <c r="EB115" s="115"/>
      <c r="EC115" s="115"/>
      <c r="ED115" s="115"/>
      <c r="EE115" s="115"/>
      <c r="EF115" s="115"/>
      <c r="EG115" s="115"/>
      <c r="EH115" s="115"/>
      <c r="EI115" s="115"/>
      <c r="EJ115" s="115"/>
      <c r="EK115" s="115"/>
      <c r="EL115" s="115"/>
      <c r="EM115" s="115"/>
      <c r="EN115" s="115"/>
      <c r="EO115" s="115"/>
      <c r="EP115" s="115"/>
      <c r="EQ115" s="115"/>
      <c r="ER115" s="115"/>
      <c r="ES115" s="115"/>
      <c r="ET115" s="115"/>
      <c r="EU115" s="115"/>
      <c r="EV115" s="115"/>
      <c r="EW115" s="115"/>
      <c r="EX115" s="115"/>
      <c r="EY115" s="115"/>
      <c r="EZ115" s="115"/>
      <c r="FA115" s="115"/>
      <c r="FB115" s="115"/>
      <c r="FC115" s="115"/>
      <c r="FD115" s="115"/>
      <c r="FE115" s="115"/>
      <c r="FF115" s="115"/>
      <c r="FG115" s="115"/>
      <c r="FH115" s="115"/>
      <c r="FI115" s="111"/>
      <c r="FK115" s="109"/>
      <c r="FL115" s="111"/>
      <c r="FM115" s="111"/>
    </row>
    <row r="116" spans="1:169" ht="3" customHeight="1">
      <c r="A116" s="112"/>
      <c r="B116" s="110"/>
      <c r="C116" s="120"/>
      <c r="D116" s="112"/>
      <c r="E116" s="112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474"/>
      <c r="AN116" s="1474"/>
      <c r="AO116" s="1474"/>
      <c r="AP116" s="1474"/>
      <c r="AQ116" s="1474"/>
      <c r="AR116" s="1474"/>
      <c r="AS116" s="1474"/>
      <c r="AT116" s="1474"/>
      <c r="AU116" s="1474"/>
      <c r="AV116" s="1474"/>
      <c r="AW116" s="1474"/>
      <c r="AX116" s="1474"/>
      <c r="AY116" s="1474"/>
      <c r="AZ116" s="1474"/>
      <c r="BA116" s="1474"/>
      <c r="BB116" s="1474"/>
      <c r="BC116" s="1474"/>
      <c r="BD116" s="1474"/>
      <c r="BE116" s="1474"/>
      <c r="BF116" s="1474"/>
      <c r="BG116" s="1474"/>
      <c r="BH116" s="1474"/>
      <c r="BI116" s="1474"/>
      <c r="BJ116" s="1474"/>
      <c r="BK116" s="1474"/>
      <c r="BL116" s="1474"/>
      <c r="BM116" s="1474"/>
      <c r="BN116" s="1474"/>
      <c r="BO116" s="1474"/>
      <c r="BP116" s="1474"/>
      <c r="BQ116" s="1474"/>
      <c r="BR116" s="1474"/>
      <c r="BS116" s="1474"/>
      <c r="BT116" s="1474"/>
      <c r="BU116" s="1474"/>
      <c r="BV116" s="1474"/>
      <c r="BW116" s="1474"/>
      <c r="BX116" s="1474"/>
      <c r="BY116" s="1474"/>
      <c r="BZ116" s="1474"/>
      <c r="CA116" s="1474"/>
      <c r="CB116" s="1474"/>
      <c r="CC116" s="1474"/>
      <c r="CD116" s="1474"/>
      <c r="CE116" s="1474"/>
      <c r="CF116" s="1474"/>
      <c r="CG116" s="1474"/>
      <c r="CH116" s="1474"/>
      <c r="CI116" s="1474"/>
      <c r="CJ116" s="1474"/>
      <c r="CK116" s="1474"/>
      <c r="CL116" s="1474"/>
      <c r="CM116" s="1474"/>
      <c r="CN116" s="1474"/>
      <c r="CO116" s="1474"/>
      <c r="CP116" s="1474"/>
      <c r="CQ116" s="1474"/>
      <c r="CR116" s="1474"/>
      <c r="CS116" s="1474"/>
      <c r="CT116" s="1474"/>
      <c r="CU116" s="1474"/>
      <c r="CV116" s="1474"/>
      <c r="CW116" s="1474"/>
      <c r="CX116" s="1474"/>
      <c r="CY116" s="1474"/>
      <c r="CZ116" s="1474"/>
      <c r="DA116" s="1474"/>
      <c r="DB116" s="1474"/>
      <c r="DC116" s="1474"/>
      <c r="DD116" s="1474"/>
      <c r="DE116" s="1474"/>
      <c r="DF116" s="1474"/>
      <c r="DG116" s="1474"/>
      <c r="DH116" s="1474"/>
      <c r="DI116" s="1474"/>
      <c r="DJ116" s="1474"/>
      <c r="DK116" s="1474"/>
      <c r="DL116" s="1474"/>
      <c r="DM116" s="1474"/>
      <c r="DN116" s="1474"/>
      <c r="DO116" s="1474"/>
      <c r="DP116" s="1474"/>
      <c r="DQ116" s="1474"/>
      <c r="DR116" s="1474"/>
      <c r="DS116" s="1474"/>
      <c r="DT116" s="1474"/>
      <c r="DU116" s="1474"/>
      <c r="DV116" s="1474"/>
      <c r="DW116" s="1474"/>
      <c r="DX116" s="1474"/>
      <c r="DY116" s="115"/>
      <c r="DZ116" s="115"/>
      <c r="EA116" s="115"/>
      <c r="EB116" s="115"/>
      <c r="EC116" s="115"/>
      <c r="ED116" s="115"/>
      <c r="EE116" s="115"/>
      <c r="EF116" s="115"/>
      <c r="EG116" s="115"/>
      <c r="EH116" s="115"/>
      <c r="EI116" s="115"/>
      <c r="EJ116" s="115"/>
      <c r="EK116" s="115"/>
      <c r="EL116" s="115"/>
      <c r="EM116" s="115"/>
      <c r="EN116" s="115"/>
      <c r="EO116" s="115"/>
      <c r="EP116" s="115"/>
      <c r="EQ116" s="115"/>
      <c r="ER116" s="115"/>
      <c r="ES116" s="115"/>
      <c r="ET116" s="115"/>
      <c r="EU116" s="115"/>
      <c r="EV116" s="115"/>
      <c r="EW116" s="115"/>
      <c r="EX116" s="115"/>
      <c r="EY116" s="115"/>
      <c r="EZ116" s="115"/>
      <c r="FA116" s="115"/>
      <c r="FB116" s="115"/>
      <c r="FC116" s="115"/>
      <c r="FD116" s="115"/>
      <c r="FE116" s="115"/>
      <c r="FF116" s="115"/>
      <c r="FG116" s="115"/>
      <c r="FH116" s="115"/>
      <c r="FI116" s="111"/>
      <c r="FK116" s="112"/>
      <c r="FL116" s="119"/>
      <c r="FM116" s="111"/>
    </row>
    <row r="117" spans="1:169" ht="3" customHeight="1">
      <c r="A117" s="112"/>
      <c r="B117" s="108"/>
      <c r="D117" s="112"/>
      <c r="E117" s="112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474"/>
      <c r="AN117" s="1474"/>
      <c r="AO117" s="1474"/>
      <c r="AP117" s="1474"/>
      <c r="AQ117" s="1474"/>
      <c r="AR117" s="1474"/>
      <c r="AS117" s="1474"/>
      <c r="AT117" s="1474"/>
      <c r="AU117" s="1474"/>
      <c r="AV117" s="1474"/>
      <c r="AW117" s="1474"/>
      <c r="AX117" s="1474"/>
      <c r="AY117" s="1474"/>
      <c r="AZ117" s="1474"/>
      <c r="BA117" s="1474"/>
      <c r="BB117" s="1474"/>
      <c r="BC117" s="1474"/>
      <c r="BD117" s="1474"/>
      <c r="BE117" s="1474"/>
      <c r="BF117" s="1474"/>
      <c r="BG117" s="1474"/>
      <c r="BH117" s="1474"/>
      <c r="BI117" s="1474"/>
      <c r="BJ117" s="1474"/>
      <c r="BK117" s="1474"/>
      <c r="BL117" s="1474"/>
      <c r="BM117" s="1474"/>
      <c r="BN117" s="1474"/>
      <c r="BO117" s="1474"/>
      <c r="BP117" s="1474"/>
      <c r="BQ117" s="1474"/>
      <c r="BR117" s="1474"/>
      <c r="BS117" s="1474"/>
      <c r="BT117" s="1474"/>
      <c r="BU117" s="1474"/>
      <c r="BV117" s="1474"/>
      <c r="BW117" s="1474"/>
      <c r="BX117" s="1474"/>
      <c r="BY117" s="1474"/>
      <c r="BZ117" s="1474"/>
      <c r="CA117" s="1474"/>
      <c r="CB117" s="1474"/>
      <c r="CC117" s="1474"/>
      <c r="CD117" s="1474"/>
      <c r="CE117" s="1474"/>
      <c r="CF117" s="1474"/>
      <c r="CG117" s="1474"/>
      <c r="CH117" s="1474"/>
      <c r="CI117" s="1474"/>
      <c r="CJ117" s="1474"/>
      <c r="CK117" s="1474"/>
      <c r="CL117" s="1474"/>
      <c r="CM117" s="1474"/>
      <c r="CN117" s="1474"/>
      <c r="CO117" s="1474"/>
      <c r="CP117" s="1474"/>
      <c r="CQ117" s="1474"/>
      <c r="CR117" s="1474"/>
      <c r="CS117" s="1474"/>
      <c r="CT117" s="1474"/>
      <c r="CU117" s="1474"/>
      <c r="CV117" s="1474"/>
      <c r="CW117" s="1474"/>
      <c r="CX117" s="1474"/>
      <c r="CY117" s="1474"/>
      <c r="CZ117" s="1474"/>
      <c r="DA117" s="1474"/>
      <c r="DB117" s="1474"/>
      <c r="DC117" s="1474"/>
      <c r="DD117" s="1474"/>
      <c r="DE117" s="1474"/>
      <c r="DF117" s="1474"/>
      <c r="DG117" s="1474"/>
      <c r="DH117" s="1474"/>
      <c r="DI117" s="1474"/>
      <c r="DJ117" s="1474"/>
      <c r="DK117" s="1474"/>
      <c r="DL117" s="1474"/>
      <c r="DM117" s="1474"/>
      <c r="DN117" s="1474"/>
      <c r="DO117" s="1474"/>
      <c r="DP117" s="1474"/>
      <c r="DQ117" s="1474"/>
      <c r="DR117" s="1474"/>
      <c r="DS117" s="1474"/>
      <c r="DT117" s="1474"/>
      <c r="DU117" s="1474"/>
      <c r="DV117" s="1474"/>
      <c r="DW117" s="1474"/>
      <c r="DX117" s="1474"/>
      <c r="DY117" s="115"/>
      <c r="DZ117" s="115"/>
      <c r="EA117" s="115"/>
      <c r="EB117" s="115"/>
      <c r="EC117" s="115"/>
      <c r="ED117" s="115"/>
      <c r="EE117" s="115"/>
      <c r="EF117" s="115"/>
      <c r="EG117" s="115"/>
      <c r="EH117" s="115"/>
      <c r="EI117" s="115"/>
      <c r="EJ117" s="115"/>
      <c r="EK117" s="115"/>
      <c r="EL117" s="115"/>
      <c r="EM117" s="115"/>
      <c r="EN117" s="115"/>
      <c r="EO117" s="115"/>
      <c r="EP117" s="115"/>
      <c r="EQ117" s="115"/>
      <c r="ER117" s="115"/>
      <c r="ES117" s="115"/>
      <c r="ET117" s="115"/>
      <c r="EU117" s="115"/>
      <c r="EV117" s="115"/>
      <c r="EW117" s="115"/>
      <c r="EX117" s="115"/>
      <c r="EY117" s="115"/>
      <c r="EZ117" s="115"/>
      <c r="FA117" s="115"/>
      <c r="FB117" s="115"/>
      <c r="FC117" s="115"/>
      <c r="FD117" s="115"/>
      <c r="FE117" s="115"/>
      <c r="FF117" s="115"/>
      <c r="FG117" s="115"/>
      <c r="FH117" s="115"/>
      <c r="FI117" s="111"/>
      <c r="FK117" s="112"/>
      <c r="FL117" s="109"/>
      <c r="FM117" s="111"/>
    </row>
    <row r="118" spans="1:169" ht="3" customHeight="1">
      <c r="A118" s="112"/>
      <c r="B118" s="120"/>
      <c r="C118" s="119"/>
      <c r="D118" s="112"/>
      <c r="E118" s="112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474"/>
      <c r="AN118" s="1474"/>
      <c r="AO118" s="1474"/>
      <c r="AP118" s="1474"/>
      <c r="AQ118" s="1474"/>
      <c r="AR118" s="1474"/>
      <c r="AS118" s="1474"/>
      <c r="AT118" s="1474"/>
      <c r="AU118" s="1474"/>
      <c r="AV118" s="1474"/>
      <c r="AW118" s="1474"/>
      <c r="AX118" s="1474"/>
      <c r="AY118" s="1474"/>
      <c r="AZ118" s="1474"/>
      <c r="BA118" s="1474"/>
      <c r="BB118" s="1474"/>
      <c r="BC118" s="1474"/>
      <c r="BD118" s="1474"/>
      <c r="BE118" s="1474"/>
      <c r="BF118" s="1474"/>
      <c r="BG118" s="1474"/>
      <c r="BH118" s="1474"/>
      <c r="BI118" s="1474"/>
      <c r="BJ118" s="1474"/>
      <c r="BK118" s="1474"/>
      <c r="BL118" s="1474"/>
      <c r="BM118" s="1474"/>
      <c r="BN118" s="1474"/>
      <c r="BO118" s="1474"/>
      <c r="BP118" s="1474"/>
      <c r="BQ118" s="1474"/>
      <c r="BR118" s="1474"/>
      <c r="BS118" s="1474"/>
      <c r="BT118" s="1474"/>
      <c r="BU118" s="1474"/>
      <c r="BV118" s="1474"/>
      <c r="BW118" s="1474"/>
      <c r="BX118" s="1474"/>
      <c r="BY118" s="1474"/>
      <c r="BZ118" s="1474"/>
      <c r="CA118" s="1474"/>
      <c r="CB118" s="1474"/>
      <c r="CC118" s="1474"/>
      <c r="CD118" s="1474"/>
      <c r="CE118" s="1474"/>
      <c r="CF118" s="1474"/>
      <c r="CG118" s="1474"/>
      <c r="CH118" s="1474"/>
      <c r="CI118" s="1474"/>
      <c r="CJ118" s="1474"/>
      <c r="CK118" s="1474"/>
      <c r="CL118" s="1474"/>
      <c r="CM118" s="1474"/>
      <c r="CN118" s="1474"/>
      <c r="CO118" s="1474"/>
      <c r="CP118" s="1474"/>
      <c r="CQ118" s="1474"/>
      <c r="CR118" s="1474"/>
      <c r="CS118" s="1474"/>
      <c r="CT118" s="1474"/>
      <c r="CU118" s="1474"/>
      <c r="CV118" s="1474"/>
      <c r="CW118" s="1474"/>
      <c r="CX118" s="1474"/>
      <c r="CY118" s="1474"/>
      <c r="CZ118" s="1474"/>
      <c r="DA118" s="1474"/>
      <c r="DB118" s="1474"/>
      <c r="DC118" s="1474"/>
      <c r="DD118" s="1474"/>
      <c r="DE118" s="1474"/>
      <c r="DF118" s="1474"/>
      <c r="DG118" s="1474"/>
      <c r="DH118" s="1474"/>
      <c r="DI118" s="1474"/>
      <c r="DJ118" s="1474"/>
      <c r="DK118" s="1474"/>
      <c r="DL118" s="1474"/>
      <c r="DM118" s="1474"/>
      <c r="DN118" s="1474"/>
      <c r="DO118" s="1474"/>
      <c r="DP118" s="1474"/>
      <c r="DQ118" s="1474"/>
      <c r="DR118" s="1474"/>
      <c r="DS118" s="1474"/>
      <c r="DT118" s="1474"/>
      <c r="DU118" s="1474"/>
      <c r="DV118" s="1474"/>
      <c r="DW118" s="1474"/>
      <c r="DX118" s="1474"/>
      <c r="DY118" s="115"/>
      <c r="DZ118" s="115"/>
      <c r="EA118" s="115"/>
      <c r="EB118" s="115"/>
      <c r="EC118" s="115"/>
      <c r="ED118" s="115"/>
      <c r="EE118" s="115"/>
      <c r="EF118" s="115"/>
      <c r="EG118" s="115"/>
      <c r="EH118" s="115"/>
      <c r="EI118" s="115"/>
      <c r="EJ118" s="115"/>
      <c r="EK118" s="115"/>
      <c r="EL118" s="115"/>
      <c r="EM118" s="115"/>
      <c r="EN118" s="115"/>
      <c r="EO118" s="115"/>
      <c r="EP118" s="115"/>
      <c r="EQ118" s="115"/>
      <c r="ER118" s="115"/>
      <c r="ES118" s="115"/>
      <c r="ET118" s="115"/>
      <c r="EU118" s="115"/>
      <c r="EV118" s="115"/>
      <c r="EW118" s="115"/>
      <c r="EX118" s="115"/>
      <c r="EY118" s="115"/>
      <c r="EZ118" s="115"/>
      <c r="FA118" s="115"/>
      <c r="FB118" s="115"/>
      <c r="FC118" s="115"/>
      <c r="FD118" s="115"/>
      <c r="FE118" s="115"/>
      <c r="FF118" s="115"/>
      <c r="FG118" s="115"/>
      <c r="FH118" s="115"/>
      <c r="FI118" s="111"/>
      <c r="FK118" s="119"/>
      <c r="FL118" s="111"/>
      <c r="FM118" s="111"/>
    </row>
    <row r="119" spans="1:169" ht="3" customHeight="1">
      <c r="A119" s="112"/>
      <c r="B119" s="112"/>
      <c r="C119" s="108"/>
      <c r="E119" s="112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474"/>
      <c r="AN119" s="1474"/>
      <c r="AO119" s="1474"/>
      <c r="AP119" s="1474"/>
      <c r="AQ119" s="1474"/>
      <c r="AR119" s="1474"/>
      <c r="AS119" s="1474"/>
      <c r="AT119" s="1474"/>
      <c r="AU119" s="1474"/>
      <c r="AV119" s="1474"/>
      <c r="AW119" s="1474"/>
      <c r="AX119" s="1474"/>
      <c r="AY119" s="1474"/>
      <c r="AZ119" s="1474"/>
      <c r="BA119" s="1474"/>
      <c r="BB119" s="1474"/>
      <c r="BC119" s="1474"/>
      <c r="BD119" s="1474"/>
      <c r="BE119" s="1474"/>
      <c r="BF119" s="1474"/>
      <c r="BG119" s="1474"/>
      <c r="BH119" s="1474"/>
      <c r="BI119" s="1474"/>
      <c r="BJ119" s="1474"/>
      <c r="BK119" s="1474"/>
      <c r="BL119" s="1474"/>
      <c r="BM119" s="1474"/>
      <c r="BN119" s="1474"/>
      <c r="BO119" s="1474"/>
      <c r="BP119" s="1474"/>
      <c r="BQ119" s="1474"/>
      <c r="BR119" s="1474"/>
      <c r="BS119" s="1474"/>
      <c r="BT119" s="1474"/>
      <c r="BU119" s="1474"/>
      <c r="BV119" s="1474"/>
      <c r="BW119" s="1474"/>
      <c r="BX119" s="1474"/>
      <c r="BY119" s="1474"/>
      <c r="BZ119" s="1474"/>
      <c r="CA119" s="1474"/>
      <c r="CB119" s="1474"/>
      <c r="CC119" s="1474"/>
      <c r="CD119" s="1474"/>
      <c r="CE119" s="1474"/>
      <c r="CF119" s="1474"/>
      <c r="CG119" s="1474"/>
      <c r="CH119" s="1474"/>
      <c r="CI119" s="1474"/>
      <c r="CJ119" s="1474"/>
      <c r="CK119" s="1474"/>
      <c r="CL119" s="1474"/>
      <c r="CM119" s="1474"/>
      <c r="CN119" s="1474"/>
      <c r="CO119" s="1474"/>
      <c r="CP119" s="1474"/>
      <c r="CQ119" s="1474"/>
      <c r="CR119" s="1474"/>
      <c r="CS119" s="1474"/>
      <c r="CT119" s="1474"/>
      <c r="CU119" s="1474"/>
      <c r="CV119" s="1474"/>
      <c r="CW119" s="1474"/>
      <c r="CX119" s="1474"/>
      <c r="CY119" s="1474"/>
      <c r="CZ119" s="1474"/>
      <c r="DA119" s="1474"/>
      <c r="DB119" s="1474"/>
      <c r="DC119" s="1474"/>
      <c r="DD119" s="1474"/>
      <c r="DE119" s="1474"/>
      <c r="DF119" s="1474"/>
      <c r="DG119" s="1474"/>
      <c r="DH119" s="1474"/>
      <c r="DI119" s="1474"/>
      <c r="DJ119" s="1474"/>
      <c r="DK119" s="1474"/>
      <c r="DL119" s="1474"/>
      <c r="DM119" s="1474"/>
      <c r="DN119" s="1474"/>
      <c r="DO119" s="1474"/>
      <c r="DP119" s="1474"/>
      <c r="DQ119" s="1474"/>
      <c r="DR119" s="1474"/>
      <c r="DS119" s="1474"/>
      <c r="DT119" s="1474"/>
      <c r="DU119" s="1474"/>
      <c r="DV119" s="1474"/>
      <c r="DW119" s="1474"/>
      <c r="DX119" s="1474"/>
      <c r="DY119" s="115"/>
      <c r="DZ119" s="115"/>
      <c r="EA119" s="115"/>
      <c r="EB119" s="115"/>
      <c r="EC119" s="115"/>
      <c r="ED119" s="115"/>
      <c r="EE119" s="115"/>
      <c r="EF119" s="115"/>
      <c r="EG119" s="115"/>
      <c r="EH119" s="115"/>
      <c r="EI119" s="115"/>
      <c r="EJ119" s="115"/>
      <c r="EK119" s="115"/>
      <c r="EL119" s="115"/>
      <c r="EM119" s="115"/>
      <c r="EN119" s="115"/>
      <c r="EO119" s="115"/>
      <c r="EP119" s="115"/>
      <c r="EQ119" s="115"/>
      <c r="ER119" s="115"/>
      <c r="ES119" s="115"/>
      <c r="ET119" s="115"/>
      <c r="EU119" s="115"/>
      <c r="EV119" s="115"/>
      <c r="EW119" s="115"/>
      <c r="EX119" s="115"/>
      <c r="EY119" s="115"/>
      <c r="EZ119" s="115"/>
      <c r="FA119" s="115"/>
      <c r="FB119" s="115"/>
      <c r="FC119" s="115"/>
      <c r="FD119" s="115"/>
      <c r="FE119" s="115"/>
      <c r="FF119" s="115"/>
      <c r="FG119" s="115"/>
      <c r="FH119" s="115"/>
      <c r="FI119" s="111"/>
      <c r="FK119" s="109"/>
      <c r="FL119" s="111"/>
      <c r="FM119" s="111"/>
    </row>
    <row r="120" spans="1:169" ht="3" customHeight="1">
      <c r="A120" s="112"/>
      <c r="B120" s="119"/>
      <c r="C120" s="112"/>
      <c r="D120" s="112"/>
      <c r="E120" s="112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474"/>
      <c r="AN120" s="1474"/>
      <c r="AO120" s="1474"/>
      <c r="AP120" s="1474"/>
      <c r="AQ120" s="1474"/>
      <c r="AR120" s="1474"/>
      <c r="AS120" s="1474"/>
      <c r="AT120" s="1474"/>
      <c r="AU120" s="1474"/>
      <c r="AV120" s="1474"/>
      <c r="AW120" s="1474"/>
      <c r="AX120" s="1474"/>
      <c r="AY120" s="1474"/>
      <c r="AZ120" s="1474"/>
      <c r="BA120" s="1474"/>
      <c r="BB120" s="1474"/>
      <c r="BC120" s="1474"/>
      <c r="BD120" s="1474"/>
      <c r="BE120" s="1474"/>
      <c r="BF120" s="1474"/>
      <c r="BG120" s="1474"/>
      <c r="BH120" s="1474"/>
      <c r="BI120" s="1474"/>
      <c r="BJ120" s="1474"/>
      <c r="BK120" s="1474"/>
      <c r="BL120" s="1474"/>
      <c r="BM120" s="1474"/>
      <c r="BN120" s="1474"/>
      <c r="BO120" s="1474"/>
      <c r="BP120" s="1474"/>
      <c r="BQ120" s="1474"/>
      <c r="BR120" s="1474"/>
      <c r="BS120" s="1474"/>
      <c r="BT120" s="1474"/>
      <c r="BU120" s="1474"/>
      <c r="BV120" s="1474"/>
      <c r="BW120" s="1474"/>
      <c r="BX120" s="1474"/>
      <c r="BY120" s="1474"/>
      <c r="BZ120" s="1474"/>
      <c r="CA120" s="1474"/>
      <c r="CB120" s="1474"/>
      <c r="CC120" s="1474"/>
      <c r="CD120" s="1474"/>
      <c r="CE120" s="1474"/>
      <c r="CF120" s="1474"/>
      <c r="CG120" s="1474"/>
      <c r="CH120" s="1474"/>
      <c r="CI120" s="1474"/>
      <c r="CJ120" s="1474"/>
      <c r="CK120" s="1474"/>
      <c r="CL120" s="1474"/>
      <c r="CM120" s="1474"/>
      <c r="CN120" s="1474"/>
      <c r="CO120" s="1474"/>
      <c r="CP120" s="1474"/>
      <c r="CQ120" s="1474"/>
      <c r="CR120" s="1474"/>
      <c r="CS120" s="1474"/>
      <c r="CT120" s="1474"/>
      <c r="CU120" s="1474"/>
      <c r="CV120" s="1474"/>
      <c r="CW120" s="1474"/>
      <c r="CX120" s="1474"/>
      <c r="CY120" s="1474"/>
      <c r="CZ120" s="1474"/>
      <c r="DA120" s="1474"/>
      <c r="DB120" s="1474"/>
      <c r="DC120" s="1474"/>
      <c r="DD120" s="1474"/>
      <c r="DE120" s="1474"/>
      <c r="DF120" s="1474"/>
      <c r="DG120" s="1474"/>
      <c r="DH120" s="1474"/>
      <c r="DI120" s="1474"/>
      <c r="DJ120" s="1474"/>
      <c r="DK120" s="1474"/>
      <c r="DL120" s="1474"/>
      <c r="DM120" s="1474"/>
      <c r="DN120" s="1474"/>
      <c r="DO120" s="1474"/>
      <c r="DP120" s="1474"/>
      <c r="DQ120" s="1474"/>
      <c r="DR120" s="1474"/>
      <c r="DS120" s="1474"/>
      <c r="DT120" s="1474"/>
      <c r="DU120" s="1474"/>
      <c r="DV120" s="1474"/>
      <c r="DW120" s="1474"/>
      <c r="DX120" s="1474"/>
      <c r="DY120" s="115"/>
      <c r="DZ120" s="115"/>
      <c r="EA120" s="115"/>
      <c r="EB120" s="115"/>
      <c r="EC120" s="115"/>
      <c r="ED120" s="115"/>
      <c r="EE120" s="115"/>
      <c r="EF120" s="115"/>
      <c r="EG120" s="115"/>
      <c r="EH120" s="115"/>
      <c r="EI120" s="115"/>
      <c r="EJ120" s="115"/>
      <c r="EK120" s="115"/>
      <c r="EL120" s="115"/>
      <c r="EM120" s="115"/>
      <c r="EN120" s="115"/>
      <c r="EO120" s="115"/>
      <c r="EP120" s="115"/>
      <c r="EQ120" s="115"/>
      <c r="ER120" s="115"/>
      <c r="ES120" s="115"/>
      <c r="ET120" s="115"/>
      <c r="EU120" s="115"/>
      <c r="EV120" s="115"/>
      <c r="EW120" s="115"/>
      <c r="EX120" s="115"/>
      <c r="EY120" s="115"/>
      <c r="EZ120" s="115"/>
      <c r="FA120" s="115"/>
      <c r="FB120" s="115"/>
      <c r="FC120" s="115"/>
      <c r="FD120" s="115"/>
      <c r="FE120" s="115"/>
      <c r="FF120" s="115"/>
      <c r="FG120" s="115"/>
      <c r="FH120" s="115"/>
      <c r="FI120" s="111"/>
      <c r="FK120" s="112"/>
      <c r="FL120" s="119"/>
      <c r="FM120" s="111"/>
    </row>
    <row r="121" spans="1:169" ht="3" customHeight="1">
      <c r="A121" s="112"/>
      <c r="B121" s="108"/>
      <c r="D121" s="112"/>
      <c r="E121" s="112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474"/>
      <c r="AN121" s="1474"/>
      <c r="AO121" s="1474"/>
      <c r="AP121" s="1474"/>
      <c r="AQ121" s="1474"/>
      <c r="AR121" s="1474"/>
      <c r="AS121" s="1474"/>
      <c r="AT121" s="1474"/>
      <c r="AU121" s="1474"/>
      <c r="AV121" s="1474"/>
      <c r="AW121" s="1474"/>
      <c r="AX121" s="1474"/>
      <c r="AY121" s="1474"/>
      <c r="AZ121" s="1474"/>
      <c r="BA121" s="1474"/>
      <c r="BB121" s="1474"/>
      <c r="BC121" s="1474"/>
      <c r="BD121" s="1474"/>
      <c r="BE121" s="1474"/>
      <c r="BF121" s="1474"/>
      <c r="BG121" s="1474"/>
      <c r="BH121" s="1474"/>
      <c r="BI121" s="1474"/>
      <c r="BJ121" s="1474"/>
      <c r="BK121" s="1474"/>
      <c r="BL121" s="1474"/>
      <c r="BM121" s="1474"/>
      <c r="BN121" s="1474"/>
      <c r="BO121" s="1474"/>
      <c r="BP121" s="1474"/>
      <c r="BQ121" s="1474"/>
      <c r="BR121" s="1474"/>
      <c r="BS121" s="1474"/>
      <c r="BT121" s="1474"/>
      <c r="BU121" s="1474"/>
      <c r="BV121" s="1474"/>
      <c r="BW121" s="1474"/>
      <c r="BX121" s="1474"/>
      <c r="BY121" s="1474"/>
      <c r="BZ121" s="1474"/>
      <c r="CA121" s="1474"/>
      <c r="CB121" s="1474"/>
      <c r="CC121" s="1474"/>
      <c r="CD121" s="1474"/>
      <c r="CE121" s="1474"/>
      <c r="CF121" s="1474"/>
      <c r="CG121" s="1474"/>
      <c r="CH121" s="1474"/>
      <c r="CI121" s="1474"/>
      <c r="CJ121" s="1474"/>
      <c r="CK121" s="1474"/>
      <c r="CL121" s="1474"/>
      <c r="CM121" s="1474"/>
      <c r="CN121" s="1474"/>
      <c r="CO121" s="1474"/>
      <c r="CP121" s="1474"/>
      <c r="CQ121" s="1474"/>
      <c r="CR121" s="1474"/>
      <c r="CS121" s="1474"/>
      <c r="CT121" s="1474"/>
      <c r="CU121" s="1474"/>
      <c r="CV121" s="1474"/>
      <c r="CW121" s="1474"/>
      <c r="CX121" s="1474"/>
      <c r="CY121" s="1474"/>
      <c r="CZ121" s="1474"/>
      <c r="DA121" s="1474"/>
      <c r="DB121" s="1474"/>
      <c r="DC121" s="1474"/>
      <c r="DD121" s="1474"/>
      <c r="DE121" s="1474"/>
      <c r="DF121" s="1474"/>
      <c r="DG121" s="1474"/>
      <c r="DH121" s="1474"/>
      <c r="DI121" s="1474"/>
      <c r="DJ121" s="1474"/>
      <c r="DK121" s="1474"/>
      <c r="DL121" s="1474"/>
      <c r="DM121" s="1474"/>
      <c r="DN121" s="1474"/>
      <c r="DO121" s="1474"/>
      <c r="DP121" s="1474"/>
      <c r="DQ121" s="1474"/>
      <c r="DR121" s="1474"/>
      <c r="DS121" s="1474"/>
      <c r="DT121" s="1474"/>
      <c r="DU121" s="1474"/>
      <c r="DV121" s="1474"/>
      <c r="DW121" s="1474"/>
      <c r="DX121" s="1474"/>
      <c r="DY121" s="115"/>
      <c r="DZ121" s="115"/>
      <c r="EA121" s="115"/>
      <c r="EB121" s="115"/>
      <c r="EC121" s="115"/>
      <c r="ED121" s="115"/>
      <c r="EE121" s="115"/>
      <c r="EF121" s="115"/>
      <c r="EG121" s="115"/>
      <c r="EH121" s="115"/>
      <c r="EI121" s="115"/>
      <c r="EJ121" s="115"/>
      <c r="EK121" s="115"/>
      <c r="EL121" s="115"/>
      <c r="EM121" s="115"/>
      <c r="EN121" s="115"/>
      <c r="EO121" s="115"/>
      <c r="EP121" s="115"/>
      <c r="EQ121" s="115"/>
      <c r="ER121" s="115"/>
      <c r="ES121" s="115"/>
      <c r="ET121" s="115"/>
      <c r="EU121" s="115"/>
      <c r="EV121" s="115"/>
      <c r="EW121" s="115"/>
      <c r="EX121" s="115"/>
      <c r="EY121" s="115"/>
      <c r="EZ121" s="115"/>
      <c r="FA121" s="115"/>
      <c r="FB121" s="115"/>
      <c r="FC121" s="115"/>
      <c r="FD121" s="115"/>
      <c r="FE121" s="115"/>
      <c r="FF121" s="115"/>
      <c r="FG121" s="115"/>
      <c r="FH121" s="115"/>
      <c r="FI121" s="111"/>
      <c r="FK121" s="112"/>
      <c r="FL121" s="109"/>
      <c r="FM121" s="111"/>
    </row>
    <row r="122" spans="1:169" ht="3" customHeight="1">
      <c r="A122" s="112"/>
      <c r="B122" s="120"/>
      <c r="C122" s="119"/>
      <c r="D122" s="112"/>
      <c r="E122" s="112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474"/>
      <c r="AN122" s="1474"/>
      <c r="AO122" s="1474"/>
      <c r="AP122" s="1474"/>
      <c r="AQ122" s="1474"/>
      <c r="AR122" s="1474"/>
      <c r="AS122" s="1474"/>
      <c r="AT122" s="1474"/>
      <c r="AU122" s="1474"/>
      <c r="AV122" s="1474"/>
      <c r="AW122" s="1474"/>
      <c r="AX122" s="1474"/>
      <c r="AY122" s="1474"/>
      <c r="AZ122" s="1474"/>
      <c r="BA122" s="1474"/>
      <c r="BB122" s="1474"/>
      <c r="BC122" s="1474"/>
      <c r="BD122" s="1474"/>
      <c r="BE122" s="1474"/>
      <c r="BF122" s="1474"/>
      <c r="BG122" s="1474"/>
      <c r="BH122" s="1474"/>
      <c r="BI122" s="1474"/>
      <c r="BJ122" s="1474"/>
      <c r="BK122" s="1474"/>
      <c r="BL122" s="1474"/>
      <c r="BM122" s="1474"/>
      <c r="BN122" s="1474"/>
      <c r="BO122" s="1474"/>
      <c r="BP122" s="1474"/>
      <c r="BQ122" s="1474"/>
      <c r="BR122" s="1474"/>
      <c r="BS122" s="1474"/>
      <c r="BT122" s="1474"/>
      <c r="BU122" s="1474"/>
      <c r="BV122" s="1474"/>
      <c r="BW122" s="1474"/>
      <c r="BX122" s="1474"/>
      <c r="BY122" s="1474"/>
      <c r="BZ122" s="1474"/>
      <c r="CA122" s="1474"/>
      <c r="CB122" s="1474"/>
      <c r="CC122" s="1474"/>
      <c r="CD122" s="1474"/>
      <c r="CE122" s="1474"/>
      <c r="CF122" s="1474"/>
      <c r="CG122" s="1474"/>
      <c r="CH122" s="1474"/>
      <c r="CI122" s="1474"/>
      <c r="CJ122" s="1474"/>
      <c r="CK122" s="1474"/>
      <c r="CL122" s="1474"/>
      <c r="CM122" s="1474"/>
      <c r="CN122" s="1474"/>
      <c r="CO122" s="1474"/>
      <c r="CP122" s="1474"/>
      <c r="CQ122" s="1474"/>
      <c r="CR122" s="1474"/>
      <c r="CS122" s="1474"/>
      <c r="CT122" s="1474"/>
      <c r="CU122" s="1474"/>
      <c r="CV122" s="1474"/>
      <c r="CW122" s="1474"/>
      <c r="CX122" s="1474"/>
      <c r="CY122" s="1474"/>
      <c r="CZ122" s="1474"/>
      <c r="DA122" s="1474"/>
      <c r="DB122" s="1474"/>
      <c r="DC122" s="1474"/>
      <c r="DD122" s="1474"/>
      <c r="DE122" s="1474"/>
      <c r="DF122" s="1474"/>
      <c r="DG122" s="1474"/>
      <c r="DH122" s="1474"/>
      <c r="DI122" s="1474"/>
      <c r="DJ122" s="1474"/>
      <c r="DK122" s="1474"/>
      <c r="DL122" s="1474"/>
      <c r="DM122" s="1474"/>
      <c r="DN122" s="1474"/>
      <c r="DO122" s="1474"/>
      <c r="DP122" s="1474"/>
      <c r="DQ122" s="1474"/>
      <c r="DR122" s="1474"/>
      <c r="DS122" s="1474"/>
      <c r="DT122" s="1474"/>
      <c r="DU122" s="1474"/>
      <c r="DV122" s="1474"/>
      <c r="DW122" s="1474"/>
      <c r="DX122" s="1474"/>
      <c r="DY122" s="115"/>
      <c r="DZ122" s="115"/>
      <c r="EA122" s="115"/>
      <c r="EB122" s="115"/>
      <c r="EC122" s="115"/>
      <c r="ED122" s="115"/>
      <c r="EE122" s="115"/>
      <c r="EF122" s="115"/>
      <c r="EG122" s="115"/>
      <c r="EH122" s="115"/>
      <c r="EI122" s="115"/>
      <c r="EJ122" s="115"/>
      <c r="EK122" s="115"/>
      <c r="EL122" s="115"/>
      <c r="EM122" s="115"/>
      <c r="EN122" s="115"/>
      <c r="EO122" s="115"/>
      <c r="EP122" s="115"/>
      <c r="EQ122" s="115"/>
      <c r="ER122" s="115"/>
      <c r="ES122" s="115"/>
      <c r="ET122" s="115"/>
      <c r="EU122" s="115"/>
      <c r="EV122" s="115"/>
      <c r="EW122" s="115"/>
      <c r="EX122" s="115"/>
      <c r="EY122" s="115"/>
      <c r="EZ122" s="115"/>
      <c r="FA122" s="115"/>
      <c r="FB122" s="115"/>
      <c r="FC122" s="115"/>
      <c r="FD122" s="115"/>
      <c r="FE122" s="115"/>
      <c r="FF122" s="115"/>
      <c r="FG122" s="115"/>
      <c r="FH122" s="115"/>
      <c r="FI122" s="111"/>
      <c r="FK122" s="119"/>
      <c r="FL122" s="111"/>
      <c r="FM122" s="111"/>
    </row>
    <row r="123" spans="1:169" ht="3" customHeight="1">
      <c r="A123" s="112"/>
      <c r="B123" s="112"/>
      <c r="C123" s="108"/>
      <c r="E123" s="112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474"/>
      <c r="AN123" s="1474"/>
      <c r="AO123" s="1474"/>
      <c r="AP123" s="1474"/>
      <c r="AQ123" s="1474"/>
      <c r="AR123" s="1474"/>
      <c r="AS123" s="1474"/>
      <c r="AT123" s="1474"/>
      <c r="AU123" s="1474"/>
      <c r="AV123" s="1474"/>
      <c r="AW123" s="1474"/>
      <c r="AX123" s="1474"/>
      <c r="AY123" s="1474"/>
      <c r="AZ123" s="1474"/>
      <c r="BA123" s="1474"/>
      <c r="BB123" s="1474"/>
      <c r="BC123" s="1474"/>
      <c r="BD123" s="1474"/>
      <c r="BE123" s="1474"/>
      <c r="BF123" s="1474"/>
      <c r="BG123" s="1474"/>
      <c r="BH123" s="1474"/>
      <c r="BI123" s="1474"/>
      <c r="BJ123" s="1474"/>
      <c r="BK123" s="1474"/>
      <c r="BL123" s="1474"/>
      <c r="BM123" s="1474"/>
      <c r="BN123" s="1474"/>
      <c r="BO123" s="1474"/>
      <c r="BP123" s="1474"/>
      <c r="BQ123" s="1474"/>
      <c r="BR123" s="1474"/>
      <c r="BS123" s="1474"/>
      <c r="BT123" s="1474"/>
      <c r="BU123" s="1474"/>
      <c r="BV123" s="1474"/>
      <c r="BW123" s="1474"/>
      <c r="BX123" s="1474"/>
      <c r="BY123" s="1474"/>
      <c r="BZ123" s="1474"/>
      <c r="CA123" s="1474"/>
      <c r="CB123" s="1474"/>
      <c r="CC123" s="1474"/>
      <c r="CD123" s="1474"/>
      <c r="CE123" s="1474"/>
      <c r="CF123" s="1474"/>
      <c r="CG123" s="1474"/>
      <c r="CH123" s="1474"/>
      <c r="CI123" s="1474"/>
      <c r="CJ123" s="1474"/>
      <c r="CK123" s="1474"/>
      <c r="CL123" s="1474"/>
      <c r="CM123" s="1474"/>
      <c r="CN123" s="1474"/>
      <c r="CO123" s="1474"/>
      <c r="CP123" s="1474"/>
      <c r="CQ123" s="1474"/>
      <c r="CR123" s="1474"/>
      <c r="CS123" s="1474"/>
      <c r="CT123" s="1474"/>
      <c r="CU123" s="1474"/>
      <c r="CV123" s="1474"/>
      <c r="CW123" s="1474"/>
      <c r="CX123" s="1474"/>
      <c r="CY123" s="1474"/>
      <c r="CZ123" s="1474"/>
      <c r="DA123" s="1474"/>
      <c r="DB123" s="1474"/>
      <c r="DC123" s="1474"/>
      <c r="DD123" s="1474"/>
      <c r="DE123" s="1474"/>
      <c r="DF123" s="1474"/>
      <c r="DG123" s="1474"/>
      <c r="DH123" s="1474"/>
      <c r="DI123" s="1474"/>
      <c r="DJ123" s="1474"/>
      <c r="DK123" s="1474"/>
      <c r="DL123" s="1474"/>
      <c r="DM123" s="1474"/>
      <c r="DN123" s="1474"/>
      <c r="DO123" s="1474"/>
      <c r="DP123" s="1474"/>
      <c r="DQ123" s="1474"/>
      <c r="DR123" s="1474"/>
      <c r="DS123" s="1474"/>
      <c r="DT123" s="1474"/>
      <c r="DU123" s="1474"/>
      <c r="DV123" s="1474"/>
      <c r="DW123" s="1474"/>
      <c r="DX123" s="1474"/>
      <c r="DY123" s="115"/>
      <c r="DZ123" s="115"/>
      <c r="EA123" s="115"/>
      <c r="EB123" s="115"/>
      <c r="EC123" s="115"/>
      <c r="ED123" s="115"/>
      <c r="EE123" s="115"/>
      <c r="EF123" s="115"/>
      <c r="EG123" s="115"/>
      <c r="EH123" s="115"/>
      <c r="EI123" s="115"/>
      <c r="EJ123" s="115"/>
      <c r="EK123" s="115"/>
      <c r="EL123" s="115"/>
      <c r="EM123" s="115"/>
      <c r="EN123" s="115"/>
      <c r="EO123" s="115"/>
      <c r="EP123" s="115"/>
      <c r="EQ123" s="115"/>
      <c r="ER123" s="115"/>
      <c r="ES123" s="115"/>
      <c r="ET123" s="115"/>
      <c r="EU123" s="115"/>
      <c r="EV123" s="115"/>
      <c r="EW123" s="115"/>
      <c r="EX123" s="115"/>
      <c r="EY123" s="115"/>
      <c r="EZ123" s="115"/>
      <c r="FA123" s="115"/>
      <c r="FB123" s="115"/>
      <c r="FC123" s="115"/>
      <c r="FD123" s="115"/>
      <c r="FE123" s="115"/>
      <c r="FF123" s="115"/>
      <c r="FG123" s="115"/>
      <c r="FH123" s="115"/>
      <c r="FI123" s="111"/>
      <c r="FK123" s="109"/>
      <c r="FL123" s="111"/>
      <c r="FM123" s="111"/>
    </row>
    <row r="124" spans="1:169" ht="3" customHeight="1">
      <c r="A124" s="112"/>
      <c r="B124" s="110"/>
      <c r="C124" s="120"/>
      <c r="D124" s="112"/>
      <c r="E124" s="112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474"/>
      <c r="AN124" s="1474"/>
      <c r="AO124" s="1474"/>
      <c r="AP124" s="1474"/>
      <c r="AQ124" s="1474"/>
      <c r="AR124" s="1474"/>
      <c r="AS124" s="1474"/>
      <c r="AT124" s="1474"/>
      <c r="AU124" s="1474"/>
      <c r="AV124" s="1474"/>
      <c r="AW124" s="1474"/>
      <c r="AX124" s="1474"/>
      <c r="AY124" s="1474"/>
      <c r="AZ124" s="1474"/>
      <c r="BA124" s="1474"/>
      <c r="BB124" s="1474"/>
      <c r="BC124" s="1474"/>
      <c r="BD124" s="1474"/>
      <c r="BE124" s="1474"/>
      <c r="BF124" s="1474"/>
      <c r="BG124" s="1474"/>
      <c r="BH124" s="1474"/>
      <c r="BI124" s="1474"/>
      <c r="BJ124" s="1474"/>
      <c r="BK124" s="1474"/>
      <c r="BL124" s="1474"/>
      <c r="BM124" s="1474"/>
      <c r="BN124" s="1474"/>
      <c r="BO124" s="1474"/>
      <c r="BP124" s="1474"/>
      <c r="BQ124" s="1474"/>
      <c r="BR124" s="1474"/>
      <c r="BS124" s="1474"/>
      <c r="BT124" s="1474"/>
      <c r="BU124" s="1474"/>
      <c r="BV124" s="1474"/>
      <c r="BW124" s="1474"/>
      <c r="BX124" s="1474"/>
      <c r="BY124" s="1474"/>
      <c r="BZ124" s="1474"/>
      <c r="CA124" s="1474"/>
      <c r="CB124" s="1474"/>
      <c r="CC124" s="1474"/>
      <c r="CD124" s="1474"/>
      <c r="CE124" s="1474"/>
      <c r="CF124" s="1474"/>
      <c r="CG124" s="1474"/>
      <c r="CH124" s="1474"/>
      <c r="CI124" s="1474"/>
      <c r="CJ124" s="1474"/>
      <c r="CK124" s="1474"/>
      <c r="CL124" s="1474"/>
      <c r="CM124" s="1474"/>
      <c r="CN124" s="1474"/>
      <c r="CO124" s="1474"/>
      <c r="CP124" s="1474"/>
      <c r="CQ124" s="1474"/>
      <c r="CR124" s="1474"/>
      <c r="CS124" s="1474"/>
      <c r="CT124" s="1474"/>
      <c r="CU124" s="1474"/>
      <c r="CV124" s="1474"/>
      <c r="CW124" s="1474"/>
      <c r="CX124" s="1474"/>
      <c r="CY124" s="1474"/>
      <c r="CZ124" s="1474"/>
      <c r="DA124" s="1474"/>
      <c r="DB124" s="1474"/>
      <c r="DC124" s="1474"/>
      <c r="DD124" s="1474"/>
      <c r="DE124" s="1474"/>
      <c r="DF124" s="1474"/>
      <c r="DG124" s="1474"/>
      <c r="DH124" s="1474"/>
      <c r="DI124" s="1474"/>
      <c r="DJ124" s="1474"/>
      <c r="DK124" s="1474"/>
      <c r="DL124" s="1474"/>
      <c r="DM124" s="1474"/>
      <c r="DN124" s="1474"/>
      <c r="DO124" s="1474"/>
      <c r="DP124" s="1474"/>
      <c r="DQ124" s="1474"/>
      <c r="DR124" s="1474"/>
      <c r="DS124" s="1474"/>
      <c r="DT124" s="1474"/>
      <c r="DU124" s="1474"/>
      <c r="DV124" s="1474"/>
      <c r="DW124" s="1474"/>
      <c r="DX124" s="1474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  <c r="EW124" s="115"/>
      <c r="EX124" s="115"/>
      <c r="EY124" s="115"/>
      <c r="EZ124" s="115"/>
      <c r="FA124" s="115"/>
      <c r="FB124" s="115"/>
      <c r="FC124" s="115"/>
      <c r="FD124" s="115"/>
      <c r="FE124" s="115"/>
      <c r="FF124" s="115"/>
      <c r="FG124" s="115"/>
      <c r="FH124" s="115"/>
      <c r="FI124" s="111"/>
      <c r="FK124" s="112"/>
      <c r="FL124" s="119"/>
      <c r="FM124" s="111"/>
    </row>
    <row r="125" spans="1:169" ht="3" customHeight="1">
      <c r="A125" s="112"/>
      <c r="B125" s="108"/>
      <c r="D125" s="112"/>
      <c r="E125" s="112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474"/>
      <c r="AN125" s="1474"/>
      <c r="AO125" s="1474"/>
      <c r="AP125" s="1474"/>
      <c r="AQ125" s="1474"/>
      <c r="AR125" s="1474"/>
      <c r="AS125" s="1474"/>
      <c r="AT125" s="1474"/>
      <c r="AU125" s="1474"/>
      <c r="AV125" s="1474"/>
      <c r="AW125" s="1474"/>
      <c r="AX125" s="1474"/>
      <c r="AY125" s="1474"/>
      <c r="AZ125" s="1474"/>
      <c r="BA125" s="1474"/>
      <c r="BB125" s="1474"/>
      <c r="BC125" s="1474"/>
      <c r="BD125" s="1474"/>
      <c r="BE125" s="1474"/>
      <c r="BF125" s="1474"/>
      <c r="BG125" s="1474"/>
      <c r="BH125" s="1474"/>
      <c r="BI125" s="1474"/>
      <c r="BJ125" s="1474"/>
      <c r="BK125" s="1474"/>
      <c r="BL125" s="1474"/>
      <c r="BM125" s="1474"/>
      <c r="BN125" s="1474"/>
      <c r="BO125" s="1474"/>
      <c r="BP125" s="1474"/>
      <c r="BQ125" s="1474"/>
      <c r="BR125" s="1474"/>
      <c r="BS125" s="1474"/>
      <c r="BT125" s="1474"/>
      <c r="BU125" s="1474"/>
      <c r="BV125" s="1474"/>
      <c r="BW125" s="1474"/>
      <c r="BX125" s="1474"/>
      <c r="BY125" s="1474"/>
      <c r="BZ125" s="1474"/>
      <c r="CA125" s="1474"/>
      <c r="CB125" s="1474"/>
      <c r="CC125" s="1474"/>
      <c r="CD125" s="1474"/>
      <c r="CE125" s="1474"/>
      <c r="CF125" s="1474"/>
      <c r="CG125" s="1474"/>
      <c r="CH125" s="1474"/>
      <c r="CI125" s="1474"/>
      <c r="CJ125" s="1474"/>
      <c r="CK125" s="1474"/>
      <c r="CL125" s="1474"/>
      <c r="CM125" s="1474"/>
      <c r="CN125" s="1474"/>
      <c r="CO125" s="1474"/>
      <c r="CP125" s="1474"/>
      <c r="CQ125" s="1474"/>
      <c r="CR125" s="1474"/>
      <c r="CS125" s="1474"/>
      <c r="CT125" s="1474"/>
      <c r="CU125" s="1474"/>
      <c r="CV125" s="1474"/>
      <c r="CW125" s="1474"/>
      <c r="CX125" s="1474"/>
      <c r="CY125" s="1474"/>
      <c r="CZ125" s="1474"/>
      <c r="DA125" s="1474"/>
      <c r="DB125" s="1474"/>
      <c r="DC125" s="1474"/>
      <c r="DD125" s="1474"/>
      <c r="DE125" s="1474"/>
      <c r="DF125" s="1474"/>
      <c r="DG125" s="1474"/>
      <c r="DH125" s="1474"/>
      <c r="DI125" s="1474"/>
      <c r="DJ125" s="1474"/>
      <c r="DK125" s="1474"/>
      <c r="DL125" s="1474"/>
      <c r="DM125" s="1474"/>
      <c r="DN125" s="1474"/>
      <c r="DO125" s="1474"/>
      <c r="DP125" s="1474"/>
      <c r="DQ125" s="1474"/>
      <c r="DR125" s="1474"/>
      <c r="DS125" s="1474"/>
      <c r="DT125" s="1474"/>
      <c r="DU125" s="1474"/>
      <c r="DV125" s="1474"/>
      <c r="DW125" s="1474"/>
      <c r="DX125" s="1474"/>
      <c r="DY125" s="115"/>
      <c r="DZ125" s="115"/>
      <c r="EA125" s="115"/>
      <c r="EB125" s="115"/>
      <c r="EC125" s="115"/>
      <c r="ED125" s="115"/>
      <c r="EE125" s="115"/>
      <c r="EF125" s="115"/>
      <c r="EG125" s="115"/>
      <c r="EH125" s="115"/>
      <c r="EI125" s="115"/>
      <c r="EJ125" s="115"/>
      <c r="EK125" s="115"/>
      <c r="EL125" s="115"/>
      <c r="EM125" s="115"/>
      <c r="EN125" s="115"/>
      <c r="EO125" s="115"/>
      <c r="EP125" s="115"/>
      <c r="EQ125" s="115"/>
      <c r="ER125" s="115"/>
      <c r="ES125" s="115"/>
      <c r="ET125" s="115"/>
      <c r="EU125" s="115"/>
      <c r="EV125" s="115"/>
      <c r="EW125" s="115"/>
      <c r="EX125" s="115"/>
      <c r="EY125" s="115"/>
      <c r="EZ125" s="115"/>
      <c r="FA125" s="115"/>
      <c r="FB125" s="115"/>
      <c r="FC125" s="115"/>
      <c r="FD125" s="115"/>
      <c r="FE125" s="115"/>
      <c r="FF125" s="115"/>
      <c r="FG125" s="115"/>
      <c r="FH125" s="115"/>
      <c r="FI125" s="111"/>
      <c r="FK125" s="112"/>
      <c r="FL125" s="109"/>
      <c r="FM125" s="111"/>
    </row>
    <row r="126" spans="1:169" ht="3" customHeight="1">
      <c r="A126" s="112"/>
      <c r="B126" s="120"/>
      <c r="C126" s="119"/>
      <c r="D126" s="112"/>
      <c r="E126" s="112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474"/>
      <c r="AN126" s="1474"/>
      <c r="AO126" s="1474"/>
      <c r="AP126" s="1474"/>
      <c r="AQ126" s="1474"/>
      <c r="AR126" s="1474"/>
      <c r="AS126" s="1474"/>
      <c r="AT126" s="1474"/>
      <c r="AU126" s="1474"/>
      <c r="AV126" s="1474"/>
      <c r="AW126" s="1474"/>
      <c r="AX126" s="1474"/>
      <c r="AY126" s="1474"/>
      <c r="AZ126" s="1474"/>
      <c r="BA126" s="1474"/>
      <c r="BB126" s="1474"/>
      <c r="BC126" s="1474"/>
      <c r="BD126" s="1474"/>
      <c r="BE126" s="1474"/>
      <c r="BF126" s="1474"/>
      <c r="BG126" s="1474"/>
      <c r="BH126" s="1474"/>
      <c r="BI126" s="1474"/>
      <c r="BJ126" s="1474"/>
      <c r="BK126" s="1474"/>
      <c r="BL126" s="1474"/>
      <c r="BM126" s="1474"/>
      <c r="BN126" s="1474"/>
      <c r="BO126" s="1474"/>
      <c r="BP126" s="1474"/>
      <c r="BQ126" s="1474"/>
      <c r="BR126" s="1474"/>
      <c r="BS126" s="1474"/>
      <c r="BT126" s="1474"/>
      <c r="BU126" s="1474"/>
      <c r="BV126" s="1474"/>
      <c r="BW126" s="1474"/>
      <c r="BX126" s="1474"/>
      <c r="BY126" s="1474"/>
      <c r="BZ126" s="1474"/>
      <c r="CA126" s="1474"/>
      <c r="CB126" s="1474"/>
      <c r="CC126" s="1474"/>
      <c r="CD126" s="1474"/>
      <c r="CE126" s="1474"/>
      <c r="CF126" s="1474"/>
      <c r="CG126" s="1474"/>
      <c r="CH126" s="1474"/>
      <c r="CI126" s="1474"/>
      <c r="CJ126" s="1474"/>
      <c r="CK126" s="1474"/>
      <c r="CL126" s="1474"/>
      <c r="CM126" s="1474"/>
      <c r="CN126" s="1474"/>
      <c r="CO126" s="1474"/>
      <c r="CP126" s="1474"/>
      <c r="CQ126" s="1474"/>
      <c r="CR126" s="1474"/>
      <c r="CS126" s="1474"/>
      <c r="CT126" s="1474"/>
      <c r="CU126" s="1474"/>
      <c r="CV126" s="1474"/>
      <c r="CW126" s="1474"/>
      <c r="CX126" s="1474"/>
      <c r="CY126" s="1474"/>
      <c r="CZ126" s="1474"/>
      <c r="DA126" s="1474"/>
      <c r="DB126" s="1474"/>
      <c r="DC126" s="1474"/>
      <c r="DD126" s="1474"/>
      <c r="DE126" s="1474"/>
      <c r="DF126" s="1474"/>
      <c r="DG126" s="1474"/>
      <c r="DH126" s="1474"/>
      <c r="DI126" s="1474"/>
      <c r="DJ126" s="1474"/>
      <c r="DK126" s="1474"/>
      <c r="DL126" s="1474"/>
      <c r="DM126" s="1474"/>
      <c r="DN126" s="1474"/>
      <c r="DO126" s="1474"/>
      <c r="DP126" s="1474"/>
      <c r="DQ126" s="1474"/>
      <c r="DR126" s="1474"/>
      <c r="DS126" s="1474"/>
      <c r="DT126" s="1474"/>
      <c r="DU126" s="1474"/>
      <c r="DV126" s="1474"/>
      <c r="DW126" s="1474"/>
      <c r="DX126" s="1474"/>
      <c r="DY126" s="115"/>
      <c r="DZ126" s="115"/>
      <c r="EA126" s="115"/>
      <c r="EB126" s="115"/>
      <c r="EC126" s="115"/>
      <c r="ED126" s="115"/>
      <c r="EE126" s="115"/>
      <c r="EF126" s="11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  <c r="EX126" s="115"/>
      <c r="EY126" s="115"/>
      <c r="EZ126" s="115"/>
      <c r="FA126" s="115"/>
      <c r="FB126" s="115"/>
      <c r="FC126" s="115"/>
      <c r="FD126" s="115"/>
      <c r="FE126" s="115"/>
      <c r="FF126" s="115"/>
      <c r="FG126" s="115"/>
      <c r="FH126" s="115"/>
      <c r="FI126" s="111"/>
      <c r="FK126" s="119"/>
      <c r="FL126" s="111"/>
      <c r="FM126" s="111"/>
    </row>
    <row r="127" spans="1:169" ht="3" customHeight="1">
      <c r="A127" s="112"/>
      <c r="B127" s="112"/>
      <c r="C127" s="108"/>
      <c r="E127" s="112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474"/>
      <c r="AN127" s="1474"/>
      <c r="AO127" s="1474"/>
      <c r="AP127" s="1474"/>
      <c r="AQ127" s="1474"/>
      <c r="AR127" s="1474"/>
      <c r="AS127" s="1474"/>
      <c r="AT127" s="1474"/>
      <c r="AU127" s="1474"/>
      <c r="AV127" s="1474"/>
      <c r="AW127" s="1474"/>
      <c r="AX127" s="1474"/>
      <c r="AY127" s="1474"/>
      <c r="AZ127" s="1474"/>
      <c r="BA127" s="1474"/>
      <c r="BB127" s="1474"/>
      <c r="BC127" s="1474"/>
      <c r="BD127" s="1474"/>
      <c r="BE127" s="1474"/>
      <c r="BF127" s="1474"/>
      <c r="BG127" s="1474"/>
      <c r="BH127" s="1474"/>
      <c r="BI127" s="1474"/>
      <c r="BJ127" s="1474"/>
      <c r="BK127" s="1474"/>
      <c r="BL127" s="1474"/>
      <c r="BM127" s="1474"/>
      <c r="BN127" s="1474"/>
      <c r="BO127" s="1474"/>
      <c r="BP127" s="1474"/>
      <c r="BQ127" s="1474"/>
      <c r="BR127" s="1474"/>
      <c r="BS127" s="1474"/>
      <c r="BT127" s="1474"/>
      <c r="BU127" s="1474"/>
      <c r="BV127" s="1474"/>
      <c r="BW127" s="1474"/>
      <c r="BX127" s="1474"/>
      <c r="BY127" s="1474"/>
      <c r="BZ127" s="1474"/>
      <c r="CA127" s="1474"/>
      <c r="CB127" s="1474"/>
      <c r="CC127" s="1474"/>
      <c r="CD127" s="1474"/>
      <c r="CE127" s="1474"/>
      <c r="CF127" s="1474"/>
      <c r="CG127" s="1474"/>
      <c r="CH127" s="1474"/>
      <c r="CI127" s="1474"/>
      <c r="CJ127" s="1474"/>
      <c r="CK127" s="1474"/>
      <c r="CL127" s="1474"/>
      <c r="CM127" s="1474"/>
      <c r="CN127" s="1474"/>
      <c r="CO127" s="1474"/>
      <c r="CP127" s="1474"/>
      <c r="CQ127" s="1474"/>
      <c r="CR127" s="1474"/>
      <c r="CS127" s="1474"/>
      <c r="CT127" s="1474"/>
      <c r="CU127" s="1474"/>
      <c r="CV127" s="1474"/>
      <c r="CW127" s="1474"/>
      <c r="CX127" s="1474"/>
      <c r="CY127" s="1474"/>
      <c r="CZ127" s="1474"/>
      <c r="DA127" s="1474"/>
      <c r="DB127" s="1474"/>
      <c r="DC127" s="1474"/>
      <c r="DD127" s="1474"/>
      <c r="DE127" s="1474"/>
      <c r="DF127" s="1474"/>
      <c r="DG127" s="1474"/>
      <c r="DH127" s="1474"/>
      <c r="DI127" s="1474"/>
      <c r="DJ127" s="1474"/>
      <c r="DK127" s="1474"/>
      <c r="DL127" s="1474"/>
      <c r="DM127" s="1474"/>
      <c r="DN127" s="1474"/>
      <c r="DO127" s="1474"/>
      <c r="DP127" s="1474"/>
      <c r="DQ127" s="1474"/>
      <c r="DR127" s="1474"/>
      <c r="DS127" s="1474"/>
      <c r="DT127" s="1474"/>
      <c r="DU127" s="1474"/>
      <c r="DV127" s="1474"/>
      <c r="DW127" s="1474"/>
      <c r="DX127" s="1474"/>
      <c r="DY127" s="115"/>
      <c r="DZ127" s="115"/>
      <c r="EA127" s="115"/>
      <c r="EB127" s="115"/>
      <c r="EC127" s="115"/>
      <c r="ED127" s="115"/>
      <c r="EE127" s="115"/>
      <c r="EF127" s="115"/>
      <c r="EG127" s="115"/>
      <c r="EH127" s="115"/>
      <c r="EI127" s="115"/>
      <c r="EJ127" s="115"/>
      <c r="EK127" s="115"/>
      <c r="EL127" s="115"/>
      <c r="EM127" s="115"/>
      <c r="EN127" s="115"/>
      <c r="EO127" s="115"/>
      <c r="EP127" s="115"/>
      <c r="EQ127" s="115"/>
      <c r="ER127" s="115"/>
      <c r="ES127" s="115"/>
      <c r="ET127" s="115"/>
      <c r="EU127" s="115"/>
      <c r="EV127" s="115"/>
      <c r="EW127" s="115"/>
      <c r="EX127" s="115"/>
      <c r="EY127" s="115"/>
      <c r="EZ127" s="115"/>
      <c r="FA127" s="115"/>
      <c r="FB127" s="115"/>
      <c r="FC127" s="115"/>
      <c r="FD127" s="115"/>
      <c r="FE127" s="115"/>
      <c r="FF127" s="115"/>
      <c r="FG127" s="115"/>
      <c r="FH127" s="115"/>
      <c r="FI127" s="111"/>
      <c r="FK127" s="109"/>
      <c r="FL127" s="111"/>
      <c r="FM127" s="111"/>
    </row>
    <row r="128" spans="1:169" ht="3" customHeight="1">
      <c r="A128" s="112"/>
      <c r="B128" s="119"/>
      <c r="C128" s="112"/>
      <c r="D128" s="112"/>
      <c r="E128" s="112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474"/>
      <c r="AN128" s="1474"/>
      <c r="AO128" s="1474"/>
      <c r="AP128" s="1474"/>
      <c r="AQ128" s="1474"/>
      <c r="AR128" s="1474"/>
      <c r="AS128" s="1474"/>
      <c r="AT128" s="1474"/>
      <c r="AU128" s="1474"/>
      <c r="AV128" s="1474"/>
      <c r="AW128" s="1474"/>
      <c r="AX128" s="1474"/>
      <c r="AY128" s="1474"/>
      <c r="AZ128" s="1474"/>
      <c r="BA128" s="1474"/>
      <c r="BB128" s="1474"/>
      <c r="BC128" s="1474"/>
      <c r="BD128" s="1474"/>
      <c r="BE128" s="1474"/>
      <c r="BF128" s="1474"/>
      <c r="BG128" s="1474"/>
      <c r="BH128" s="1474"/>
      <c r="BI128" s="1474"/>
      <c r="BJ128" s="1474"/>
      <c r="BK128" s="1474"/>
      <c r="BL128" s="1474"/>
      <c r="BM128" s="1474"/>
      <c r="BN128" s="1474"/>
      <c r="BO128" s="1474"/>
      <c r="BP128" s="1474"/>
      <c r="BQ128" s="1474"/>
      <c r="BR128" s="1474"/>
      <c r="BS128" s="1474"/>
      <c r="BT128" s="1474"/>
      <c r="BU128" s="1474"/>
      <c r="BV128" s="1474"/>
      <c r="BW128" s="1474"/>
      <c r="BX128" s="1474"/>
      <c r="BY128" s="1474"/>
      <c r="BZ128" s="1474"/>
      <c r="CA128" s="1474"/>
      <c r="CB128" s="1474"/>
      <c r="CC128" s="1474"/>
      <c r="CD128" s="1474"/>
      <c r="CE128" s="1474"/>
      <c r="CF128" s="1474"/>
      <c r="CG128" s="1474"/>
      <c r="CH128" s="1474"/>
      <c r="CI128" s="1474"/>
      <c r="CJ128" s="1474"/>
      <c r="CK128" s="1474"/>
      <c r="CL128" s="1474"/>
      <c r="CM128" s="1474"/>
      <c r="CN128" s="1474"/>
      <c r="CO128" s="1474"/>
      <c r="CP128" s="1474"/>
      <c r="CQ128" s="1474"/>
      <c r="CR128" s="1474"/>
      <c r="CS128" s="1474"/>
      <c r="CT128" s="1474"/>
      <c r="CU128" s="1474"/>
      <c r="CV128" s="1474"/>
      <c r="CW128" s="1474"/>
      <c r="CX128" s="1474"/>
      <c r="CY128" s="1474"/>
      <c r="CZ128" s="1474"/>
      <c r="DA128" s="1474"/>
      <c r="DB128" s="1474"/>
      <c r="DC128" s="1474"/>
      <c r="DD128" s="1474"/>
      <c r="DE128" s="1474"/>
      <c r="DF128" s="1474"/>
      <c r="DG128" s="1474"/>
      <c r="DH128" s="1474"/>
      <c r="DI128" s="1474"/>
      <c r="DJ128" s="1474"/>
      <c r="DK128" s="1474"/>
      <c r="DL128" s="1474"/>
      <c r="DM128" s="1474"/>
      <c r="DN128" s="1474"/>
      <c r="DO128" s="1474"/>
      <c r="DP128" s="1474"/>
      <c r="DQ128" s="1474"/>
      <c r="DR128" s="1474"/>
      <c r="DS128" s="1474"/>
      <c r="DT128" s="1474"/>
      <c r="DU128" s="1474"/>
      <c r="DV128" s="1474"/>
      <c r="DW128" s="1474"/>
      <c r="DX128" s="1474"/>
      <c r="DY128" s="115"/>
      <c r="DZ128" s="115"/>
      <c r="EA128" s="115"/>
      <c r="EB128" s="115"/>
      <c r="EC128" s="115"/>
      <c r="ED128" s="115"/>
      <c r="EE128" s="115"/>
      <c r="EF128" s="115"/>
      <c r="EG128" s="115"/>
      <c r="EH128" s="115"/>
      <c r="EI128" s="115"/>
      <c r="EJ128" s="115"/>
      <c r="EK128" s="115"/>
      <c r="EL128" s="115"/>
      <c r="EM128" s="115"/>
      <c r="EN128" s="115"/>
      <c r="EO128" s="115"/>
      <c r="EP128" s="115"/>
      <c r="EQ128" s="115"/>
      <c r="ER128" s="115"/>
      <c r="ES128" s="115"/>
      <c r="ET128" s="115"/>
      <c r="EU128" s="115"/>
      <c r="EV128" s="115"/>
      <c r="EW128" s="115"/>
      <c r="EX128" s="115"/>
      <c r="EY128" s="115"/>
      <c r="EZ128" s="115"/>
      <c r="FA128" s="115"/>
      <c r="FB128" s="115"/>
      <c r="FC128" s="115"/>
      <c r="FD128" s="115"/>
      <c r="FE128" s="115"/>
      <c r="FF128" s="115"/>
      <c r="FG128" s="115"/>
      <c r="FH128" s="115"/>
      <c r="FI128" s="111"/>
      <c r="FK128" s="112"/>
      <c r="FL128" s="119"/>
      <c r="FM128" s="111"/>
    </row>
    <row r="129" spans="1:169" ht="3" customHeight="1">
      <c r="A129" s="112"/>
      <c r="B129" s="108"/>
      <c r="D129" s="112"/>
      <c r="E129" s="112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474"/>
      <c r="AN129" s="1474"/>
      <c r="AO129" s="1474"/>
      <c r="AP129" s="1474"/>
      <c r="AQ129" s="1474"/>
      <c r="AR129" s="1474"/>
      <c r="AS129" s="1474"/>
      <c r="AT129" s="1474"/>
      <c r="AU129" s="1474"/>
      <c r="AV129" s="1474"/>
      <c r="AW129" s="1474"/>
      <c r="AX129" s="1474"/>
      <c r="AY129" s="1474"/>
      <c r="AZ129" s="1474"/>
      <c r="BA129" s="1474"/>
      <c r="BB129" s="1474"/>
      <c r="BC129" s="1474"/>
      <c r="BD129" s="1474"/>
      <c r="BE129" s="1474"/>
      <c r="BF129" s="1474"/>
      <c r="BG129" s="1474"/>
      <c r="BH129" s="1474"/>
      <c r="BI129" s="1474"/>
      <c r="BJ129" s="1474"/>
      <c r="BK129" s="1474"/>
      <c r="BL129" s="1474"/>
      <c r="BM129" s="1474"/>
      <c r="BN129" s="1474"/>
      <c r="BO129" s="1474"/>
      <c r="BP129" s="1474"/>
      <c r="BQ129" s="1474"/>
      <c r="BR129" s="1474"/>
      <c r="BS129" s="1474"/>
      <c r="BT129" s="1474"/>
      <c r="BU129" s="1474"/>
      <c r="BV129" s="1474"/>
      <c r="BW129" s="1474"/>
      <c r="BX129" s="1474"/>
      <c r="BY129" s="1474"/>
      <c r="BZ129" s="1474"/>
      <c r="CA129" s="1474"/>
      <c r="CB129" s="1474"/>
      <c r="CC129" s="1474"/>
      <c r="CD129" s="1474"/>
      <c r="CE129" s="1474"/>
      <c r="CF129" s="1474"/>
      <c r="CG129" s="1474"/>
      <c r="CH129" s="1474"/>
      <c r="CI129" s="1474"/>
      <c r="CJ129" s="1474"/>
      <c r="CK129" s="1474"/>
      <c r="CL129" s="1474"/>
      <c r="CM129" s="1474"/>
      <c r="CN129" s="1474"/>
      <c r="CO129" s="1474"/>
      <c r="CP129" s="1474"/>
      <c r="CQ129" s="1474"/>
      <c r="CR129" s="1474"/>
      <c r="CS129" s="1474"/>
      <c r="CT129" s="1474"/>
      <c r="CU129" s="1474"/>
      <c r="CV129" s="1474"/>
      <c r="CW129" s="1474"/>
      <c r="CX129" s="1474"/>
      <c r="CY129" s="1474"/>
      <c r="CZ129" s="1474"/>
      <c r="DA129" s="1474"/>
      <c r="DB129" s="1474"/>
      <c r="DC129" s="1474"/>
      <c r="DD129" s="1474"/>
      <c r="DE129" s="1474"/>
      <c r="DF129" s="1474"/>
      <c r="DG129" s="1474"/>
      <c r="DH129" s="1474"/>
      <c r="DI129" s="1474"/>
      <c r="DJ129" s="1474"/>
      <c r="DK129" s="1474"/>
      <c r="DL129" s="1474"/>
      <c r="DM129" s="1474"/>
      <c r="DN129" s="1474"/>
      <c r="DO129" s="1474"/>
      <c r="DP129" s="1474"/>
      <c r="DQ129" s="1474"/>
      <c r="DR129" s="1474"/>
      <c r="DS129" s="1474"/>
      <c r="DT129" s="1474"/>
      <c r="DU129" s="1474"/>
      <c r="DV129" s="1474"/>
      <c r="DW129" s="1474"/>
      <c r="DX129" s="1474"/>
      <c r="DY129" s="115"/>
      <c r="DZ129" s="115"/>
      <c r="EA129" s="115"/>
      <c r="EB129" s="115"/>
      <c r="EC129" s="115"/>
      <c r="ED129" s="115"/>
      <c r="EE129" s="115"/>
      <c r="EF129" s="115"/>
      <c r="EG129" s="115"/>
      <c r="EH129" s="115"/>
      <c r="EI129" s="115"/>
      <c r="EJ129" s="115"/>
      <c r="EK129" s="115"/>
      <c r="EL129" s="115"/>
      <c r="EM129" s="115"/>
      <c r="EN129" s="115"/>
      <c r="EO129" s="115"/>
      <c r="EP129" s="115"/>
      <c r="EQ129" s="115"/>
      <c r="ER129" s="115"/>
      <c r="ES129" s="115"/>
      <c r="ET129" s="115"/>
      <c r="EU129" s="115"/>
      <c r="EV129" s="115"/>
      <c r="EW129" s="115"/>
      <c r="EX129" s="115"/>
      <c r="EY129" s="115"/>
      <c r="EZ129" s="115"/>
      <c r="FA129" s="115"/>
      <c r="FB129" s="115"/>
      <c r="FC129" s="115"/>
      <c r="FD129" s="115"/>
      <c r="FE129" s="115"/>
      <c r="FF129" s="115"/>
      <c r="FG129" s="115"/>
      <c r="FH129" s="115"/>
      <c r="FI129" s="111"/>
      <c r="FK129" s="112"/>
      <c r="FL129" s="109"/>
      <c r="FM129" s="111"/>
    </row>
    <row r="130" spans="1:169" ht="3" customHeight="1">
      <c r="A130" s="112"/>
      <c r="B130" s="120"/>
      <c r="C130" s="119"/>
      <c r="D130" s="112"/>
      <c r="E130" s="112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474"/>
      <c r="AN130" s="1474"/>
      <c r="AO130" s="1474"/>
      <c r="AP130" s="1474"/>
      <c r="AQ130" s="1474"/>
      <c r="AR130" s="1474"/>
      <c r="AS130" s="1474"/>
      <c r="AT130" s="1474"/>
      <c r="AU130" s="1474"/>
      <c r="AV130" s="1474"/>
      <c r="AW130" s="1474"/>
      <c r="AX130" s="1474"/>
      <c r="AY130" s="1474"/>
      <c r="AZ130" s="1474"/>
      <c r="BA130" s="1474"/>
      <c r="BB130" s="1474"/>
      <c r="BC130" s="1474"/>
      <c r="BD130" s="1474"/>
      <c r="BE130" s="1474"/>
      <c r="BF130" s="1474"/>
      <c r="BG130" s="1474"/>
      <c r="BH130" s="1474"/>
      <c r="BI130" s="1474"/>
      <c r="BJ130" s="1474"/>
      <c r="BK130" s="1474"/>
      <c r="BL130" s="1474"/>
      <c r="BM130" s="1474"/>
      <c r="BN130" s="1474"/>
      <c r="BO130" s="1474"/>
      <c r="BP130" s="1474"/>
      <c r="BQ130" s="1474"/>
      <c r="BR130" s="1474"/>
      <c r="BS130" s="1474"/>
      <c r="BT130" s="1474"/>
      <c r="BU130" s="1474"/>
      <c r="BV130" s="1474"/>
      <c r="BW130" s="1474"/>
      <c r="BX130" s="1474"/>
      <c r="BY130" s="1474"/>
      <c r="BZ130" s="1474"/>
      <c r="CA130" s="1474"/>
      <c r="CB130" s="1474"/>
      <c r="CC130" s="1474"/>
      <c r="CD130" s="1474"/>
      <c r="CE130" s="1474"/>
      <c r="CF130" s="1474"/>
      <c r="CG130" s="1474"/>
      <c r="CH130" s="1474"/>
      <c r="CI130" s="1474"/>
      <c r="CJ130" s="1474"/>
      <c r="CK130" s="1474"/>
      <c r="CL130" s="1474"/>
      <c r="CM130" s="1474"/>
      <c r="CN130" s="1474"/>
      <c r="CO130" s="1474"/>
      <c r="CP130" s="1474"/>
      <c r="CQ130" s="1474"/>
      <c r="CR130" s="1474"/>
      <c r="CS130" s="1474"/>
      <c r="CT130" s="1474"/>
      <c r="CU130" s="1474"/>
      <c r="CV130" s="1474"/>
      <c r="CW130" s="1474"/>
      <c r="CX130" s="1474"/>
      <c r="CY130" s="1474"/>
      <c r="CZ130" s="1474"/>
      <c r="DA130" s="1474"/>
      <c r="DB130" s="1474"/>
      <c r="DC130" s="1474"/>
      <c r="DD130" s="1474"/>
      <c r="DE130" s="1474"/>
      <c r="DF130" s="1474"/>
      <c r="DG130" s="1474"/>
      <c r="DH130" s="1474"/>
      <c r="DI130" s="1474"/>
      <c r="DJ130" s="1474"/>
      <c r="DK130" s="1474"/>
      <c r="DL130" s="1474"/>
      <c r="DM130" s="1474"/>
      <c r="DN130" s="1474"/>
      <c r="DO130" s="1474"/>
      <c r="DP130" s="1474"/>
      <c r="DQ130" s="1474"/>
      <c r="DR130" s="1474"/>
      <c r="DS130" s="1474"/>
      <c r="DT130" s="1474"/>
      <c r="DU130" s="1474"/>
      <c r="DV130" s="1474"/>
      <c r="DW130" s="1474"/>
      <c r="DX130" s="1474"/>
      <c r="DY130" s="115"/>
      <c r="DZ130" s="115"/>
      <c r="EA130" s="115"/>
      <c r="EB130" s="115"/>
      <c r="EC130" s="115"/>
      <c r="ED130" s="115"/>
      <c r="EE130" s="115"/>
      <c r="EF130" s="115"/>
      <c r="EG130" s="115"/>
      <c r="EH130" s="115"/>
      <c r="EI130" s="115"/>
      <c r="EJ130" s="115"/>
      <c r="EK130" s="115"/>
      <c r="EL130" s="115"/>
      <c r="EM130" s="115"/>
      <c r="EN130" s="115"/>
      <c r="EO130" s="115"/>
      <c r="EP130" s="115"/>
      <c r="EQ130" s="115"/>
      <c r="ER130" s="115"/>
      <c r="ES130" s="115"/>
      <c r="ET130" s="115"/>
      <c r="EU130" s="115"/>
      <c r="EV130" s="115"/>
      <c r="EW130" s="115"/>
      <c r="EX130" s="115"/>
      <c r="EY130" s="115"/>
      <c r="EZ130" s="115"/>
      <c r="FA130" s="115"/>
      <c r="FB130" s="115"/>
      <c r="FC130" s="115"/>
      <c r="FD130" s="115"/>
      <c r="FE130" s="115"/>
      <c r="FF130" s="115"/>
      <c r="FG130" s="115"/>
      <c r="FH130" s="115"/>
      <c r="FI130" s="111"/>
      <c r="FK130" s="119"/>
      <c r="FL130" s="111"/>
      <c r="FM130" s="111"/>
    </row>
    <row r="131" spans="1:169" ht="3" customHeight="1">
      <c r="A131" s="112"/>
      <c r="B131" s="112"/>
      <c r="C131" s="108"/>
      <c r="E131" s="112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474"/>
      <c r="AN131" s="1474"/>
      <c r="AO131" s="1474"/>
      <c r="AP131" s="1474"/>
      <c r="AQ131" s="1474"/>
      <c r="AR131" s="1474"/>
      <c r="AS131" s="1474"/>
      <c r="AT131" s="1474"/>
      <c r="AU131" s="1474"/>
      <c r="AV131" s="1474"/>
      <c r="AW131" s="1474"/>
      <c r="AX131" s="1474"/>
      <c r="AY131" s="1474"/>
      <c r="AZ131" s="1474"/>
      <c r="BA131" s="1474"/>
      <c r="BB131" s="1474"/>
      <c r="BC131" s="1474"/>
      <c r="BD131" s="1474"/>
      <c r="BE131" s="1474"/>
      <c r="BF131" s="1474"/>
      <c r="BG131" s="1474"/>
      <c r="BH131" s="1474"/>
      <c r="BI131" s="1474"/>
      <c r="BJ131" s="1474"/>
      <c r="BK131" s="1474"/>
      <c r="BL131" s="1474"/>
      <c r="BM131" s="1474"/>
      <c r="BN131" s="1474"/>
      <c r="BO131" s="1474"/>
      <c r="BP131" s="1474"/>
      <c r="BQ131" s="1474"/>
      <c r="BR131" s="1474"/>
      <c r="BS131" s="1474"/>
      <c r="BT131" s="1474"/>
      <c r="BU131" s="1474"/>
      <c r="BV131" s="1474"/>
      <c r="BW131" s="1474"/>
      <c r="BX131" s="1474"/>
      <c r="BY131" s="1474"/>
      <c r="BZ131" s="1474"/>
      <c r="CA131" s="1474"/>
      <c r="CB131" s="1474"/>
      <c r="CC131" s="1474"/>
      <c r="CD131" s="1474"/>
      <c r="CE131" s="1474"/>
      <c r="CF131" s="1474"/>
      <c r="CG131" s="1474"/>
      <c r="CH131" s="1474"/>
      <c r="CI131" s="1474"/>
      <c r="CJ131" s="1474"/>
      <c r="CK131" s="1474"/>
      <c r="CL131" s="1474"/>
      <c r="CM131" s="1474"/>
      <c r="CN131" s="1474"/>
      <c r="CO131" s="1474"/>
      <c r="CP131" s="1474"/>
      <c r="CQ131" s="1474"/>
      <c r="CR131" s="1474"/>
      <c r="CS131" s="1474"/>
      <c r="CT131" s="1474"/>
      <c r="CU131" s="1474"/>
      <c r="CV131" s="1474"/>
      <c r="CW131" s="1474"/>
      <c r="CX131" s="1474"/>
      <c r="CY131" s="1474"/>
      <c r="CZ131" s="1474"/>
      <c r="DA131" s="1474"/>
      <c r="DB131" s="1474"/>
      <c r="DC131" s="1474"/>
      <c r="DD131" s="1474"/>
      <c r="DE131" s="1474"/>
      <c r="DF131" s="1474"/>
      <c r="DG131" s="1474"/>
      <c r="DH131" s="1474"/>
      <c r="DI131" s="1474"/>
      <c r="DJ131" s="1474"/>
      <c r="DK131" s="1474"/>
      <c r="DL131" s="1474"/>
      <c r="DM131" s="1474"/>
      <c r="DN131" s="1474"/>
      <c r="DO131" s="1474"/>
      <c r="DP131" s="1474"/>
      <c r="DQ131" s="1474"/>
      <c r="DR131" s="1474"/>
      <c r="DS131" s="1474"/>
      <c r="DT131" s="1474"/>
      <c r="DU131" s="1474"/>
      <c r="DV131" s="1474"/>
      <c r="DW131" s="1474"/>
      <c r="DX131" s="1474"/>
      <c r="DY131" s="115"/>
      <c r="DZ131" s="115"/>
      <c r="EA131" s="115"/>
      <c r="EB131" s="115"/>
      <c r="EC131" s="115"/>
      <c r="ED131" s="115"/>
      <c r="EE131" s="115"/>
      <c r="EF131" s="115"/>
      <c r="EG131" s="115"/>
      <c r="EH131" s="115"/>
      <c r="EI131" s="115"/>
      <c r="EJ131" s="115"/>
      <c r="EK131" s="115"/>
      <c r="EL131" s="115"/>
      <c r="EM131" s="115"/>
      <c r="EN131" s="115"/>
      <c r="EO131" s="115"/>
      <c r="EP131" s="115"/>
      <c r="EQ131" s="115"/>
      <c r="ER131" s="115"/>
      <c r="ES131" s="115"/>
      <c r="ET131" s="115"/>
      <c r="EU131" s="115"/>
      <c r="EV131" s="115"/>
      <c r="EW131" s="115"/>
      <c r="EX131" s="115"/>
      <c r="EY131" s="115"/>
      <c r="EZ131" s="115"/>
      <c r="FA131" s="115"/>
      <c r="FB131" s="115"/>
      <c r="FC131" s="115"/>
      <c r="FD131" s="115"/>
      <c r="FE131" s="115"/>
      <c r="FF131" s="115"/>
      <c r="FG131" s="115"/>
      <c r="FH131" s="115"/>
      <c r="FI131" s="111"/>
      <c r="FK131" s="109"/>
      <c r="FL131" s="111"/>
      <c r="FM131" s="111"/>
    </row>
    <row r="132" spans="1:169" ht="3" customHeight="1">
      <c r="A132" s="112"/>
      <c r="B132" s="110"/>
      <c r="C132" s="120"/>
      <c r="D132" s="112"/>
      <c r="E132" s="112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474"/>
      <c r="AN132" s="1474"/>
      <c r="AO132" s="1474"/>
      <c r="AP132" s="1474"/>
      <c r="AQ132" s="1474"/>
      <c r="AR132" s="1474"/>
      <c r="AS132" s="1474"/>
      <c r="AT132" s="1474"/>
      <c r="AU132" s="1474"/>
      <c r="AV132" s="1474"/>
      <c r="AW132" s="1474"/>
      <c r="AX132" s="1474"/>
      <c r="AY132" s="1474"/>
      <c r="AZ132" s="1474"/>
      <c r="BA132" s="1474"/>
      <c r="BB132" s="1474"/>
      <c r="BC132" s="1474"/>
      <c r="BD132" s="1474"/>
      <c r="BE132" s="1474"/>
      <c r="BF132" s="1474"/>
      <c r="BG132" s="1474"/>
      <c r="BH132" s="1474"/>
      <c r="BI132" s="1474"/>
      <c r="BJ132" s="1474"/>
      <c r="BK132" s="1474"/>
      <c r="BL132" s="1474"/>
      <c r="BM132" s="1474"/>
      <c r="BN132" s="1474"/>
      <c r="BO132" s="1474"/>
      <c r="BP132" s="1474"/>
      <c r="BQ132" s="1474"/>
      <c r="BR132" s="1474"/>
      <c r="BS132" s="1474"/>
      <c r="BT132" s="1474"/>
      <c r="BU132" s="1474"/>
      <c r="BV132" s="1474"/>
      <c r="BW132" s="1474"/>
      <c r="BX132" s="1474"/>
      <c r="BY132" s="1474"/>
      <c r="BZ132" s="1474"/>
      <c r="CA132" s="1474"/>
      <c r="CB132" s="1474"/>
      <c r="CC132" s="1474"/>
      <c r="CD132" s="1474"/>
      <c r="CE132" s="1474"/>
      <c r="CF132" s="1474"/>
      <c r="CG132" s="1474"/>
      <c r="CH132" s="1474"/>
      <c r="CI132" s="1474"/>
      <c r="CJ132" s="1474"/>
      <c r="CK132" s="1474"/>
      <c r="CL132" s="1474"/>
      <c r="CM132" s="1474"/>
      <c r="CN132" s="1474"/>
      <c r="CO132" s="1474"/>
      <c r="CP132" s="1474"/>
      <c r="CQ132" s="1474"/>
      <c r="CR132" s="1474"/>
      <c r="CS132" s="1474"/>
      <c r="CT132" s="1474"/>
      <c r="CU132" s="1474"/>
      <c r="CV132" s="1474"/>
      <c r="CW132" s="1474"/>
      <c r="CX132" s="1474"/>
      <c r="CY132" s="1474"/>
      <c r="CZ132" s="1474"/>
      <c r="DA132" s="1474"/>
      <c r="DB132" s="1474"/>
      <c r="DC132" s="1474"/>
      <c r="DD132" s="1474"/>
      <c r="DE132" s="1474"/>
      <c r="DF132" s="1474"/>
      <c r="DG132" s="1474"/>
      <c r="DH132" s="1474"/>
      <c r="DI132" s="1474"/>
      <c r="DJ132" s="1474"/>
      <c r="DK132" s="1474"/>
      <c r="DL132" s="1474"/>
      <c r="DM132" s="1474"/>
      <c r="DN132" s="1474"/>
      <c r="DO132" s="1474"/>
      <c r="DP132" s="1474"/>
      <c r="DQ132" s="1474"/>
      <c r="DR132" s="1474"/>
      <c r="DS132" s="1474"/>
      <c r="DT132" s="1474"/>
      <c r="DU132" s="1474"/>
      <c r="DV132" s="1474"/>
      <c r="DW132" s="1474"/>
      <c r="DX132" s="1474"/>
      <c r="DY132" s="115"/>
      <c r="DZ132" s="115"/>
      <c r="EA132" s="115"/>
      <c r="EB132" s="115"/>
      <c r="EC132" s="115"/>
      <c r="ED132" s="115"/>
      <c r="EE132" s="115"/>
      <c r="EF132" s="115"/>
      <c r="EG132" s="115"/>
      <c r="EH132" s="115"/>
      <c r="EI132" s="115"/>
      <c r="EJ132" s="115"/>
      <c r="EK132" s="115"/>
      <c r="EL132" s="115"/>
      <c r="EM132" s="115"/>
      <c r="EN132" s="115"/>
      <c r="EO132" s="115"/>
      <c r="EP132" s="115"/>
      <c r="EQ132" s="115"/>
      <c r="ER132" s="115"/>
      <c r="ES132" s="115"/>
      <c r="ET132" s="115"/>
      <c r="EU132" s="115"/>
      <c r="EV132" s="115"/>
      <c r="EW132" s="115"/>
      <c r="EX132" s="115"/>
      <c r="EY132" s="115"/>
      <c r="EZ132" s="115"/>
      <c r="FA132" s="115"/>
      <c r="FB132" s="115"/>
      <c r="FC132" s="115"/>
      <c r="FD132" s="115"/>
      <c r="FE132" s="115"/>
      <c r="FF132" s="115"/>
      <c r="FG132" s="115"/>
      <c r="FH132" s="115"/>
      <c r="FI132" s="111"/>
      <c r="FK132" s="112"/>
      <c r="FL132" s="119"/>
      <c r="FM132" s="111"/>
    </row>
    <row r="133" spans="1:169" ht="3" customHeight="1">
      <c r="A133" s="112"/>
      <c r="B133" s="108"/>
      <c r="D133" s="112"/>
      <c r="E133" s="112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474"/>
      <c r="AN133" s="1474"/>
      <c r="AO133" s="1474"/>
      <c r="AP133" s="1474"/>
      <c r="AQ133" s="1474"/>
      <c r="AR133" s="1474"/>
      <c r="AS133" s="1474"/>
      <c r="AT133" s="1474"/>
      <c r="AU133" s="1474"/>
      <c r="AV133" s="1474"/>
      <c r="AW133" s="1474"/>
      <c r="AX133" s="1474"/>
      <c r="AY133" s="1474"/>
      <c r="AZ133" s="1474"/>
      <c r="BA133" s="1474"/>
      <c r="BB133" s="1474"/>
      <c r="BC133" s="1474"/>
      <c r="BD133" s="1474"/>
      <c r="BE133" s="1474"/>
      <c r="BF133" s="1474"/>
      <c r="BG133" s="1474"/>
      <c r="BH133" s="1474"/>
      <c r="BI133" s="1474"/>
      <c r="BJ133" s="1474"/>
      <c r="BK133" s="1474"/>
      <c r="BL133" s="1474"/>
      <c r="BM133" s="1474"/>
      <c r="BN133" s="1474"/>
      <c r="BO133" s="1474"/>
      <c r="BP133" s="1474"/>
      <c r="BQ133" s="1474"/>
      <c r="BR133" s="1474"/>
      <c r="BS133" s="1474"/>
      <c r="BT133" s="1474"/>
      <c r="BU133" s="1474"/>
      <c r="BV133" s="1474"/>
      <c r="BW133" s="1474"/>
      <c r="BX133" s="1474"/>
      <c r="BY133" s="1474"/>
      <c r="BZ133" s="1474"/>
      <c r="CA133" s="1474"/>
      <c r="CB133" s="1474"/>
      <c r="CC133" s="1474"/>
      <c r="CD133" s="1474"/>
      <c r="CE133" s="1474"/>
      <c r="CF133" s="1474"/>
      <c r="CG133" s="1474"/>
      <c r="CH133" s="1474"/>
      <c r="CI133" s="1474"/>
      <c r="CJ133" s="1474"/>
      <c r="CK133" s="1474"/>
      <c r="CL133" s="1474"/>
      <c r="CM133" s="1474"/>
      <c r="CN133" s="1474"/>
      <c r="CO133" s="1474"/>
      <c r="CP133" s="1474"/>
      <c r="CQ133" s="1474"/>
      <c r="CR133" s="1474"/>
      <c r="CS133" s="1474"/>
      <c r="CT133" s="1474"/>
      <c r="CU133" s="1474"/>
      <c r="CV133" s="1474"/>
      <c r="CW133" s="1474"/>
      <c r="CX133" s="1474"/>
      <c r="CY133" s="1474"/>
      <c r="CZ133" s="1474"/>
      <c r="DA133" s="1474"/>
      <c r="DB133" s="1474"/>
      <c r="DC133" s="1474"/>
      <c r="DD133" s="1474"/>
      <c r="DE133" s="1474"/>
      <c r="DF133" s="1474"/>
      <c r="DG133" s="1474"/>
      <c r="DH133" s="1474"/>
      <c r="DI133" s="1474"/>
      <c r="DJ133" s="1474"/>
      <c r="DK133" s="1474"/>
      <c r="DL133" s="1474"/>
      <c r="DM133" s="1474"/>
      <c r="DN133" s="1474"/>
      <c r="DO133" s="1474"/>
      <c r="DP133" s="1474"/>
      <c r="DQ133" s="1474"/>
      <c r="DR133" s="1474"/>
      <c r="DS133" s="1474"/>
      <c r="DT133" s="1474"/>
      <c r="DU133" s="1474"/>
      <c r="DV133" s="1474"/>
      <c r="DW133" s="1474"/>
      <c r="DX133" s="1474"/>
      <c r="DY133" s="115"/>
      <c r="DZ133" s="115"/>
      <c r="EA133" s="115"/>
      <c r="EB133" s="115"/>
      <c r="EC133" s="115"/>
      <c r="ED133" s="115"/>
      <c r="EE133" s="115"/>
      <c r="EF133" s="115"/>
      <c r="EG133" s="115"/>
      <c r="EH133" s="115"/>
      <c r="EI133" s="115"/>
      <c r="EJ133" s="115"/>
      <c r="EK133" s="115"/>
      <c r="EL133" s="115"/>
      <c r="EM133" s="115"/>
      <c r="EN133" s="115"/>
      <c r="EO133" s="115"/>
      <c r="EP133" s="115"/>
      <c r="EQ133" s="115"/>
      <c r="ER133" s="115"/>
      <c r="ES133" s="115"/>
      <c r="ET133" s="115"/>
      <c r="EU133" s="115"/>
      <c r="EV133" s="115"/>
      <c r="EW133" s="115"/>
      <c r="EX133" s="115"/>
      <c r="EY133" s="115"/>
      <c r="EZ133" s="115"/>
      <c r="FA133" s="115"/>
      <c r="FB133" s="115"/>
      <c r="FC133" s="115"/>
      <c r="FD133" s="115"/>
      <c r="FE133" s="115"/>
      <c r="FF133" s="115"/>
      <c r="FG133" s="115"/>
      <c r="FH133" s="115"/>
      <c r="FI133" s="111"/>
      <c r="FK133" s="112"/>
      <c r="FL133" s="109"/>
      <c r="FM133" s="111"/>
    </row>
    <row r="134" spans="1:169" ht="3" customHeight="1">
      <c r="A134" s="112"/>
      <c r="B134" s="120"/>
      <c r="C134" s="119"/>
      <c r="D134" s="112"/>
      <c r="E134" s="112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474"/>
      <c r="AN134" s="1474"/>
      <c r="AO134" s="1474"/>
      <c r="AP134" s="1474"/>
      <c r="AQ134" s="1474"/>
      <c r="AR134" s="1474"/>
      <c r="AS134" s="1474"/>
      <c r="AT134" s="1474"/>
      <c r="AU134" s="1474"/>
      <c r="AV134" s="1474"/>
      <c r="AW134" s="1474"/>
      <c r="AX134" s="1474"/>
      <c r="AY134" s="1474"/>
      <c r="AZ134" s="1474"/>
      <c r="BA134" s="1474"/>
      <c r="BB134" s="1474"/>
      <c r="BC134" s="1474"/>
      <c r="BD134" s="1474"/>
      <c r="BE134" s="1474"/>
      <c r="BF134" s="1474"/>
      <c r="BG134" s="1474"/>
      <c r="BH134" s="1474"/>
      <c r="BI134" s="1474"/>
      <c r="BJ134" s="1474"/>
      <c r="BK134" s="1474"/>
      <c r="BL134" s="1474"/>
      <c r="BM134" s="1474"/>
      <c r="BN134" s="1474"/>
      <c r="BO134" s="1474"/>
      <c r="BP134" s="1474"/>
      <c r="BQ134" s="1474"/>
      <c r="BR134" s="1474"/>
      <c r="BS134" s="1474"/>
      <c r="BT134" s="1474"/>
      <c r="BU134" s="1474"/>
      <c r="BV134" s="1474"/>
      <c r="BW134" s="1474"/>
      <c r="BX134" s="1474"/>
      <c r="BY134" s="1474"/>
      <c r="BZ134" s="1474"/>
      <c r="CA134" s="1474"/>
      <c r="CB134" s="1474"/>
      <c r="CC134" s="1474"/>
      <c r="CD134" s="1474"/>
      <c r="CE134" s="1474"/>
      <c r="CF134" s="1474"/>
      <c r="CG134" s="1474"/>
      <c r="CH134" s="1474"/>
      <c r="CI134" s="1474"/>
      <c r="CJ134" s="1474"/>
      <c r="CK134" s="1474"/>
      <c r="CL134" s="1474"/>
      <c r="CM134" s="1474"/>
      <c r="CN134" s="1474"/>
      <c r="CO134" s="1474"/>
      <c r="CP134" s="1474"/>
      <c r="CQ134" s="1474"/>
      <c r="CR134" s="1474"/>
      <c r="CS134" s="1474"/>
      <c r="CT134" s="1474"/>
      <c r="CU134" s="1474"/>
      <c r="CV134" s="1474"/>
      <c r="CW134" s="1474"/>
      <c r="CX134" s="1474"/>
      <c r="CY134" s="1474"/>
      <c r="CZ134" s="1474"/>
      <c r="DA134" s="1474"/>
      <c r="DB134" s="1474"/>
      <c r="DC134" s="1474"/>
      <c r="DD134" s="1474"/>
      <c r="DE134" s="1474"/>
      <c r="DF134" s="1474"/>
      <c r="DG134" s="1474"/>
      <c r="DH134" s="1474"/>
      <c r="DI134" s="1474"/>
      <c r="DJ134" s="1474"/>
      <c r="DK134" s="1474"/>
      <c r="DL134" s="1474"/>
      <c r="DM134" s="1474"/>
      <c r="DN134" s="1474"/>
      <c r="DO134" s="1474"/>
      <c r="DP134" s="1474"/>
      <c r="DQ134" s="1474"/>
      <c r="DR134" s="1474"/>
      <c r="DS134" s="1474"/>
      <c r="DT134" s="1474"/>
      <c r="DU134" s="1474"/>
      <c r="DV134" s="1474"/>
      <c r="DW134" s="1474"/>
      <c r="DX134" s="1474"/>
      <c r="DY134" s="115"/>
      <c r="DZ134" s="115"/>
      <c r="EA134" s="115"/>
      <c r="EB134" s="115"/>
      <c r="EC134" s="115"/>
      <c r="ED134" s="115"/>
      <c r="EE134" s="115"/>
      <c r="EF134" s="115"/>
      <c r="EG134" s="115"/>
      <c r="EH134" s="115"/>
      <c r="EI134" s="115"/>
      <c r="EJ134" s="115"/>
      <c r="EK134" s="115"/>
      <c r="EL134" s="115"/>
      <c r="EM134" s="115"/>
      <c r="EN134" s="115"/>
      <c r="EO134" s="115"/>
      <c r="EP134" s="115"/>
      <c r="EQ134" s="115"/>
      <c r="ER134" s="115"/>
      <c r="ES134" s="115"/>
      <c r="ET134" s="115"/>
      <c r="EU134" s="115"/>
      <c r="EV134" s="115"/>
      <c r="EW134" s="115"/>
      <c r="EX134" s="115"/>
      <c r="EY134" s="115"/>
      <c r="EZ134" s="115"/>
      <c r="FA134" s="115"/>
      <c r="FB134" s="115"/>
      <c r="FC134" s="115"/>
      <c r="FD134" s="115"/>
      <c r="FE134" s="115"/>
      <c r="FF134" s="115"/>
      <c r="FG134" s="115"/>
      <c r="FH134" s="115"/>
      <c r="FI134" s="111"/>
      <c r="FK134" s="119"/>
      <c r="FL134" s="111"/>
      <c r="FM134" s="111"/>
    </row>
    <row r="135" spans="1:169" ht="3" customHeight="1">
      <c r="A135" s="112"/>
      <c r="B135" s="112"/>
      <c r="C135" s="108"/>
      <c r="E135" s="112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474"/>
      <c r="AN135" s="1474"/>
      <c r="AO135" s="1474"/>
      <c r="AP135" s="1474"/>
      <c r="AQ135" s="1474"/>
      <c r="AR135" s="1474"/>
      <c r="AS135" s="1474"/>
      <c r="AT135" s="1474"/>
      <c r="AU135" s="1474"/>
      <c r="AV135" s="1474"/>
      <c r="AW135" s="1474"/>
      <c r="AX135" s="1474"/>
      <c r="AY135" s="1474"/>
      <c r="AZ135" s="1474"/>
      <c r="BA135" s="1474"/>
      <c r="BB135" s="1474"/>
      <c r="BC135" s="1474"/>
      <c r="BD135" s="1474"/>
      <c r="BE135" s="1474"/>
      <c r="BF135" s="1474"/>
      <c r="BG135" s="1474"/>
      <c r="BH135" s="1474"/>
      <c r="BI135" s="1474"/>
      <c r="BJ135" s="1474"/>
      <c r="BK135" s="1474"/>
      <c r="BL135" s="1474"/>
      <c r="BM135" s="1474"/>
      <c r="BN135" s="1474"/>
      <c r="BO135" s="1474"/>
      <c r="BP135" s="1474"/>
      <c r="BQ135" s="1474"/>
      <c r="BR135" s="1474"/>
      <c r="BS135" s="1474"/>
      <c r="BT135" s="1474"/>
      <c r="BU135" s="1474"/>
      <c r="BV135" s="1474"/>
      <c r="BW135" s="1474"/>
      <c r="BX135" s="1474"/>
      <c r="BY135" s="1474"/>
      <c r="BZ135" s="1474"/>
      <c r="CA135" s="1474"/>
      <c r="CB135" s="1474"/>
      <c r="CC135" s="1474"/>
      <c r="CD135" s="1474"/>
      <c r="CE135" s="1474"/>
      <c r="CF135" s="1474"/>
      <c r="CG135" s="1474"/>
      <c r="CH135" s="1474"/>
      <c r="CI135" s="1474"/>
      <c r="CJ135" s="1474"/>
      <c r="CK135" s="1474"/>
      <c r="CL135" s="1474"/>
      <c r="CM135" s="1474"/>
      <c r="CN135" s="1474"/>
      <c r="CO135" s="1474"/>
      <c r="CP135" s="1474"/>
      <c r="CQ135" s="1474"/>
      <c r="CR135" s="1474"/>
      <c r="CS135" s="1474"/>
      <c r="CT135" s="1474"/>
      <c r="CU135" s="1474"/>
      <c r="CV135" s="1474"/>
      <c r="CW135" s="1474"/>
      <c r="CX135" s="1474"/>
      <c r="CY135" s="1474"/>
      <c r="CZ135" s="1474"/>
      <c r="DA135" s="1474"/>
      <c r="DB135" s="1474"/>
      <c r="DC135" s="1474"/>
      <c r="DD135" s="1474"/>
      <c r="DE135" s="1474"/>
      <c r="DF135" s="1474"/>
      <c r="DG135" s="1474"/>
      <c r="DH135" s="1474"/>
      <c r="DI135" s="1474"/>
      <c r="DJ135" s="1474"/>
      <c r="DK135" s="1474"/>
      <c r="DL135" s="1474"/>
      <c r="DM135" s="1474"/>
      <c r="DN135" s="1474"/>
      <c r="DO135" s="1474"/>
      <c r="DP135" s="1474"/>
      <c r="DQ135" s="1474"/>
      <c r="DR135" s="1474"/>
      <c r="DS135" s="1474"/>
      <c r="DT135" s="1474"/>
      <c r="DU135" s="1474"/>
      <c r="DV135" s="1474"/>
      <c r="DW135" s="1474"/>
      <c r="DX135" s="1474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1"/>
      <c r="FK135" s="109"/>
      <c r="FL135" s="111"/>
      <c r="FM135" s="111"/>
    </row>
    <row r="136" spans="1:169" ht="3" customHeight="1">
      <c r="A136" s="112"/>
      <c r="B136" s="119"/>
      <c r="C136" s="112"/>
      <c r="D136" s="112"/>
      <c r="E136" s="112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474"/>
      <c r="AN136" s="1474"/>
      <c r="AO136" s="1474"/>
      <c r="AP136" s="1474"/>
      <c r="AQ136" s="1474"/>
      <c r="AR136" s="1474"/>
      <c r="AS136" s="1474"/>
      <c r="AT136" s="1474"/>
      <c r="AU136" s="1474"/>
      <c r="AV136" s="1474"/>
      <c r="AW136" s="1474"/>
      <c r="AX136" s="1474"/>
      <c r="AY136" s="1474"/>
      <c r="AZ136" s="1474"/>
      <c r="BA136" s="1474"/>
      <c r="BB136" s="1474"/>
      <c r="BC136" s="1474"/>
      <c r="BD136" s="1474"/>
      <c r="BE136" s="1474"/>
      <c r="BF136" s="1474"/>
      <c r="BG136" s="1474"/>
      <c r="BH136" s="1474"/>
      <c r="BI136" s="1474"/>
      <c r="BJ136" s="1474"/>
      <c r="BK136" s="1474"/>
      <c r="BL136" s="1474"/>
      <c r="BM136" s="1474"/>
      <c r="BN136" s="1474"/>
      <c r="BO136" s="1474"/>
      <c r="BP136" s="1474"/>
      <c r="BQ136" s="1474"/>
      <c r="BR136" s="1474"/>
      <c r="BS136" s="1474"/>
      <c r="BT136" s="1474"/>
      <c r="BU136" s="1474"/>
      <c r="BV136" s="1474"/>
      <c r="BW136" s="1474"/>
      <c r="BX136" s="1474"/>
      <c r="BY136" s="1474"/>
      <c r="BZ136" s="1474"/>
      <c r="CA136" s="1474"/>
      <c r="CB136" s="1474"/>
      <c r="CC136" s="1474"/>
      <c r="CD136" s="1474"/>
      <c r="CE136" s="1474"/>
      <c r="CF136" s="1474"/>
      <c r="CG136" s="1474"/>
      <c r="CH136" s="1474"/>
      <c r="CI136" s="1474"/>
      <c r="CJ136" s="1474"/>
      <c r="CK136" s="1474"/>
      <c r="CL136" s="1474"/>
      <c r="CM136" s="1474"/>
      <c r="CN136" s="1474"/>
      <c r="CO136" s="1474"/>
      <c r="CP136" s="1474"/>
      <c r="CQ136" s="1474"/>
      <c r="CR136" s="1474"/>
      <c r="CS136" s="1474"/>
      <c r="CT136" s="1474"/>
      <c r="CU136" s="1474"/>
      <c r="CV136" s="1474"/>
      <c r="CW136" s="1474"/>
      <c r="CX136" s="1474"/>
      <c r="CY136" s="1474"/>
      <c r="CZ136" s="1474"/>
      <c r="DA136" s="1474"/>
      <c r="DB136" s="1474"/>
      <c r="DC136" s="1474"/>
      <c r="DD136" s="1474"/>
      <c r="DE136" s="1474"/>
      <c r="DF136" s="1474"/>
      <c r="DG136" s="1474"/>
      <c r="DH136" s="1474"/>
      <c r="DI136" s="1474"/>
      <c r="DJ136" s="1474"/>
      <c r="DK136" s="1474"/>
      <c r="DL136" s="1474"/>
      <c r="DM136" s="1474"/>
      <c r="DN136" s="1474"/>
      <c r="DO136" s="1474"/>
      <c r="DP136" s="1474"/>
      <c r="DQ136" s="1474"/>
      <c r="DR136" s="1474"/>
      <c r="DS136" s="1474"/>
      <c r="DT136" s="1474"/>
      <c r="DU136" s="1474"/>
      <c r="DV136" s="1474"/>
      <c r="DW136" s="1474"/>
      <c r="DX136" s="1474"/>
      <c r="DY136" s="115"/>
      <c r="DZ136" s="115"/>
      <c r="EA136" s="115"/>
      <c r="EB136" s="115"/>
      <c r="EC136" s="115"/>
      <c r="ED136" s="115"/>
      <c r="EE136" s="115"/>
      <c r="EF136" s="115"/>
      <c r="EG136" s="115"/>
      <c r="EH136" s="115"/>
      <c r="EI136" s="115"/>
      <c r="EJ136" s="115"/>
      <c r="EK136" s="115"/>
      <c r="EL136" s="115"/>
      <c r="EM136" s="115"/>
      <c r="EN136" s="115"/>
      <c r="EO136" s="115"/>
      <c r="EP136" s="115"/>
      <c r="EQ136" s="115"/>
      <c r="ER136" s="115"/>
      <c r="ES136" s="115"/>
      <c r="ET136" s="115"/>
      <c r="EU136" s="115"/>
      <c r="EV136" s="115"/>
      <c r="EW136" s="115"/>
      <c r="EX136" s="115"/>
      <c r="EY136" s="115"/>
      <c r="EZ136" s="115"/>
      <c r="FA136" s="115"/>
      <c r="FB136" s="115"/>
      <c r="FC136" s="115"/>
      <c r="FD136" s="115"/>
      <c r="FE136" s="115"/>
      <c r="FF136" s="115"/>
      <c r="FG136" s="115"/>
      <c r="FH136" s="115"/>
      <c r="FI136" s="111"/>
      <c r="FK136" s="112"/>
      <c r="FL136" s="119"/>
      <c r="FM136" s="111"/>
    </row>
    <row r="137" spans="1:169" ht="3" customHeight="1">
      <c r="A137" s="112"/>
      <c r="B137" s="108"/>
      <c r="D137" s="112"/>
      <c r="E137" s="112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  <c r="CP137" s="115"/>
      <c r="CQ137" s="115"/>
      <c r="CR137" s="115"/>
      <c r="CS137" s="115"/>
      <c r="CT137" s="115"/>
      <c r="CU137" s="115"/>
      <c r="CV137" s="115"/>
      <c r="CW137" s="115"/>
      <c r="CX137" s="115"/>
      <c r="CY137" s="115"/>
      <c r="CZ137" s="115"/>
      <c r="DA137" s="115"/>
      <c r="DB137" s="115"/>
      <c r="DC137" s="115"/>
      <c r="DD137" s="115"/>
      <c r="DE137" s="115"/>
      <c r="DF137" s="115"/>
      <c r="DG137" s="115"/>
      <c r="DH137" s="115"/>
      <c r="DI137" s="115"/>
      <c r="DJ137" s="115"/>
      <c r="DK137" s="115"/>
      <c r="DL137" s="115"/>
      <c r="DM137" s="115"/>
      <c r="DN137" s="115"/>
      <c r="DO137" s="115"/>
      <c r="DP137" s="115"/>
      <c r="DQ137" s="115"/>
      <c r="DR137" s="115"/>
      <c r="DS137" s="115"/>
      <c r="DT137" s="115"/>
      <c r="DU137" s="115"/>
      <c r="DV137" s="115"/>
      <c r="DW137" s="115"/>
      <c r="DX137" s="115"/>
      <c r="DY137" s="115"/>
      <c r="DZ137" s="115"/>
      <c r="EA137" s="115"/>
      <c r="EB137" s="115"/>
      <c r="EC137" s="115"/>
      <c r="ED137" s="115"/>
      <c r="EE137" s="115"/>
      <c r="EF137" s="115"/>
      <c r="EG137" s="115"/>
      <c r="EH137" s="115"/>
      <c r="EI137" s="115"/>
      <c r="EJ137" s="115"/>
      <c r="EK137" s="115"/>
      <c r="EL137" s="115"/>
      <c r="EM137" s="115"/>
      <c r="EN137" s="115"/>
      <c r="EO137" s="115"/>
      <c r="EP137" s="115"/>
      <c r="EQ137" s="115"/>
      <c r="ER137" s="115"/>
      <c r="ES137" s="115"/>
      <c r="ET137" s="115"/>
      <c r="EU137" s="115"/>
      <c r="EV137" s="115"/>
      <c r="EW137" s="115"/>
      <c r="EX137" s="115"/>
      <c r="EY137" s="115"/>
      <c r="EZ137" s="115"/>
      <c r="FA137" s="115"/>
      <c r="FB137" s="115"/>
      <c r="FC137" s="115"/>
      <c r="FD137" s="115"/>
      <c r="FE137" s="115"/>
      <c r="FF137" s="115"/>
      <c r="FG137" s="115"/>
      <c r="FH137" s="115"/>
      <c r="FI137" s="111"/>
      <c r="FK137" s="112"/>
      <c r="FL137" s="109"/>
      <c r="FM137" s="111"/>
    </row>
    <row r="138" spans="1:169" ht="3" customHeight="1">
      <c r="A138" s="112"/>
      <c r="B138" s="120"/>
      <c r="C138" s="119"/>
      <c r="D138" s="112"/>
      <c r="E138" s="112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  <c r="CP138" s="115"/>
      <c r="CQ138" s="115"/>
      <c r="CR138" s="115"/>
      <c r="CS138" s="115"/>
      <c r="CT138" s="115"/>
      <c r="CU138" s="115"/>
      <c r="CV138" s="115"/>
      <c r="CW138" s="115"/>
      <c r="CX138" s="115"/>
      <c r="CY138" s="115"/>
      <c r="CZ138" s="115"/>
      <c r="DA138" s="115"/>
      <c r="DB138" s="115"/>
      <c r="DC138" s="115"/>
      <c r="DD138" s="115"/>
      <c r="DE138" s="115"/>
      <c r="DF138" s="115"/>
      <c r="DG138" s="115"/>
      <c r="DH138" s="115"/>
      <c r="DI138" s="115"/>
      <c r="DJ138" s="115"/>
      <c r="DK138" s="115"/>
      <c r="DL138" s="115"/>
      <c r="DM138" s="115"/>
      <c r="DN138" s="115"/>
      <c r="DO138" s="115"/>
      <c r="DP138" s="115"/>
      <c r="DQ138" s="115"/>
      <c r="DR138" s="115"/>
      <c r="DS138" s="115"/>
      <c r="DT138" s="115"/>
      <c r="DU138" s="115"/>
      <c r="DV138" s="115"/>
      <c r="DW138" s="115"/>
      <c r="DX138" s="115"/>
      <c r="DY138" s="115"/>
      <c r="DZ138" s="115"/>
      <c r="EA138" s="115"/>
      <c r="EB138" s="115"/>
      <c r="EC138" s="115"/>
      <c r="ED138" s="115"/>
      <c r="EE138" s="115"/>
      <c r="EF138" s="115"/>
      <c r="EG138" s="115"/>
      <c r="EH138" s="115"/>
      <c r="EI138" s="115"/>
      <c r="EJ138" s="115"/>
      <c r="EK138" s="115"/>
      <c r="EL138" s="115"/>
      <c r="EM138" s="115"/>
      <c r="EN138" s="115"/>
      <c r="EO138" s="115"/>
      <c r="EP138" s="115"/>
      <c r="EQ138" s="115"/>
      <c r="ER138" s="115"/>
      <c r="ES138" s="115"/>
      <c r="ET138" s="115"/>
      <c r="EU138" s="115"/>
      <c r="EV138" s="115"/>
      <c r="EW138" s="115"/>
      <c r="EX138" s="115"/>
      <c r="EY138" s="115"/>
      <c r="EZ138" s="115"/>
      <c r="FA138" s="115"/>
      <c r="FB138" s="115"/>
      <c r="FC138" s="115"/>
      <c r="FD138" s="115"/>
      <c r="FE138" s="115"/>
      <c r="FF138" s="115"/>
      <c r="FG138" s="115"/>
      <c r="FH138" s="115"/>
      <c r="FI138" s="111"/>
      <c r="FK138" s="119"/>
      <c r="FL138" s="111"/>
      <c r="FM138" s="111"/>
    </row>
    <row r="139" spans="1:169" ht="3" customHeight="1">
      <c r="A139" s="112"/>
      <c r="B139" s="112"/>
      <c r="C139" s="108"/>
      <c r="E139" s="112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E139" s="115"/>
      <c r="FF139" s="115"/>
      <c r="FG139" s="115"/>
      <c r="FH139" s="115"/>
      <c r="FI139" s="111"/>
      <c r="FK139" s="109"/>
      <c r="FL139" s="111"/>
      <c r="FM139" s="111"/>
    </row>
    <row r="140" spans="1:169" ht="3" customHeight="1">
      <c r="A140" s="112"/>
      <c r="B140" s="110"/>
      <c r="C140" s="120"/>
      <c r="D140" s="112"/>
      <c r="E140" s="112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  <c r="EB140" s="115"/>
      <c r="EC140" s="115"/>
      <c r="ED140" s="115"/>
      <c r="EE140" s="115"/>
      <c r="EF140" s="115"/>
      <c r="EG140" s="115"/>
      <c r="EH140" s="115"/>
      <c r="EI140" s="115"/>
      <c r="EJ140" s="115"/>
      <c r="EK140" s="115"/>
      <c r="EL140" s="115"/>
      <c r="EM140" s="115"/>
      <c r="EN140" s="115"/>
      <c r="EO140" s="115"/>
      <c r="EP140" s="115"/>
      <c r="EQ140" s="115"/>
      <c r="ER140" s="115"/>
      <c r="ES140" s="115"/>
      <c r="ET140" s="115"/>
      <c r="EU140" s="115"/>
      <c r="EV140" s="115"/>
      <c r="EW140" s="115"/>
      <c r="EX140" s="115"/>
      <c r="EY140" s="115"/>
      <c r="EZ140" s="115"/>
      <c r="FA140" s="115"/>
      <c r="FB140" s="115"/>
      <c r="FC140" s="115"/>
      <c r="FD140" s="115"/>
      <c r="FE140" s="115"/>
      <c r="FF140" s="115"/>
      <c r="FG140" s="115"/>
      <c r="FH140" s="115"/>
      <c r="FI140" s="111"/>
      <c r="FK140" s="112"/>
      <c r="FL140" s="119"/>
      <c r="FM140" s="111"/>
    </row>
    <row r="141" spans="1:169" ht="3" customHeight="1">
      <c r="A141" s="112"/>
      <c r="B141" s="108"/>
      <c r="D141" s="112"/>
      <c r="E141" s="112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  <c r="EB141" s="115"/>
      <c r="EC141" s="115"/>
      <c r="ED141" s="115"/>
      <c r="EE141" s="115"/>
      <c r="EF141" s="115"/>
      <c r="EG141" s="115"/>
      <c r="EH141" s="115"/>
      <c r="EI141" s="115"/>
      <c r="EJ141" s="115"/>
      <c r="EK141" s="115"/>
      <c r="EL141" s="115"/>
      <c r="EM141" s="115"/>
      <c r="EN141" s="115"/>
      <c r="EO141" s="115"/>
      <c r="EP141" s="115"/>
      <c r="EQ141" s="115"/>
      <c r="ER141" s="115"/>
      <c r="ES141" s="115"/>
      <c r="ET141" s="115"/>
      <c r="EU141" s="115"/>
      <c r="EV141" s="115"/>
      <c r="EW141" s="115"/>
      <c r="EX141" s="115"/>
      <c r="EY141" s="115"/>
      <c r="EZ141" s="115"/>
      <c r="FA141" s="115"/>
      <c r="FB141" s="115"/>
      <c r="FC141" s="115"/>
      <c r="FD141" s="115"/>
      <c r="FE141" s="115"/>
      <c r="FF141" s="115"/>
      <c r="FG141" s="115"/>
      <c r="FH141" s="115"/>
      <c r="FI141" s="111"/>
      <c r="FK141" s="112"/>
      <c r="FL141" s="109"/>
      <c r="FM141" s="111"/>
    </row>
    <row r="142" spans="1:169" ht="3" customHeight="1">
      <c r="A142" s="112"/>
      <c r="B142" s="120"/>
      <c r="C142" s="119"/>
      <c r="D142" s="112"/>
      <c r="E142" s="112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  <c r="EB142" s="115"/>
      <c r="EC142" s="115"/>
      <c r="ED142" s="115"/>
      <c r="EE142" s="115"/>
      <c r="EF142" s="115"/>
      <c r="EG142" s="115"/>
      <c r="EH142" s="115"/>
      <c r="EI142" s="115"/>
      <c r="EJ142" s="115"/>
      <c r="EK142" s="115"/>
      <c r="EL142" s="115"/>
      <c r="EM142" s="115"/>
      <c r="EN142" s="115"/>
      <c r="EO142" s="115"/>
      <c r="EP142" s="115"/>
      <c r="EQ142" s="115"/>
      <c r="ER142" s="115"/>
      <c r="ES142" s="115"/>
      <c r="ET142" s="115"/>
      <c r="EU142" s="115"/>
      <c r="EV142" s="115"/>
      <c r="EW142" s="115"/>
      <c r="EX142" s="115"/>
      <c r="EY142" s="115"/>
      <c r="EZ142" s="115"/>
      <c r="FA142" s="115"/>
      <c r="FB142" s="115"/>
      <c r="FC142" s="115"/>
      <c r="FD142" s="115"/>
      <c r="FE142" s="115"/>
      <c r="FF142" s="115"/>
      <c r="FG142" s="115"/>
      <c r="FH142" s="115"/>
      <c r="FI142" s="111"/>
      <c r="FK142" s="119"/>
      <c r="FL142" s="111"/>
      <c r="FM142" s="111"/>
    </row>
    <row r="143" spans="1:169" ht="3" customHeight="1">
      <c r="A143" s="112"/>
      <c r="B143" s="112"/>
      <c r="C143" s="108"/>
      <c r="E143" s="112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5"/>
      <c r="DH143" s="115"/>
      <c r="DI143" s="115"/>
      <c r="DJ143" s="115"/>
      <c r="DK143" s="115"/>
      <c r="DL143" s="115"/>
      <c r="DM143" s="115"/>
      <c r="DN143" s="115"/>
      <c r="DO143" s="115"/>
      <c r="DP143" s="115"/>
      <c r="DQ143" s="115"/>
      <c r="DR143" s="115"/>
      <c r="DS143" s="115"/>
      <c r="DT143" s="115"/>
      <c r="DU143" s="115"/>
      <c r="DV143" s="115"/>
      <c r="DW143" s="115"/>
      <c r="DX143" s="115"/>
      <c r="DY143" s="115"/>
      <c r="DZ143" s="115"/>
      <c r="EA143" s="115"/>
      <c r="EB143" s="115"/>
      <c r="EC143" s="115"/>
      <c r="ED143" s="115"/>
      <c r="EE143" s="115"/>
      <c r="EF143" s="115"/>
      <c r="EG143" s="115"/>
      <c r="EH143" s="115"/>
      <c r="EI143" s="115"/>
      <c r="EJ143" s="115"/>
      <c r="EK143" s="115"/>
      <c r="EL143" s="115"/>
      <c r="EM143" s="115"/>
      <c r="EN143" s="115"/>
      <c r="EO143" s="115"/>
      <c r="EP143" s="115"/>
      <c r="EQ143" s="115"/>
      <c r="ER143" s="115"/>
      <c r="ES143" s="115"/>
      <c r="ET143" s="115"/>
      <c r="EU143" s="115"/>
      <c r="EV143" s="115"/>
      <c r="EW143" s="115"/>
      <c r="EX143" s="115"/>
      <c r="EY143" s="115"/>
      <c r="EZ143" s="115"/>
      <c r="FA143" s="115"/>
      <c r="FB143" s="115"/>
      <c r="FC143" s="115"/>
      <c r="FD143" s="115"/>
      <c r="FE143" s="115"/>
      <c r="FF143" s="115"/>
      <c r="FG143" s="115"/>
      <c r="FH143" s="115"/>
      <c r="FI143" s="111"/>
      <c r="FK143" s="109"/>
      <c r="FL143" s="111"/>
      <c r="FM143" s="111"/>
    </row>
    <row r="144" spans="1:169" ht="3" customHeight="1">
      <c r="A144" s="112"/>
      <c r="B144" s="119"/>
      <c r="C144" s="112"/>
      <c r="D144" s="112"/>
      <c r="E144" s="112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5"/>
      <c r="DH144" s="115"/>
      <c r="DI144" s="115"/>
      <c r="DJ144" s="115"/>
      <c r="DK144" s="115"/>
      <c r="DL144" s="115"/>
      <c r="DM144" s="115"/>
      <c r="DN144" s="115"/>
      <c r="DO144" s="115"/>
      <c r="DP144" s="115"/>
      <c r="DQ144" s="115"/>
      <c r="DR144" s="115"/>
      <c r="DS144" s="115"/>
      <c r="DT144" s="115"/>
      <c r="DU144" s="115"/>
      <c r="DV144" s="115"/>
      <c r="DW144" s="115"/>
      <c r="DX144" s="115"/>
      <c r="DY144" s="115"/>
      <c r="DZ144" s="115"/>
      <c r="EA144" s="115"/>
      <c r="EB144" s="115"/>
      <c r="EC144" s="115"/>
      <c r="ED144" s="115"/>
      <c r="EE144" s="115"/>
      <c r="EF144" s="115"/>
      <c r="EG144" s="115"/>
      <c r="EH144" s="115"/>
      <c r="EI144" s="115"/>
      <c r="EJ144" s="115"/>
      <c r="EK144" s="115"/>
      <c r="EL144" s="115"/>
      <c r="EM144" s="115"/>
      <c r="EN144" s="115"/>
      <c r="EO144" s="115"/>
      <c r="EP144" s="115"/>
      <c r="EQ144" s="115"/>
      <c r="ER144" s="115"/>
      <c r="ES144" s="115"/>
      <c r="ET144" s="115"/>
      <c r="EU144" s="115"/>
      <c r="EV144" s="115"/>
      <c r="EW144" s="115"/>
      <c r="EX144" s="115"/>
      <c r="EY144" s="115"/>
      <c r="EZ144" s="115"/>
      <c r="FA144" s="115"/>
      <c r="FB144" s="115"/>
      <c r="FC144" s="115"/>
      <c r="FD144" s="115"/>
      <c r="FE144" s="115"/>
      <c r="FF144" s="115"/>
      <c r="FG144" s="115"/>
      <c r="FH144" s="115"/>
      <c r="FI144" s="111"/>
      <c r="FK144" s="112"/>
      <c r="FL144" s="119"/>
      <c r="FM144" s="111"/>
    </row>
    <row r="145" spans="1:169" ht="3" customHeight="1">
      <c r="A145" s="112"/>
      <c r="B145" s="108"/>
      <c r="D145" s="112"/>
      <c r="E145" s="112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115"/>
      <c r="DH145" s="115"/>
      <c r="DI145" s="115"/>
      <c r="DJ145" s="115"/>
      <c r="DK145" s="115"/>
      <c r="DL145" s="115"/>
      <c r="DM145" s="115"/>
      <c r="DN145" s="115"/>
      <c r="DO145" s="115"/>
      <c r="DP145" s="115"/>
      <c r="DQ145" s="115"/>
      <c r="DR145" s="115"/>
      <c r="DS145" s="115"/>
      <c r="DT145" s="115"/>
      <c r="DU145" s="115"/>
      <c r="DV145" s="115"/>
      <c r="DW145" s="115"/>
      <c r="DX145" s="115"/>
      <c r="DY145" s="115"/>
      <c r="DZ145" s="115"/>
      <c r="EA145" s="115"/>
      <c r="EB145" s="115"/>
      <c r="EC145" s="115"/>
      <c r="ED145" s="115"/>
      <c r="EE145" s="115"/>
      <c r="EF145" s="115"/>
      <c r="EG145" s="115"/>
      <c r="EH145" s="115"/>
      <c r="EI145" s="115"/>
      <c r="EJ145" s="115"/>
      <c r="EK145" s="115"/>
      <c r="EL145" s="115"/>
      <c r="EM145" s="115"/>
      <c r="EN145" s="115"/>
      <c r="EO145" s="115"/>
      <c r="EP145" s="115"/>
      <c r="EQ145" s="115"/>
      <c r="ER145" s="115"/>
      <c r="ES145" s="115"/>
      <c r="ET145" s="115"/>
      <c r="EU145" s="115"/>
      <c r="EV145" s="115"/>
      <c r="EW145" s="115"/>
      <c r="EX145" s="115"/>
      <c r="EY145" s="115"/>
      <c r="EZ145" s="115"/>
      <c r="FA145" s="115"/>
      <c r="FB145" s="115"/>
      <c r="FC145" s="115"/>
      <c r="FD145" s="115"/>
      <c r="FE145" s="115"/>
      <c r="FF145" s="115"/>
      <c r="FG145" s="115"/>
      <c r="FH145" s="115"/>
      <c r="FI145" s="111"/>
      <c r="FK145" s="112"/>
      <c r="FL145" s="109"/>
      <c r="FM145" s="111"/>
    </row>
    <row r="146" spans="1:169" ht="3" customHeight="1">
      <c r="A146" s="112"/>
      <c r="B146" s="120"/>
      <c r="C146" s="119"/>
      <c r="D146" s="112"/>
      <c r="E146" s="112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474"/>
      <c r="AV146" s="1474"/>
      <c r="AW146" s="1474"/>
      <c r="AX146" s="1474"/>
      <c r="AY146" s="1474"/>
      <c r="AZ146" s="1474"/>
      <c r="BA146" s="1474"/>
      <c r="BB146" s="1474"/>
      <c r="BC146" s="1474"/>
      <c r="BD146" s="1474"/>
      <c r="BE146" s="1474"/>
      <c r="BF146" s="1474"/>
      <c r="BG146" s="1474"/>
      <c r="BH146" s="1474"/>
      <c r="BI146" s="1474"/>
      <c r="BJ146" s="1474"/>
      <c r="BK146" s="1474"/>
      <c r="BL146" s="1474"/>
      <c r="BM146" s="1474"/>
      <c r="BN146" s="1474"/>
      <c r="BO146" s="1474"/>
      <c r="BP146" s="1474"/>
      <c r="BQ146" s="1474"/>
      <c r="BR146" s="1474"/>
      <c r="BS146" s="1474"/>
      <c r="BT146" s="1474"/>
      <c r="BU146" s="1474"/>
      <c r="BV146" s="1474"/>
      <c r="BW146" s="1474"/>
      <c r="BX146" s="1474"/>
      <c r="BY146" s="1474"/>
      <c r="BZ146" s="1474"/>
      <c r="CA146" s="1474"/>
      <c r="CB146" s="1474"/>
      <c r="CC146" s="1474"/>
      <c r="CD146" s="1474"/>
      <c r="CE146" s="1474"/>
      <c r="CF146" s="1474"/>
      <c r="CG146" s="1474"/>
      <c r="CH146" s="1474"/>
      <c r="CI146" s="1474"/>
      <c r="CJ146" s="1474"/>
      <c r="CK146" s="1474"/>
      <c r="CL146" s="1474"/>
      <c r="CM146" s="1474"/>
      <c r="CN146" s="1474"/>
      <c r="CO146" s="1474"/>
      <c r="CP146" s="1474"/>
      <c r="CQ146" s="1474"/>
      <c r="CR146" s="1474"/>
      <c r="CS146" s="1474"/>
      <c r="CT146" s="1474"/>
      <c r="CU146" s="1474"/>
      <c r="CV146" s="1474"/>
      <c r="CW146" s="1474"/>
      <c r="CX146" s="1474"/>
      <c r="CY146" s="1474"/>
      <c r="CZ146" s="1474"/>
      <c r="DA146" s="1474"/>
      <c r="DB146" s="1474"/>
      <c r="DC146" s="1474"/>
      <c r="DD146" s="1474"/>
      <c r="DE146" s="1474"/>
      <c r="DF146" s="1474"/>
      <c r="DG146" s="1474"/>
      <c r="DH146" s="1474"/>
      <c r="DI146" s="1474"/>
      <c r="DJ146" s="1474"/>
      <c r="DK146" s="1474"/>
      <c r="DL146" s="1474"/>
      <c r="DM146" s="1474"/>
      <c r="DN146" s="1474"/>
      <c r="DO146" s="115"/>
      <c r="DP146" s="115"/>
      <c r="DQ146" s="115"/>
      <c r="DR146" s="115"/>
      <c r="DS146" s="115"/>
      <c r="DT146" s="115"/>
      <c r="DU146" s="115"/>
      <c r="DV146" s="115"/>
      <c r="DW146" s="115"/>
      <c r="DX146" s="115"/>
      <c r="DY146" s="115"/>
      <c r="DZ146" s="115"/>
      <c r="EA146" s="115"/>
      <c r="EB146" s="115"/>
      <c r="EC146" s="115"/>
      <c r="ED146" s="115"/>
      <c r="EE146" s="115"/>
      <c r="EF146" s="115"/>
      <c r="EG146" s="115"/>
      <c r="EH146" s="115"/>
      <c r="EI146" s="115"/>
      <c r="EJ146" s="115"/>
      <c r="EK146" s="115"/>
      <c r="EL146" s="115"/>
      <c r="EM146" s="115"/>
      <c r="EN146" s="115"/>
      <c r="EO146" s="115"/>
      <c r="EP146" s="115"/>
      <c r="EQ146" s="115"/>
      <c r="ER146" s="115"/>
      <c r="ES146" s="115"/>
      <c r="ET146" s="115"/>
      <c r="EU146" s="115"/>
      <c r="EV146" s="115"/>
      <c r="EW146" s="115"/>
      <c r="EX146" s="115"/>
      <c r="EY146" s="115"/>
      <c r="EZ146" s="115"/>
      <c r="FA146" s="115"/>
      <c r="FB146" s="115"/>
      <c r="FC146" s="115"/>
      <c r="FD146" s="115"/>
      <c r="FE146" s="115"/>
      <c r="FF146" s="115"/>
      <c r="FG146" s="115"/>
      <c r="FH146" s="115"/>
      <c r="FI146" s="111"/>
      <c r="FK146" s="119"/>
      <c r="FL146" s="111"/>
      <c r="FM146" s="111"/>
    </row>
    <row r="147" spans="1:169" ht="3" customHeight="1">
      <c r="A147" s="112"/>
      <c r="B147" s="112"/>
      <c r="C147" s="108"/>
      <c r="E147" s="112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474"/>
      <c r="AV147" s="1474"/>
      <c r="AW147" s="1474"/>
      <c r="AX147" s="1474"/>
      <c r="AY147" s="1474"/>
      <c r="AZ147" s="1474"/>
      <c r="BA147" s="1474"/>
      <c r="BB147" s="1474"/>
      <c r="BC147" s="1474"/>
      <c r="BD147" s="1474"/>
      <c r="BE147" s="1474"/>
      <c r="BF147" s="1474"/>
      <c r="BG147" s="1474"/>
      <c r="BH147" s="1474"/>
      <c r="BI147" s="1474"/>
      <c r="BJ147" s="1474"/>
      <c r="BK147" s="1474"/>
      <c r="BL147" s="1474"/>
      <c r="BM147" s="1474"/>
      <c r="BN147" s="1474"/>
      <c r="BO147" s="1474"/>
      <c r="BP147" s="1474"/>
      <c r="BQ147" s="1474"/>
      <c r="BR147" s="1474"/>
      <c r="BS147" s="1474"/>
      <c r="BT147" s="1474"/>
      <c r="BU147" s="1474"/>
      <c r="BV147" s="1474"/>
      <c r="BW147" s="1474"/>
      <c r="BX147" s="1474"/>
      <c r="BY147" s="1474"/>
      <c r="BZ147" s="1474"/>
      <c r="CA147" s="1474"/>
      <c r="CB147" s="1474"/>
      <c r="CC147" s="1474"/>
      <c r="CD147" s="1474"/>
      <c r="CE147" s="1474"/>
      <c r="CF147" s="1474"/>
      <c r="CG147" s="1474"/>
      <c r="CH147" s="1474"/>
      <c r="CI147" s="1474"/>
      <c r="CJ147" s="1474"/>
      <c r="CK147" s="1474"/>
      <c r="CL147" s="1474"/>
      <c r="CM147" s="1474"/>
      <c r="CN147" s="1474"/>
      <c r="CO147" s="1474"/>
      <c r="CP147" s="1474"/>
      <c r="CQ147" s="1474"/>
      <c r="CR147" s="1474"/>
      <c r="CS147" s="1474"/>
      <c r="CT147" s="1474"/>
      <c r="CU147" s="1474"/>
      <c r="CV147" s="1474"/>
      <c r="CW147" s="1474"/>
      <c r="CX147" s="1474"/>
      <c r="CY147" s="1474"/>
      <c r="CZ147" s="1474"/>
      <c r="DA147" s="1474"/>
      <c r="DB147" s="1474"/>
      <c r="DC147" s="1474"/>
      <c r="DD147" s="1474"/>
      <c r="DE147" s="1474"/>
      <c r="DF147" s="1474"/>
      <c r="DG147" s="1474"/>
      <c r="DH147" s="1474"/>
      <c r="DI147" s="1474"/>
      <c r="DJ147" s="1474"/>
      <c r="DK147" s="1474"/>
      <c r="DL147" s="1474"/>
      <c r="DM147" s="1474"/>
      <c r="DN147" s="1474"/>
      <c r="DO147" s="115"/>
      <c r="DP147" s="115"/>
      <c r="DQ147" s="115"/>
      <c r="DR147" s="115"/>
      <c r="DS147" s="115"/>
      <c r="DT147" s="115"/>
      <c r="DU147" s="115"/>
      <c r="DV147" s="115"/>
      <c r="DW147" s="115"/>
      <c r="DX147" s="115"/>
      <c r="DY147" s="115"/>
      <c r="DZ147" s="115"/>
      <c r="EA147" s="115"/>
      <c r="EB147" s="115"/>
      <c r="EC147" s="115"/>
      <c r="ED147" s="115"/>
      <c r="EE147" s="115"/>
      <c r="EF147" s="115"/>
      <c r="EG147" s="115"/>
      <c r="EH147" s="115"/>
      <c r="EI147" s="115"/>
      <c r="EJ147" s="115"/>
      <c r="EK147" s="115"/>
      <c r="EL147" s="115"/>
      <c r="EM147" s="115"/>
      <c r="EN147" s="115"/>
      <c r="EO147" s="115"/>
      <c r="EP147" s="115"/>
      <c r="EQ147" s="115"/>
      <c r="ER147" s="115"/>
      <c r="ES147" s="115"/>
      <c r="ET147" s="115"/>
      <c r="EU147" s="115"/>
      <c r="EV147" s="115"/>
      <c r="EW147" s="115"/>
      <c r="EX147" s="115"/>
      <c r="EY147" s="115"/>
      <c r="EZ147" s="115"/>
      <c r="FA147" s="115"/>
      <c r="FB147" s="115"/>
      <c r="FC147" s="115"/>
      <c r="FD147" s="115"/>
      <c r="FE147" s="115"/>
      <c r="FF147" s="115"/>
      <c r="FG147" s="115"/>
      <c r="FH147" s="115"/>
      <c r="FI147" s="111"/>
      <c r="FK147" s="109"/>
      <c r="FL147" s="111"/>
      <c r="FM147" s="111"/>
    </row>
    <row r="148" spans="1:169" ht="3" customHeight="1">
      <c r="A148" s="112"/>
      <c r="B148" s="110"/>
      <c r="C148" s="120"/>
      <c r="D148" s="112"/>
      <c r="E148" s="112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474"/>
      <c r="AV148" s="1474"/>
      <c r="AW148" s="1474"/>
      <c r="AX148" s="1474"/>
      <c r="AY148" s="1474"/>
      <c r="AZ148" s="1474"/>
      <c r="BA148" s="1474"/>
      <c r="BB148" s="1474"/>
      <c r="BC148" s="1474"/>
      <c r="BD148" s="1474"/>
      <c r="BE148" s="1474"/>
      <c r="BF148" s="1474"/>
      <c r="BG148" s="1474"/>
      <c r="BH148" s="1474"/>
      <c r="BI148" s="1474"/>
      <c r="BJ148" s="1474"/>
      <c r="BK148" s="1474"/>
      <c r="BL148" s="1474"/>
      <c r="BM148" s="1474"/>
      <c r="BN148" s="1474"/>
      <c r="BO148" s="1474"/>
      <c r="BP148" s="1474"/>
      <c r="BQ148" s="1474"/>
      <c r="BR148" s="1474"/>
      <c r="BS148" s="1474"/>
      <c r="BT148" s="1474"/>
      <c r="BU148" s="1474"/>
      <c r="BV148" s="1474"/>
      <c r="BW148" s="1474"/>
      <c r="BX148" s="1474"/>
      <c r="BY148" s="1474"/>
      <c r="BZ148" s="1474"/>
      <c r="CA148" s="1474"/>
      <c r="CB148" s="1474"/>
      <c r="CC148" s="1474"/>
      <c r="CD148" s="1474"/>
      <c r="CE148" s="1474"/>
      <c r="CF148" s="1474"/>
      <c r="CG148" s="1474"/>
      <c r="CH148" s="1474"/>
      <c r="CI148" s="1474"/>
      <c r="CJ148" s="1474"/>
      <c r="CK148" s="1474"/>
      <c r="CL148" s="1474"/>
      <c r="CM148" s="1474"/>
      <c r="CN148" s="1474"/>
      <c r="CO148" s="1474"/>
      <c r="CP148" s="1474"/>
      <c r="CQ148" s="1474"/>
      <c r="CR148" s="1474"/>
      <c r="CS148" s="1474"/>
      <c r="CT148" s="1474"/>
      <c r="CU148" s="1474"/>
      <c r="CV148" s="1474"/>
      <c r="CW148" s="1474"/>
      <c r="CX148" s="1474"/>
      <c r="CY148" s="1474"/>
      <c r="CZ148" s="1474"/>
      <c r="DA148" s="1474"/>
      <c r="DB148" s="1474"/>
      <c r="DC148" s="1474"/>
      <c r="DD148" s="1474"/>
      <c r="DE148" s="1474"/>
      <c r="DF148" s="1474"/>
      <c r="DG148" s="1474"/>
      <c r="DH148" s="1474"/>
      <c r="DI148" s="1474"/>
      <c r="DJ148" s="1474"/>
      <c r="DK148" s="1474"/>
      <c r="DL148" s="1474"/>
      <c r="DM148" s="1474"/>
      <c r="DN148" s="1474"/>
      <c r="DO148" s="115"/>
      <c r="DP148" s="115"/>
      <c r="DQ148" s="115"/>
      <c r="DR148" s="115"/>
      <c r="DS148" s="115"/>
      <c r="DT148" s="115"/>
      <c r="DU148" s="115"/>
      <c r="DV148" s="115"/>
      <c r="DW148" s="115"/>
      <c r="DX148" s="115"/>
      <c r="DY148" s="115"/>
      <c r="DZ148" s="115"/>
      <c r="EA148" s="115"/>
      <c r="EB148" s="115"/>
      <c r="EC148" s="115"/>
      <c r="ED148" s="115"/>
      <c r="EE148" s="115"/>
      <c r="EF148" s="115"/>
      <c r="EG148" s="115"/>
      <c r="EH148" s="115"/>
      <c r="EI148" s="115"/>
      <c r="EJ148" s="115"/>
      <c r="EK148" s="115"/>
      <c r="EL148" s="115"/>
      <c r="EM148" s="115"/>
      <c r="EN148" s="115"/>
      <c r="EO148" s="115"/>
      <c r="EP148" s="115"/>
      <c r="EQ148" s="115"/>
      <c r="ER148" s="115"/>
      <c r="ES148" s="115"/>
      <c r="ET148" s="115"/>
      <c r="EU148" s="115"/>
      <c r="EV148" s="115"/>
      <c r="EW148" s="115"/>
      <c r="EX148" s="115"/>
      <c r="EY148" s="115"/>
      <c r="EZ148" s="115"/>
      <c r="FA148" s="115"/>
      <c r="FB148" s="115"/>
      <c r="FC148" s="115"/>
      <c r="FD148" s="115"/>
      <c r="FE148" s="115"/>
      <c r="FF148" s="115"/>
      <c r="FG148" s="115"/>
      <c r="FH148" s="115"/>
      <c r="FI148" s="111"/>
      <c r="FK148" s="112"/>
      <c r="FL148" s="119"/>
      <c r="FM148" s="111"/>
    </row>
    <row r="149" spans="1:169" ht="3" customHeight="1">
      <c r="A149" s="112"/>
      <c r="B149" s="108"/>
      <c r="D149" s="112"/>
      <c r="E149" s="112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474"/>
      <c r="AV149" s="1474"/>
      <c r="AW149" s="1474"/>
      <c r="AX149" s="1474"/>
      <c r="AY149" s="1474"/>
      <c r="AZ149" s="1474"/>
      <c r="BA149" s="1474"/>
      <c r="BB149" s="1474"/>
      <c r="BC149" s="1474"/>
      <c r="BD149" s="1474"/>
      <c r="BE149" s="1474"/>
      <c r="BF149" s="1474"/>
      <c r="BG149" s="1474"/>
      <c r="BH149" s="1474"/>
      <c r="BI149" s="1474"/>
      <c r="BJ149" s="1474"/>
      <c r="BK149" s="1474"/>
      <c r="BL149" s="1474"/>
      <c r="BM149" s="1474"/>
      <c r="BN149" s="1474"/>
      <c r="BO149" s="1474"/>
      <c r="BP149" s="1474"/>
      <c r="BQ149" s="1474"/>
      <c r="BR149" s="1474"/>
      <c r="BS149" s="1474"/>
      <c r="BT149" s="1474"/>
      <c r="BU149" s="1474"/>
      <c r="BV149" s="1474"/>
      <c r="BW149" s="1474"/>
      <c r="BX149" s="1474"/>
      <c r="BY149" s="1474"/>
      <c r="BZ149" s="1474"/>
      <c r="CA149" s="1474"/>
      <c r="CB149" s="1474"/>
      <c r="CC149" s="1474"/>
      <c r="CD149" s="1474"/>
      <c r="CE149" s="1474"/>
      <c r="CF149" s="1474"/>
      <c r="CG149" s="1474"/>
      <c r="CH149" s="1474"/>
      <c r="CI149" s="1474"/>
      <c r="CJ149" s="1474"/>
      <c r="CK149" s="1474"/>
      <c r="CL149" s="1474"/>
      <c r="CM149" s="1474"/>
      <c r="CN149" s="1474"/>
      <c r="CO149" s="1474"/>
      <c r="CP149" s="1474"/>
      <c r="CQ149" s="1474"/>
      <c r="CR149" s="1474"/>
      <c r="CS149" s="1474"/>
      <c r="CT149" s="1474"/>
      <c r="CU149" s="1474"/>
      <c r="CV149" s="1474"/>
      <c r="CW149" s="1474"/>
      <c r="CX149" s="1474"/>
      <c r="CY149" s="1474"/>
      <c r="CZ149" s="1474"/>
      <c r="DA149" s="1474"/>
      <c r="DB149" s="1474"/>
      <c r="DC149" s="1474"/>
      <c r="DD149" s="1474"/>
      <c r="DE149" s="1474"/>
      <c r="DF149" s="1474"/>
      <c r="DG149" s="1474"/>
      <c r="DH149" s="1474"/>
      <c r="DI149" s="1474"/>
      <c r="DJ149" s="1474"/>
      <c r="DK149" s="1474"/>
      <c r="DL149" s="1474"/>
      <c r="DM149" s="1474"/>
      <c r="DN149" s="1474"/>
      <c r="DO149" s="115"/>
      <c r="DP149" s="115"/>
      <c r="DQ149" s="115"/>
      <c r="DR149" s="115"/>
      <c r="DS149" s="115"/>
      <c r="DT149" s="115"/>
      <c r="DU149" s="115"/>
      <c r="DV149" s="115"/>
      <c r="DW149" s="115"/>
      <c r="DX149" s="115"/>
      <c r="DY149" s="115"/>
      <c r="DZ149" s="115"/>
      <c r="EA149" s="115"/>
      <c r="EB149" s="115"/>
      <c r="EC149" s="115"/>
      <c r="ED149" s="115"/>
      <c r="EE149" s="115"/>
      <c r="EF149" s="115"/>
      <c r="EG149" s="115"/>
      <c r="EH149" s="115"/>
      <c r="EI149" s="115"/>
      <c r="EJ149" s="115"/>
      <c r="EK149" s="115"/>
      <c r="EL149" s="115"/>
      <c r="EM149" s="115"/>
      <c r="EN149" s="115"/>
      <c r="EO149" s="115"/>
      <c r="EP149" s="115"/>
      <c r="EQ149" s="115"/>
      <c r="ER149" s="115"/>
      <c r="ES149" s="115"/>
      <c r="ET149" s="115"/>
      <c r="EU149" s="115"/>
      <c r="EV149" s="115"/>
      <c r="EW149" s="115"/>
      <c r="EX149" s="115"/>
      <c r="EY149" s="115"/>
      <c r="EZ149" s="115"/>
      <c r="FA149" s="115"/>
      <c r="FB149" s="115"/>
      <c r="FC149" s="115"/>
      <c r="FD149" s="115"/>
      <c r="FE149" s="115"/>
      <c r="FF149" s="115"/>
      <c r="FG149" s="115"/>
      <c r="FH149" s="115"/>
      <c r="FI149" s="111"/>
      <c r="FK149" s="112"/>
      <c r="FL149" s="109"/>
      <c r="FM149" s="111"/>
    </row>
    <row r="150" spans="1:169" ht="3" customHeight="1">
      <c r="A150" s="112"/>
      <c r="B150" s="120"/>
      <c r="C150" s="119"/>
      <c r="D150" s="112"/>
      <c r="E150" s="112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1"/>
      <c r="FK150" s="119"/>
      <c r="FL150" s="111"/>
      <c r="FM150" s="111"/>
    </row>
    <row r="151" spans="1:169" ht="3" customHeight="1">
      <c r="A151" s="112"/>
      <c r="B151" s="112"/>
      <c r="C151" s="108"/>
      <c r="E151" s="112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  <c r="CP151" s="115"/>
      <c r="CQ151" s="115"/>
      <c r="CR151" s="115"/>
      <c r="CS151" s="115"/>
      <c r="CT151" s="115"/>
      <c r="CU151" s="115"/>
      <c r="CV151" s="115"/>
      <c r="CW151" s="115"/>
      <c r="CX151" s="115"/>
      <c r="CY151" s="115"/>
      <c r="CZ151" s="115"/>
      <c r="DA151" s="115"/>
      <c r="DB151" s="115"/>
      <c r="DC151" s="115"/>
      <c r="DD151" s="115"/>
      <c r="DE151" s="115"/>
      <c r="DF151" s="115"/>
      <c r="DG151" s="115"/>
      <c r="DH151" s="115"/>
      <c r="DI151" s="115"/>
      <c r="DJ151" s="115"/>
      <c r="DK151" s="115"/>
      <c r="DL151" s="115"/>
      <c r="DM151" s="115"/>
      <c r="DN151" s="115"/>
      <c r="DO151" s="115"/>
      <c r="DP151" s="115"/>
      <c r="DQ151" s="115"/>
      <c r="DR151" s="115"/>
      <c r="DS151" s="115"/>
      <c r="DT151" s="115"/>
      <c r="DU151" s="115"/>
      <c r="DV151" s="115"/>
      <c r="DW151" s="115"/>
      <c r="DX151" s="115"/>
      <c r="DY151" s="115"/>
      <c r="DZ151" s="115"/>
      <c r="EA151" s="115"/>
      <c r="EB151" s="115"/>
      <c r="EC151" s="115"/>
      <c r="ED151" s="115"/>
      <c r="EE151" s="115"/>
      <c r="EF151" s="115"/>
      <c r="EG151" s="115"/>
      <c r="EH151" s="115"/>
      <c r="EI151" s="115"/>
      <c r="EJ151" s="115"/>
      <c r="EK151" s="115"/>
      <c r="EL151" s="115"/>
      <c r="EM151" s="115"/>
      <c r="EN151" s="115"/>
      <c r="EO151" s="115"/>
      <c r="EP151" s="115"/>
      <c r="EQ151" s="115"/>
      <c r="ER151" s="115"/>
      <c r="ES151" s="115"/>
      <c r="ET151" s="115"/>
      <c r="EU151" s="115"/>
      <c r="EV151" s="115"/>
      <c r="EW151" s="115"/>
      <c r="EX151" s="115"/>
      <c r="EY151" s="115"/>
      <c r="EZ151" s="115"/>
      <c r="FA151" s="115"/>
      <c r="FB151" s="115"/>
      <c r="FC151" s="115"/>
      <c r="FD151" s="115"/>
      <c r="FE151" s="115"/>
      <c r="FF151" s="115"/>
      <c r="FG151" s="115"/>
      <c r="FH151" s="115"/>
      <c r="FI151" s="111"/>
      <c r="FK151" s="109"/>
      <c r="FL151" s="111"/>
      <c r="FM151" s="111"/>
    </row>
    <row r="152" spans="1:169" ht="3" customHeight="1">
      <c r="A152" s="112"/>
      <c r="B152" s="119"/>
      <c r="C152" s="112"/>
      <c r="D152" s="112"/>
      <c r="E152" s="112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5"/>
      <c r="CU152" s="115"/>
      <c r="CV152" s="115"/>
      <c r="CW152" s="115"/>
      <c r="CX152" s="115"/>
      <c r="CY152" s="115"/>
      <c r="CZ152" s="115"/>
      <c r="DA152" s="115"/>
      <c r="DB152" s="115"/>
      <c r="DC152" s="115"/>
      <c r="DD152" s="115"/>
      <c r="DE152" s="115"/>
      <c r="DF152" s="115"/>
      <c r="DG152" s="115"/>
      <c r="DH152" s="115"/>
      <c r="DI152" s="115"/>
      <c r="DJ152" s="115"/>
      <c r="DK152" s="115"/>
      <c r="DL152" s="115"/>
      <c r="DM152" s="115"/>
      <c r="DN152" s="115"/>
      <c r="DO152" s="115"/>
      <c r="DP152" s="115"/>
      <c r="DQ152" s="115"/>
      <c r="DR152" s="115"/>
      <c r="DS152" s="115"/>
      <c r="DT152" s="115"/>
      <c r="DU152" s="115"/>
      <c r="DV152" s="115"/>
      <c r="DW152" s="115"/>
      <c r="DX152" s="115"/>
      <c r="DY152" s="115"/>
      <c r="DZ152" s="115"/>
      <c r="EA152" s="115"/>
      <c r="EB152" s="115"/>
      <c r="EC152" s="115"/>
      <c r="ED152" s="115"/>
      <c r="EE152" s="115"/>
      <c r="EF152" s="115"/>
      <c r="EG152" s="115"/>
      <c r="EH152" s="115"/>
      <c r="EI152" s="115"/>
      <c r="EJ152" s="115"/>
      <c r="EK152" s="115"/>
      <c r="EL152" s="115"/>
      <c r="EM152" s="115"/>
      <c r="EN152" s="115"/>
      <c r="EO152" s="115"/>
      <c r="EP152" s="115"/>
      <c r="EQ152" s="115"/>
      <c r="ER152" s="115"/>
      <c r="ES152" s="115"/>
      <c r="ET152" s="115"/>
      <c r="EU152" s="115"/>
      <c r="EV152" s="115"/>
      <c r="EW152" s="115"/>
      <c r="EX152" s="115"/>
      <c r="EY152" s="115"/>
      <c r="EZ152" s="115"/>
      <c r="FA152" s="115"/>
      <c r="FB152" s="115"/>
      <c r="FC152" s="115"/>
      <c r="FD152" s="115"/>
      <c r="FE152" s="115"/>
      <c r="FF152" s="115"/>
      <c r="FG152" s="115"/>
      <c r="FH152" s="115"/>
      <c r="FI152" s="111"/>
      <c r="FK152" s="112"/>
      <c r="FL152" s="119"/>
      <c r="FM152" s="111"/>
    </row>
    <row r="153" spans="1:169" ht="3" customHeight="1">
      <c r="A153" s="112"/>
      <c r="B153" s="108"/>
      <c r="D153" s="112"/>
      <c r="E153" s="112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  <c r="CP153" s="115"/>
      <c r="CQ153" s="115"/>
      <c r="CR153" s="115"/>
      <c r="CS153" s="115"/>
      <c r="CT153" s="115"/>
      <c r="CU153" s="115"/>
      <c r="CV153" s="115"/>
      <c r="CW153" s="115"/>
      <c r="CX153" s="115"/>
      <c r="CY153" s="115"/>
      <c r="CZ153" s="115"/>
      <c r="DA153" s="115"/>
      <c r="DB153" s="115"/>
      <c r="DC153" s="115"/>
      <c r="DD153" s="115"/>
      <c r="DE153" s="115"/>
      <c r="DF153" s="115"/>
      <c r="DG153" s="115"/>
      <c r="DH153" s="115"/>
      <c r="DI153" s="115"/>
      <c r="DJ153" s="115"/>
      <c r="DK153" s="115"/>
      <c r="DL153" s="115"/>
      <c r="DM153" s="115"/>
      <c r="DN153" s="115"/>
      <c r="DO153" s="115"/>
      <c r="DP153" s="115"/>
      <c r="DQ153" s="115"/>
      <c r="DR153" s="115"/>
      <c r="DS153" s="115"/>
      <c r="DT153" s="115"/>
      <c r="DU153" s="115"/>
      <c r="DV153" s="115"/>
      <c r="DW153" s="115"/>
      <c r="DX153" s="115"/>
      <c r="DY153" s="115"/>
      <c r="DZ153" s="115"/>
      <c r="EA153" s="115"/>
      <c r="EB153" s="115"/>
      <c r="EC153" s="115"/>
      <c r="ED153" s="115"/>
      <c r="EE153" s="115"/>
      <c r="EF153" s="115"/>
      <c r="EG153" s="115"/>
      <c r="EH153" s="115"/>
      <c r="EI153" s="115"/>
      <c r="EJ153" s="115"/>
      <c r="EK153" s="115"/>
      <c r="EL153" s="115"/>
      <c r="EM153" s="115"/>
      <c r="EN153" s="115"/>
      <c r="EO153" s="115"/>
      <c r="EP153" s="115"/>
      <c r="EQ153" s="115"/>
      <c r="ER153" s="115"/>
      <c r="ES153" s="115"/>
      <c r="ET153" s="115"/>
      <c r="EU153" s="115"/>
      <c r="EV153" s="115"/>
      <c r="EW153" s="115"/>
      <c r="EX153" s="115"/>
      <c r="EY153" s="115"/>
      <c r="EZ153" s="115"/>
      <c r="FA153" s="115"/>
      <c r="FB153" s="115"/>
      <c r="FC153" s="115"/>
      <c r="FD153" s="115"/>
      <c r="FE153" s="115"/>
      <c r="FF153" s="115"/>
      <c r="FG153" s="115"/>
      <c r="FH153" s="115"/>
      <c r="FI153" s="111"/>
      <c r="FK153" s="112"/>
      <c r="FL153" s="109"/>
      <c r="FM153" s="111"/>
    </row>
    <row r="154" spans="1:169" ht="3" customHeight="1">
      <c r="A154" s="112"/>
      <c r="B154" s="120"/>
      <c r="C154" s="119"/>
      <c r="D154" s="112"/>
      <c r="E154" s="112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  <c r="CP154" s="115"/>
      <c r="CQ154" s="115"/>
      <c r="CR154" s="115"/>
      <c r="CS154" s="115"/>
      <c r="CT154" s="115"/>
      <c r="CU154" s="115"/>
      <c r="CV154" s="115"/>
      <c r="CW154" s="115"/>
      <c r="CX154" s="115"/>
      <c r="CY154" s="115"/>
      <c r="CZ154" s="115"/>
      <c r="DA154" s="115"/>
      <c r="DB154" s="115"/>
      <c r="DC154" s="115"/>
      <c r="DD154" s="115"/>
      <c r="DE154" s="115"/>
      <c r="DF154" s="115"/>
      <c r="DG154" s="115"/>
      <c r="DH154" s="115"/>
      <c r="DI154" s="115"/>
      <c r="DJ154" s="115"/>
      <c r="DK154" s="115"/>
      <c r="DL154" s="115"/>
      <c r="DM154" s="115"/>
      <c r="DN154" s="115"/>
      <c r="DO154" s="115"/>
      <c r="DP154" s="115"/>
      <c r="DQ154" s="115"/>
      <c r="DR154" s="115"/>
      <c r="DS154" s="115"/>
      <c r="DT154" s="115"/>
      <c r="DU154" s="115"/>
      <c r="DV154" s="115"/>
      <c r="DW154" s="115"/>
      <c r="DX154" s="115"/>
      <c r="DY154" s="115"/>
      <c r="DZ154" s="115"/>
      <c r="EA154" s="115"/>
      <c r="EB154" s="115"/>
      <c r="EC154" s="115"/>
      <c r="ED154" s="115"/>
      <c r="EE154" s="115"/>
      <c r="EF154" s="115"/>
      <c r="EG154" s="115"/>
      <c r="EH154" s="115"/>
      <c r="EI154" s="115"/>
      <c r="EJ154" s="115"/>
      <c r="EK154" s="115"/>
      <c r="EL154" s="115"/>
      <c r="EM154" s="115"/>
      <c r="EN154" s="115"/>
      <c r="EO154" s="115"/>
      <c r="EP154" s="115"/>
      <c r="EQ154" s="115"/>
      <c r="ER154" s="115"/>
      <c r="ES154" s="115"/>
      <c r="ET154" s="115"/>
      <c r="EU154" s="115"/>
      <c r="EV154" s="115"/>
      <c r="EW154" s="115"/>
      <c r="EX154" s="115"/>
      <c r="EY154" s="115"/>
      <c r="EZ154" s="115"/>
      <c r="FA154" s="115"/>
      <c r="FB154" s="115"/>
      <c r="FC154" s="115"/>
      <c r="FD154" s="115"/>
      <c r="FE154" s="115"/>
      <c r="FF154" s="115"/>
      <c r="FG154" s="115"/>
      <c r="FH154" s="115"/>
      <c r="FI154" s="111"/>
      <c r="FK154" s="119"/>
      <c r="FL154" s="111"/>
      <c r="FM154" s="111"/>
    </row>
    <row r="155" spans="1:169" ht="3" customHeight="1">
      <c r="A155" s="112"/>
      <c r="B155" s="112"/>
      <c r="C155" s="108"/>
      <c r="E155" s="112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  <c r="CP155" s="115"/>
      <c r="CQ155" s="115"/>
      <c r="CR155" s="115"/>
      <c r="CS155" s="115"/>
      <c r="CT155" s="115"/>
      <c r="CU155" s="115"/>
      <c r="CV155" s="115"/>
      <c r="CW155" s="115"/>
      <c r="CX155" s="115"/>
      <c r="CY155" s="115"/>
      <c r="CZ155" s="115"/>
      <c r="DA155" s="115"/>
      <c r="DB155" s="115"/>
      <c r="DC155" s="115"/>
      <c r="DD155" s="115"/>
      <c r="DE155" s="115"/>
      <c r="DF155" s="115"/>
      <c r="DG155" s="115"/>
      <c r="DH155" s="115"/>
      <c r="DI155" s="115"/>
      <c r="DJ155" s="115"/>
      <c r="DK155" s="115"/>
      <c r="DL155" s="115"/>
      <c r="DM155" s="115"/>
      <c r="DN155" s="115"/>
      <c r="DO155" s="115"/>
      <c r="DP155" s="115"/>
      <c r="DQ155" s="115"/>
      <c r="DR155" s="115"/>
      <c r="DS155" s="115"/>
      <c r="DT155" s="115"/>
      <c r="DU155" s="115"/>
      <c r="DV155" s="115"/>
      <c r="DW155" s="115"/>
      <c r="DX155" s="115"/>
      <c r="DY155" s="115"/>
      <c r="DZ155" s="115"/>
      <c r="EA155" s="115"/>
      <c r="EB155" s="115"/>
      <c r="EC155" s="115"/>
      <c r="ED155" s="115"/>
      <c r="EE155" s="115"/>
      <c r="EF155" s="115"/>
      <c r="EG155" s="115"/>
      <c r="EH155" s="115"/>
      <c r="EI155" s="115"/>
      <c r="EJ155" s="115"/>
      <c r="EK155" s="115"/>
      <c r="EL155" s="115"/>
      <c r="EM155" s="115"/>
      <c r="EN155" s="115"/>
      <c r="EO155" s="115"/>
      <c r="EP155" s="115"/>
      <c r="EQ155" s="115"/>
      <c r="ER155" s="115"/>
      <c r="ES155" s="115"/>
      <c r="ET155" s="115"/>
      <c r="EU155" s="115"/>
      <c r="EV155" s="115"/>
      <c r="EW155" s="115"/>
      <c r="EX155" s="115"/>
      <c r="EY155" s="115"/>
      <c r="EZ155" s="115"/>
      <c r="FA155" s="115"/>
      <c r="FB155" s="115"/>
      <c r="FC155" s="115"/>
      <c r="FD155" s="115"/>
      <c r="FE155" s="115"/>
      <c r="FF155" s="115"/>
      <c r="FG155" s="115"/>
      <c r="FH155" s="115"/>
      <c r="FI155" s="111"/>
      <c r="FK155" s="109"/>
      <c r="FL155" s="111"/>
      <c r="FM155" s="111"/>
    </row>
    <row r="156" spans="1:169" ht="3" customHeight="1">
      <c r="A156" s="112"/>
      <c r="B156" s="110"/>
      <c r="C156" s="120"/>
      <c r="D156" s="112"/>
      <c r="E156" s="112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15"/>
      <c r="CO156" s="115"/>
      <c r="CP156" s="115"/>
      <c r="CQ156" s="115"/>
      <c r="CR156" s="115"/>
      <c r="CS156" s="115"/>
      <c r="CT156" s="115"/>
      <c r="CU156" s="115"/>
      <c r="CV156" s="115"/>
      <c r="CW156" s="115"/>
      <c r="CX156" s="115"/>
      <c r="CY156" s="115"/>
      <c r="CZ156" s="115"/>
      <c r="DA156" s="115"/>
      <c r="DB156" s="115"/>
      <c r="DC156" s="115"/>
      <c r="DD156" s="115"/>
      <c r="DE156" s="115"/>
      <c r="DF156" s="115"/>
      <c r="DG156" s="115"/>
      <c r="DH156" s="115"/>
      <c r="DI156" s="115"/>
      <c r="DJ156" s="115"/>
      <c r="DK156" s="115"/>
      <c r="DL156" s="115"/>
      <c r="DM156" s="115"/>
      <c r="DN156" s="115"/>
      <c r="DO156" s="115"/>
      <c r="DP156" s="115"/>
      <c r="DQ156" s="115"/>
      <c r="DR156" s="115"/>
      <c r="DS156" s="115"/>
      <c r="DT156" s="115"/>
      <c r="DU156" s="115"/>
      <c r="DV156" s="115"/>
      <c r="DW156" s="115"/>
      <c r="DX156" s="115"/>
      <c r="DY156" s="115"/>
      <c r="DZ156" s="115"/>
      <c r="EA156" s="115"/>
      <c r="EB156" s="115"/>
      <c r="EC156" s="115"/>
      <c r="ED156" s="115"/>
      <c r="EE156" s="115"/>
      <c r="EF156" s="115"/>
      <c r="EG156" s="115"/>
      <c r="EH156" s="115"/>
      <c r="EI156" s="115"/>
      <c r="EJ156" s="115"/>
      <c r="EK156" s="115"/>
      <c r="EL156" s="115"/>
      <c r="EM156" s="115"/>
      <c r="EN156" s="115"/>
      <c r="EO156" s="115"/>
      <c r="EP156" s="115"/>
      <c r="EQ156" s="115"/>
      <c r="ER156" s="115"/>
      <c r="ES156" s="115"/>
      <c r="ET156" s="115"/>
      <c r="EU156" s="115"/>
      <c r="EV156" s="115"/>
      <c r="EW156" s="115"/>
      <c r="EX156" s="115"/>
      <c r="EY156" s="115"/>
      <c r="EZ156" s="115"/>
      <c r="FA156" s="115"/>
      <c r="FB156" s="115"/>
      <c r="FC156" s="115"/>
      <c r="FD156" s="115"/>
      <c r="FE156" s="115"/>
      <c r="FF156" s="115"/>
      <c r="FG156" s="115"/>
      <c r="FH156" s="115"/>
      <c r="FI156" s="111"/>
      <c r="FK156" s="112"/>
      <c r="FL156" s="119"/>
      <c r="FM156" s="111"/>
    </row>
    <row r="157" spans="1:169" ht="3" customHeight="1">
      <c r="A157" s="112"/>
      <c r="B157" s="108"/>
      <c r="D157" s="112"/>
      <c r="E157" s="112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15"/>
      <c r="CO157" s="115"/>
      <c r="CP157" s="115"/>
      <c r="CQ157" s="115"/>
      <c r="CR157" s="115"/>
      <c r="CS157" s="115"/>
      <c r="CT157" s="115"/>
      <c r="CU157" s="115"/>
      <c r="CV157" s="115"/>
      <c r="CW157" s="115"/>
      <c r="CX157" s="115"/>
      <c r="CY157" s="115"/>
      <c r="CZ157" s="115"/>
      <c r="DA157" s="115"/>
      <c r="DB157" s="115"/>
      <c r="DC157" s="115"/>
      <c r="DD157" s="115"/>
      <c r="DE157" s="115"/>
      <c r="DF157" s="115"/>
      <c r="DG157" s="115"/>
      <c r="DH157" s="115"/>
      <c r="DI157" s="115"/>
      <c r="DJ157" s="115"/>
      <c r="DK157" s="115"/>
      <c r="DL157" s="115"/>
      <c r="DM157" s="115"/>
      <c r="DN157" s="115"/>
      <c r="DO157" s="115"/>
      <c r="DP157" s="115"/>
      <c r="DQ157" s="115"/>
      <c r="DR157" s="115"/>
      <c r="DS157" s="115"/>
      <c r="DT157" s="115"/>
      <c r="DU157" s="115"/>
      <c r="DV157" s="115"/>
      <c r="DW157" s="115"/>
      <c r="DX157" s="115"/>
      <c r="DY157" s="115"/>
      <c r="DZ157" s="115"/>
      <c r="EA157" s="115"/>
      <c r="EB157" s="115"/>
      <c r="EC157" s="115"/>
      <c r="ED157" s="115"/>
      <c r="EE157" s="115"/>
      <c r="EF157" s="115"/>
      <c r="EG157" s="115"/>
      <c r="EH157" s="115"/>
      <c r="EI157" s="115"/>
      <c r="EJ157" s="115"/>
      <c r="EK157" s="115"/>
      <c r="EL157" s="115"/>
      <c r="EM157" s="115"/>
      <c r="EN157" s="115"/>
      <c r="EO157" s="115"/>
      <c r="EP157" s="115"/>
      <c r="EQ157" s="115"/>
      <c r="ER157" s="115"/>
      <c r="ES157" s="115"/>
      <c r="ET157" s="115"/>
      <c r="EU157" s="115"/>
      <c r="EV157" s="115"/>
      <c r="EW157" s="115"/>
      <c r="EX157" s="115"/>
      <c r="EY157" s="115"/>
      <c r="EZ157" s="115"/>
      <c r="FA157" s="115"/>
      <c r="FB157" s="115"/>
      <c r="FC157" s="115"/>
      <c r="FD157" s="115"/>
      <c r="FE157" s="115"/>
      <c r="FF157" s="115"/>
      <c r="FG157" s="115"/>
      <c r="FH157" s="115"/>
      <c r="FI157" s="111"/>
      <c r="FK157" s="112"/>
      <c r="FL157" s="109"/>
      <c r="FM157" s="111"/>
    </row>
    <row r="158" spans="1:169" ht="3" customHeight="1">
      <c r="A158" s="112"/>
      <c r="B158" s="120"/>
      <c r="C158" s="119"/>
      <c r="D158" s="112"/>
      <c r="E158" s="112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  <c r="BN158" s="115"/>
      <c r="BO158" s="115"/>
      <c r="BP158" s="115"/>
      <c r="BQ158" s="115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  <c r="CL158" s="115"/>
      <c r="CM158" s="115"/>
      <c r="CN158" s="115"/>
      <c r="CO158" s="115"/>
      <c r="CP158" s="115"/>
      <c r="CQ158" s="115"/>
      <c r="CR158" s="115"/>
      <c r="CS158" s="115"/>
      <c r="CT158" s="115"/>
      <c r="CU158" s="115"/>
      <c r="CV158" s="115"/>
      <c r="CW158" s="115"/>
      <c r="CX158" s="115"/>
      <c r="CY158" s="115"/>
      <c r="CZ158" s="115"/>
      <c r="DA158" s="115"/>
      <c r="DB158" s="115"/>
      <c r="DC158" s="115"/>
      <c r="DD158" s="115"/>
      <c r="DE158" s="115"/>
      <c r="DF158" s="115"/>
      <c r="DG158" s="115"/>
      <c r="DH158" s="115"/>
      <c r="DI158" s="115"/>
      <c r="DJ158" s="115"/>
      <c r="DK158" s="115"/>
      <c r="DL158" s="115"/>
      <c r="DM158" s="115"/>
      <c r="DN158" s="115"/>
      <c r="DO158" s="115"/>
      <c r="DP158" s="115"/>
      <c r="DQ158" s="115"/>
      <c r="DR158" s="115"/>
      <c r="DS158" s="115"/>
      <c r="DT158" s="115"/>
      <c r="DU158" s="115"/>
      <c r="DV158" s="115"/>
      <c r="DW158" s="115"/>
      <c r="DX158" s="115"/>
      <c r="DY158" s="115"/>
      <c r="DZ158" s="115"/>
      <c r="EA158" s="115"/>
      <c r="EB158" s="115"/>
      <c r="EC158" s="115"/>
      <c r="ED158" s="115"/>
      <c r="EE158" s="115"/>
      <c r="EF158" s="115"/>
      <c r="EG158" s="115"/>
      <c r="EH158" s="115"/>
      <c r="EI158" s="115"/>
      <c r="EJ158" s="115"/>
      <c r="EK158" s="115"/>
      <c r="EL158" s="115"/>
      <c r="EM158" s="115"/>
      <c r="EN158" s="115"/>
      <c r="EO158" s="115"/>
      <c r="EP158" s="115"/>
      <c r="EQ158" s="115"/>
      <c r="ER158" s="115"/>
      <c r="ES158" s="115"/>
      <c r="ET158" s="115"/>
      <c r="EU158" s="115"/>
      <c r="EV158" s="115"/>
      <c r="EW158" s="115"/>
      <c r="EX158" s="115"/>
      <c r="EY158" s="115"/>
      <c r="EZ158" s="115"/>
      <c r="FA158" s="115"/>
      <c r="FB158" s="115"/>
      <c r="FC158" s="115"/>
      <c r="FD158" s="115"/>
      <c r="FE158" s="115"/>
      <c r="FF158" s="115"/>
      <c r="FG158" s="115"/>
      <c r="FH158" s="115"/>
      <c r="FI158" s="111"/>
      <c r="FK158" s="119"/>
      <c r="FL158" s="111"/>
      <c r="FM158" s="111"/>
    </row>
    <row r="159" spans="1:169" ht="3" customHeight="1">
      <c r="A159" s="112"/>
      <c r="B159" s="112"/>
      <c r="C159" s="108"/>
      <c r="E159" s="112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  <c r="CL159" s="115"/>
      <c r="CM159" s="115"/>
      <c r="CN159" s="115"/>
      <c r="CO159" s="115"/>
      <c r="CP159" s="115"/>
      <c r="CQ159" s="115"/>
      <c r="CR159" s="115"/>
      <c r="CS159" s="115"/>
      <c r="CT159" s="115"/>
      <c r="CU159" s="115"/>
      <c r="CV159" s="115"/>
      <c r="CW159" s="115"/>
      <c r="CX159" s="115"/>
      <c r="CY159" s="115"/>
      <c r="CZ159" s="115"/>
      <c r="DA159" s="115"/>
      <c r="DB159" s="115"/>
      <c r="DC159" s="115"/>
      <c r="DD159" s="115"/>
      <c r="DE159" s="115"/>
      <c r="DF159" s="115"/>
      <c r="DG159" s="115"/>
      <c r="DH159" s="115"/>
      <c r="DI159" s="115"/>
      <c r="DJ159" s="115"/>
      <c r="DK159" s="115"/>
      <c r="DL159" s="115"/>
      <c r="DM159" s="115"/>
      <c r="DN159" s="115"/>
      <c r="DO159" s="115"/>
      <c r="DP159" s="115"/>
      <c r="DQ159" s="115"/>
      <c r="DR159" s="115"/>
      <c r="DS159" s="115"/>
      <c r="DT159" s="115"/>
      <c r="DU159" s="115"/>
      <c r="DV159" s="115"/>
      <c r="DW159" s="115"/>
      <c r="DX159" s="115"/>
      <c r="DY159" s="115"/>
      <c r="DZ159" s="115"/>
      <c r="EA159" s="115"/>
      <c r="EB159" s="115"/>
      <c r="EC159" s="115"/>
      <c r="ED159" s="115"/>
      <c r="EE159" s="115"/>
      <c r="EF159" s="115"/>
      <c r="EG159" s="115"/>
      <c r="EH159" s="115"/>
      <c r="EI159" s="115"/>
      <c r="EJ159" s="115"/>
      <c r="EK159" s="115"/>
      <c r="EL159" s="115"/>
      <c r="EM159" s="115"/>
      <c r="EN159" s="115"/>
      <c r="EO159" s="115"/>
      <c r="EP159" s="115"/>
      <c r="EQ159" s="115"/>
      <c r="ER159" s="115"/>
      <c r="ES159" s="115"/>
      <c r="ET159" s="115"/>
      <c r="EU159" s="115"/>
      <c r="EV159" s="115"/>
      <c r="EW159" s="115"/>
      <c r="EX159" s="115"/>
      <c r="EY159" s="115"/>
      <c r="EZ159" s="115"/>
      <c r="FA159" s="115"/>
      <c r="FB159" s="115"/>
      <c r="FC159" s="115"/>
      <c r="FD159" s="115"/>
      <c r="FE159" s="115"/>
      <c r="FF159" s="115"/>
      <c r="FG159" s="115"/>
      <c r="FH159" s="115"/>
      <c r="FI159" s="111"/>
      <c r="FK159" s="109"/>
      <c r="FL159" s="111"/>
      <c r="FM159" s="111"/>
    </row>
    <row r="160" spans="1:169" ht="3" customHeight="1">
      <c r="A160" s="112"/>
      <c r="B160" s="119"/>
      <c r="C160" s="112"/>
      <c r="D160" s="112"/>
      <c r="E160" s="112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  <c r="BN160" s="115"/>
      <c r="BO160" s="115"/>
      <c r="BP160" s="115"/>
      <c r="BQ160" s="115"/>
      <c r="BR160" s="115"/>
      <c r="BS160" s="115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15"/>
      <c r="CO160" s="115"/>
      <c r="CP160" s="115"/>
      <c r="CQ160" s="115"/>
      <c r="CR160" s="115"/>
      <c r="CS160" s="115"/>
      <c r="CT160" s="115"/>
      <c r="CU160" s="115"/>
      <c r="CV160" s="115"/>
      <c r="CW160" s="115"/>
      <c r="CX160" s="115"/>
      <c r="CY160" s="115"/>
      <c r="CZ160" s="115"/>
      <c r="DA160" s="115"/>
      <c r="DB160" s="115"/>
      <c r="DC160" s="115"/>
      <c r="DD160" s="115"/>
      <c r="DE160" s="115"/>
      <c r="DF160" s="115"/>
      <c r="DG160" s="115"/>
      <c r="DH160" s="115"/>
      <c r="DI160" s="115"/>
      <c r="DJ160" s="115"/>
      <c r="DK160" s="115"/>
      <c r="DL160" s="115"/>
      <c r="DM160" s="115"/>
      <c r="DN160" s="115"/>
      <c r="DO160" s="115"/>
      <c r="DP160" s="115"/>
      <c r="DQ160" s="115"/>
      <c r="DR160" s="115"/>
      <c r="DS160" s="115"/>
      <c r="DT160" s="115"/>
      <c r="DU160" s="115"/>
      <c r="DV160" s="115"/>
      <c r="DW160" s="115"/>
      <c r="DX160" s="115"/>
      <c r="DY160" s="115"/>
      <c r="DZ160" s="115"/>
      <c r="EA160" s="115"/>
      <c r="EB160" s="115"/>
      <c r="EC160" s="115"/>
      <c r="ED160" s="115"/>
      <c r="EE160" s="115"/>
      <c r="EF160" s="115"/>
      <c r="EG160" s="115"/>
      <c r="EH160" s="115"/>
      <c r="EI160" s="115"/>
      <c r="EJ160" s="115"/>
      <c r="EK160" s="115"/>
      <c r="EL160" s="115"/>
      <c r="EM160" s="115"/>
      <c r="EN160" s="115"/>
      <c r="EO160" s="115"/>
      <c r="EP160" s="115"/>
      <c r="EQ160" s="115"/>
      <c r="ER160" s="115"/>
      <c r="ES160" s="115"/>
      <c r="ET160" s="115"/>
      <c r="EU160" s="115"/>
      <c r="EV160" s="115"/>
      <c r="EW160" s="115"/>
      <c r="EX160" s="115"/>
      <c r="EY160" s="115"/>
      <c r="EZ160" s="115"/>
      <c r="FA160" s="115"/>
      <c r="FB160" s="115"/>
      <c r="FC160" s="115"/>
      <c r="FD160" s="115"/>
      <c r="FE160" s="115"/>
      <c r="FF160" s="115"/>
      <c r="FG160" s="115"/>
      <c r="FH160" s="115"/>
      <c r="FI160" s="111"/>
      <c r="FK160" s="112"/>
      <c r="FL160" s="119"/>
      <c r="FM160" s="111"/>
    </row>
    <row r="161" spans="1:178" ht="3" customHeight="1">
      <c r="A161" s="112"/>
      <c r="B161" s="108"/>
      <c r="D161" s="112"/>
      <c r="E161" s="112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15"/>
      <c r="CO161" s="115"/>
      <c r="CP161" s="115"/>
      <c r="CQ161" s="115"/>
      <c r="CR161" s="115"/>
      <c r="CS161" s="115"/>
      <c r="CT161" s="115"/>
      <c r="CU161" s="115"/>
      <c r="CV161" s="115"/>
      <c r="CW161" s="115"/>
      <c r="CX161" s="115"/>
      <c r="CY161" s="115"/>
      <c r="CZ161" s="115"/>
      <c r="DA161" s="115"/>
      <c r="DB161" s="115"/>
      <c r="DC161" s="115"/>
      <c r="DD161" s="115"/>
      <c r="DE161" s="115"/>
      <c r="DF161" s="115"/>
      <c r="DG161" s="115"/>
      <c r="DH161" s="115"/>
      <c r="DI161" s="115"/>
      <c r="DJ161" s="115"/>
      <c r="DK161" s="115"/>
      <c r="DL161" s="115"/>
      <c r="DM161" s="115"/>
      <c r="DN161" s="115"/>
      <c r="DO161" s="115"/>
      <c r="DP161" s="115"/>
      <c r="DQ161" s="115"/>
      <c r="DR161" s="115"/>
      <c r="DS161" s="115"/>
      <c r="DT161" s="115"/>
      <c r="DU161" s="115"/>
      <c r="DV161" s="115"/>
      <c r="DW161" s="115"/>
      <c r="DX161" s="115"/>
      <c r="DY161" s="115"/>
      <c r="DZ161" s="115"/>
      <c r="EA161" s="115"/>
      <c r="EB161" s="115"/>
      <c r="EC161" s="115"/>
      <c r="ED161" s="115"/>
      <c r="EE161" s="115"/>
      <c r="EF161" s="115"/>
      <c r="EG161" s="115"/>
      <c r="EH161" s="115"/>
      <c r="EI161" s="115"/>
      <c r="EJ161" s="115"/>
      <c r="EK161" s="115"/>
      <c r="EL161" s="115"/>
      <c r="EM161" s="115"/>
      <c r="EN161" s="115"/>
      <c r="EO161" s="115"/>
      <c r="EP161" s="115"/>
      <c r="EQ161" s="115"/>
      <c r="ER161" s="115"/>
      <c r="ES161" s="115"/>
      <c r="ET161" s="115"/>
      <c r="EU161" s="115"/>
      <c r="EV161" s="115"/>
      <c r="EW161" s="115"/>
      <c r="EX161" s="115"/>
      <c r="EY161" s="115"/>
      <c r="EZ161" s="115"/>
      <c r="FA161" s="115"/>
      <c r="FB161" s="115"/>
      <c r="FC161" s="115"/>
      <c r="FD161" s="115"/>
      <c r="FE161" s="115"/>
      <c r="FF161" s="115"/>
      <c r="FG161" s="115"/>
      <c r="FH161" s="115"/>
      <c r="FI161" s="111"/>
      <c r="FK161" s="112"/>
      <c r="FL161" s="109"/>
      <c r="FM161" s="111"/>
    </row>
    <row r="162" spans="1:178" ht="3" customHeight="1">
      <c r="A162" s="112"/>
      <c r="B162" s="120"/>
      <c r="C162" s="119"/>
      <c r="D162" s="112"/>
      <c r="E162" s="112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475" t="s">
        <v>1454</v>
      </c>
      <c r="AG162" s="1475"/>
      <c r="AH162" s="1475"/>
      <c r="AI162" s="1475"/>
      <c r="AJ162" s="1475"/>
      <c r="AK162" s="1475"/>
      <c r="AL162" s="1475"/>
      <c r="AM162" s="1475"/>
      <c r="AN162" s="1475"/>
      <c r="AO162" s="1475"/>
      <c r="AP162" s="1475"/>
      <c r="AQ162" s="1475"/>
      <c r="AR162" s="1475"/>
      <c r="AS162" s="1475"/>
      <c r="AT162" s="1475"/>
      <c r="AU162" s="1475"/>
      <c r="AV162" s="1475"/>
      <c r="AW162" s="1475"/>
      <c r="AX162" s="1475"/>
      <c r="AY162" s="1475"/>
      <c r="AZ162" s="1475"/>
      <c r="BA162" s="1475"/>
      <c r="BB162" s="1475"/>
      <c r="BC162" s="1475"/>
      <c r="BD162" s="1475"/>
      <c r="BE162" s="1475"/>
      <c r="BF162" s="1475"/>
      <c r="BG162" s="1475"/>
      <c r="BH162" s="1475"/>
      <c r="BI162" s="1475"/>
      <c r="BJ162" s="1475"/>
      <c r="BK162" s="1475"/>
      <c r="BL162" s="1475"/>
      <c r="BM162" s="1475"/>
      <c r="BN162" s="1475"/>
      <c r="BO162" s="1475"/>
      <c r="BP162" s="1475"/>
      <c r="BQ162" s="1475"/>
      <c r="BR162" s="1475"/>
      <c r="BS162" s="1475"/>
      <c r="BT162" s="1475"/>
      <c r="BU162" s="1475"/>
      <c r="BV162" s="1475"/>
      <c r="BW162" s="1475"/>
      <c r="BX162" s="1475"/>
      <c r="BY162" s="1475"/>
      <c r="BZ162" s="1475"/>
      <c r="CA162" s="1475"/>
      <c r="CB162" s="1475"/>
      <c r="CC162" s="1475"/>
      <c r="CD162" s="1475"/>
      <c r="CE162" s="1475"/>
      <c r="CF162" s="1475"/>
      <c r="CG162" s="1475"/>
      <c r="CH162" s="1475"/>
      <c r="CI162" s="1475"/>
      <c r="CJ162" s="1475"/>
      <c r="CK162" s="1475"/>
      <c r="CL162" s="1475"/>
      <c r="CM162" s="1475"/>
      <c r="CN162" s="1475"/>
      <c r="CO162" s="1475"/>
      <c r="CP162" s="1475"/>
      <c r="CQ162" s="1475"/>
      <c r="CR162" s="1475"/>
      <c r="CS162" s="1475"/>
      <c r="CT162" s="1475"/>
      <c r="CU162" s="1475"/>
      <c r="CV162" s="1475"/>
      <c r="CW162" s="1475"/>
      <c r="CX162" s="1475"/>
      <c r="CY162" s="1475"/>
      <c r="CZ162" s="1475"/>
      <c r="DA162" s="1475"/>
      <c r="DB162" s="1475"/>
      <c r="DC162" s="1475"/>
      <c r="DD162" s="1475"/>
      <c r="DE162" s="1475"/>
      <c r="DF162" s="1475"/>
      <c r="DG162" s="1475"/>
      <c r="DH162" s="1475"/>
      <c r="DI162" s="1475"/>
      <c r="DJ162" s="1475"/>
      <c r="DK162" s="1475"/>
      <c r="DL162" s="1475"/>
      <c r="DM162" s="1475"/>
      <c r="DN162" s="1475"/>
      <c r="DO162" s="1475"/>
      <c r="DP162" s="1475"/>
      <c r="DQ162" s="1475"/>
      <c r="DR162" s="1475"/>
      <c r="DS162" s="1475"/>
      <c r="DT162" s="1475"/>
      <c r="DU162" s="1475"/>
      <c r="DV162" s="1475"/>
      <c r="DW162" s="1475"/>
      <c r="DX162" s="1475"/>
      <c r="DY162" s="1475"/>
      <c r="DZ162" s="1475"/>
      <c r="EA162" s="1475"/>
      <c r="EB162" s="1475"/>
      <c r="EC162" s="1475"/>
      <c r="ED162" s="1475"/>
      <c r="EE162" s="1475"/>
      <c r="EF162" s="1475"/>
      <c r="EG162" s="1475"/>
      <c r="EH162" s="115"/>
      <c r="EI162" s="115"/>
      <c r="EJ162" s="115"/>
      <c r="EK162" s="115"/>
      <c r="EL162" s="115"/>
      <c r="EM162" s="115"/>
      <c r="EN162" s="115"/>
      <c r="EO162" s="115"/>
      <c r="EP162" s="115"/>
      <c r="EQ162" s="115"/>
      <c r="ER162" s="115"/>
      <c r="ES162" s="115"/>
      <c r="ET162" s="115"/>
      <c r="EU162" s="115"/>
      <c r="EV162" s="115"/>
      <c r="EW162" s="115"/>
      <c r="EX162" s="115"/>
      <c r="EY162" s="115"/>
      <c r="EZ162" s="115"/>
      <c r="FA162" s="115"/>
      <c r="FB162" s="115"/>
      <c r="FC162" s="115"/>
      <c r="FD162" s="115"/>
      <c r="FE162" s="115"/>
      <c r="FF162" s="115"/>
      <c r="FG162" s="115"/>
      <c r="FH162" s="115"/>
      <c r="FI162" s="111"/>
      <c r="FK162" s="119"/>
      <c r="FL162" s="111"/>
      <c r="FM162" s="111"/>
    </row>
    <row r="163" spans="1:178" ht="3" customHeight="1">
      <c r="A163" s="112"/>
      <c r="B163" s="112"/>
      <c r="C163" s="108"/>
      <c r="E163" s="112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475"/>
      <c r="AG163" s="1475"/>
      <c r="AH163" s="1475"/>
      <c r="AI163" s="1475"/>
      <c r="AJ163" s="1475"/>
      <c r="AK163" s="1475"/>
      <c r="AL163" s="1475"/>
      <c r="AM163" s="1475"/>
      <c r="AN163" s="1475"/>
      <c r="AO163" s="1475"/>
      <c r="AP163" s="1475"/>
      <c r="AQ163" s="1475"/>
      <c r="AR163" s="1475"/>
      <c r="AS163" s="1475"/>
      <c r="AT163" s="1475"/>
      <c r="AU163" s="1475"/>
      <c r="AV163" s="1475"/>
      <c r="AW163" s="1475"/>
      <c r="AX163" s="1475"/>
      <c r="AY163" s="1475"/>
      <c r="AZ163" s="1475"/>
      <c r="BA163" s="1475"/>
      <c r="BB163" s="1475"/>
      <c r="BC163" s="1475"/>
      <c r="BD163" s="1475"/>
      <c r="BE163" s="1475"/>
      <c r="BF163" s="1475"/>
      <c r="BG163" s="1475"/>
      <c r="BH163" s="1475"/>
      <c r="BI163" s="1475"/>
      <c r="BJ163" s="1475"/>
      <c r="BK163" s="1475"/>
      <c r="BL163" s="1475"/>
      <c r="BM163" s="1475"/>
      <c r="BN163" s="1475"/>
      <c r="BO163" s="1475"/>
      <c r="BP163" s="1475"/>
      <c r="BQ163" s="1475"/>
      <c r="BR163" s="1475"/>
      <c r="BS163" s="1475"/>
      <c r="BT163" s="1475"/>
      <c r="BU163" s="1475"/>
      <c r="BV163" s="1475"/>
      <c r="BW163" s="1475"/>
      <c r="BX163" s="1475"/>
      <c r="BY163" s="1475"/>
      <c r="BZ163" s="1475"/>
      <c r="CA163" s="1475"/>
      <c r="CB163" s="1475"/>
      <c r="CC163" s="1475"/>
      <c r="CD163" s="1475"/>
      <c r="CE163" s="1475"/>
      <c r="CF163" s="1475"/>
      <c r="CG163" s="1475"/>
      <c r="CH163" s="1475"/>
      <c r="CI163" s="1475"/>
      <c r="CJ163" s="1475"/>
      <c r="CK163" s="1475"/>
      <c r="CL163" s="1475"/>
      <c r="CM163" s="1475"/>
      <c r="CN163" s="1475"/>
      <c r="CO163" s="1475"/>
      <c r="CP163" s="1475"/>
      <c r="CQ163" s="1475"/>
      <c r="CR163" s="1475"/>
      <c r="CS163" s="1475"/>
      <c r="CT163" s="1475"/>
      <c r="CU163" s="1475"/>
      <c r="CV163" s="1475"/>
      <c r="CW163" s="1475"/>
      <c r="CX163" s="1475"/>
      <c r="CY163" s="1475"/>
      <c r="CZ163" s="1475"/>
      <c r="DA163" s="1475"/>
      <c r="DB163" s="1475"/>
      <c r="DC163" s="1475"/>
      <c r="DD163" s="1475"/>
      <c r="DE163" s="1475"/>
      <c r="DF163" s="1475"/>
      <c r="DG163" s="1475"/>
      <c r="DH163" s="1475"/>
      <c r="DI163" s="1475"/>
      <c r="DJ163" s="1475"/>
      <c r="DK163" s="1475"/>
      <c r="DL163" s="1475"/>
      <c r="DM163" s="1475"/>
      <c r="DN163" s="1475"/>
      <c r="DO163" s="1475"/>
      <c r="DP163" s="1475"/>
      <c r="DQ163" s="1475"/>
      <c r="DR163" s="1475"/>
      <c r="DS163" s="1475"/>
      <c r="DT163" s="1475"/>
      <c r="DU163" s="1475"/>
      <c r="DV163" s="1475"/>
      <c r="DW163" s="1475"/>
      <c r="DX163" s="1475"/>
      <c r="DY163" s="1475"/>
      <c r="DZ163" s="1475"/>
      <c r="EA163" s="1475"/>
      <c r="EB163" s="1475"/>
      <c r="EC163" s="1475"/>
      <c r="ED163" s="1475"/>
      <c r="EE163" s="1475"/>
      <c r="EF163" s="1475"/>
      <c r="EG163" s="1475"/>
      <c r="EH163" s="115"/>
      <c r="EI163" s="115"/>
      <c r="EJ163" s="115"/>
      <c r="EK163" s="115"/>
      <c r="EL163" s="115"/>
      <c r="EM163" s="115"/>
      <c r="EN163" s="115"/>
      <c r="EO163" s="115"/>
      <c r="EP163" s="115"/>
      <c r="EQ163" s="115"/>
      <c r="ER163" s="115"/>
      <c r="ES163" s="115"/>
      <c r="ET163" s="115"/>
      <c r="EU163" s="115"/>
      <c r="EV163" s="115"/>
      <c r="EW163" s="115"/>
      <c r="EX163" s="115"/>
      <c r="EY163" s="115"/>
      <c r="EZ163" s="115"/>
      <c r="FA163" s="115"/>
      <c r="FB163" s="115"/>
      <c r="FC163" s="115"/>
      <c r="FD163" s="115"/>
      <c r="FE163" s="115"/>
      <c r="FF163" s="115"/>
      <c r="FG163" s="115"/>
      <c r="FH163" s="115"/>
      <c r="FI163" s="111"/>
      <c r="FK163" s="109"/>
      <c r="FL163" s="111"/>
      <c r="FM163" s="111"/>
    </row>
    <row r="164" spans="1:178" ht="3" customHeight="1">
      <c r="A164" s="112"/>
      <c r="B164" s="110"/>
      <c r="C164" s="120"/>
      <c r="D164" s="112"/>
      <c r="E164" s="112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475"/>
      <c r="AG164" s="1475"/>
      <c r="AH164" s="1475"/>
      <c r="AI164" s="1475"/>
      <c r="AJ164" s="1475"/>
      <c r="AK164" s="1475"/>
      <c r="AL164" s="1475"/>
      <c r="AM164" s="1475"/>
      <c r="AN164" s="1475"/>
      <c r="AO164" s="1475"/>
      <c r="AP164" s="1475"/>
      <c r="AQ164" s="1475"/>
      <c r="AR164" s="1475"/>
      <c r="AS164" s="1475"/>
      <c r="AT164" s="1475"/>
      <c r="AU164" s="1475"/>
      <c r="AV164" s="1475"/>
      <c r="AW164" s="1475"/>
      <c r="AX164" s="1475"/>
      <c r="AY164" s="1475"/>
      <c r="AZ164" s="1475"/>
      <c r="BA164" s="1475"/>
      <c r="BB164" s="1475"/>
      <c r="BC164" s="1475"/>
      <c r="BD164" s="1475"/>
      <c r="BE164" s="1475"/>
      <c r="BF164" s="1475"/>
      <c r="BG164" s="1475"/>
      <c r="BH164" s="1475"/>
      <c r="BI164" s="1475"/>
      <c r="BJ164" s="1475"/>
      <c r="BK164" s="1475"/>
      <c r="BL164" s="1475"/>
      <c r="BM164" s="1475"/>
      <c r="BN164" s="1475"/>
      <c r="BO164" s="1475"/>
      <c r="BP164" s="1475"/>
      <c r="BQ164" s="1475"/>
      <c r="BR164" s="1475"/>
      <c r="BS164" s="1475"/>
      <c r="BT164" s="1475"/>
      <c r="BU164" s="1475"/>
      <c r="BV164" s="1475"/>
      <c r="BW164" s="1475"/>
      <c r="BX164" s="1475"/>
      <c r="BY164" s="1475"/>
      <c r="BZ164" s="1475"/>
      <c r="CA164" s="1475"/>
      <c r="CB164" s="1475"/>
      <c r="CC164" s="1475"/>
      <c r="CD164" s="1475"/>
      <c r="CE164" s="1475"/>
      <c r="CF164" s="1475"/>
      <c r="CG164" s="1475"/>
      <c r="CH164" s="1475"/>
      <c r="CI164" s="1475"/>
      <c r="CJ164" s="1475"/>
      <c r="CK164" s="1475"/>
      <c r="CL164" s="1475"/>
      <c r="CM164" s="1475"/>
      <c r="CN164" s="1475"/>
      <c r="CO164" s="1475"/>
      <c r="CP164" s="1475"/>
      <c r="CQ164" s="1475"/>
      <c r="CR164" s="1475"/>
      <c r="CS164" s="1475"/>
      <c r="CT164" s="1475"/>
      <c r="CU164" s="1475"/>
      <c r="CV164" s="1475"/>
      <c r="CW164" s="1475"/>
      <c r="CX164" s="1475"/>
      <c r="CY164" s="1475"/>
      <c r="CZ164" s="1475"/>
      <c r="DA164" s="1475"/>
      <c r="DB164" s="1475"/>
      <c r="DC164" s="1475"/>
      <c r="DD164" s="1475"/>
      <c r="DE164" s="1475"/>
      <c r="DF164" s="1475"/>
      <c r="DG164" s="1475"/>
      <c r="DH164" s="1475"/>
      <c r="DI164" s="1475"/>
      <c r="DJ164" s="1475"/>
      <c r="DK164" s="1475"/>
      <c r="DL164" s="1475"/>
      <c r="DM164" s="1475"/>
      <c r="DN164" s="1475"/>
      <c r="DO164" s="1475"/>
      <c r="DP164" s="1475"/>
      <c r="DQ164" s="1475"/>
      <c r="DR164" s="1475"/>
      <c r="DS164" s="1475"/>
      <c r="DT164" s="1475"/>
      <c r="DU164" s="1475"/>
      <c r="DV164" s="1475"/>
      <c r="DW164" s="1475"/>
      <c r="DX164" s="1475"/>
      <c r="DY164" s="1475"/>
      <c r="DZ164" s="1475"/>
      <c r="EA164" s="1475"/>
      <c r="EB164" s="1475"/>
      <c r="EC164" s="1475"/>
      <c r="ED164" s="1475"/>
      <c r="EE164" s="1475"/>
      <c r="EF164" s="1475"/>
      <c r="EG164" s="1475"/>
      <c r="EH164" s="115"/>
      <c r="EI164" s="115"/>
      <c r="EJ164" s="115"/>
      <c r="EK164" s="115"/>
      <c r="EL164" s="115"/>
      <c r="EM164" s="115"/>
      <c r="EN164" s="115"/>
      <c r="EO164" s="115"/>
      <c r="EP164" s="115"/>
      <c r="EQ164" s="115"/>
      <c r="ER164" s="115"/>
      <c r="ES164" s="115"/>
      <c r="ET164" s="115"/>
      <c r="EU164" s="115"/>
      <c r="EV164" s="115"/>
      <c r="EW164" s="115"/>
      <c r="EX164" s="115"/>
      <c r="EY164" s="115"/>
      <c r="EZ164" s="115"/>
      <c r="FA164" s="115"/>
      <c r="FB164" s="115"/>
      <c r="FC164" s="115"/>
      <c r="FD164" s="115"/>
      <c r="FE164" s="115"/>
      <c r="FF164" s="115"/>
      <c r="FG164" s="115"/>
      <c r="FH164" s="115"/>
      <c r="FI164" s="111"/>
      <c r="FK164" s="112"/>
      <c r="FL164" s="119"/>
      <c r="FM164" s="111"/>
    </row>
    <row r="165" spans="1:178" ht="3" customHeight="1">
      <c r="A165" s="112"/>
      <c r="B165" s="108"/>
      <c r="D165" s="112"/>
      <c r="E165" s="112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475"/>
      <c r="AG165" s="1475"/>
      <c r="AH165" s="1475"/>
      <c r="AI165" s="1475"/>
      <c r="AJ165" s="1475"/>
      <c r="AK165" s="1475"/>
      <c r="AL165" s="1475"/>
      <c r="AM165" s="1475"/>
      <c r="AN165" s="1475"/>
      <c r="AO165" s="1475"/>
      <c r="AP165" s="1475"/>
      <c r="AQ165" s="1475"/>
      <c r="AR165" s="1475"/>
      <c r="AS165" s="1475"/>
      <c r="AT165" s="1475"/>
      <c r="AU165" s="1475"/>
      <c r="AV165" s="1475"/>
      <c r="AW165" s="1475"/>
      <c r="AX165" s="1475"/>
      <c r="AY165" s="1475"/>
      <c r="AZ165" s="1475"/>
      <c r="BA165" s="1475"/>
      <c r="BB165" s="1475"/>
      <c r="BC165" s="1475"/>
      <c r="BD165" s="1475"/>
      <c r="BE165" s="1475"/>
      <c r="BF165" s="1475"/>
      <c r="BG165" s="1475"/>
      <c r="BH165" s="1475"/>
      <c r="BI165" s="1475"/>
      <c r="BJ165" s="1475"/>
      <c r="BK165" s="1475"/>
      <c r="BL165" s="1475"/>
      <c r="BM165" s="1475"/>
      <c r="BN165" s="1475"/>
      <c r="BO165" s="1475"/>
      <c r="BP165" s="1475"/>
      <c r="BQ165" s="1475"/>
      <c r="BR165" s="1475"/>
      <c r="BS165" s="1475"/>
      <c r="BT165" s="1475"/>
      <c r="BU165" s="1475"/>
      <c r="BV165" s="1475"/>
      <c r="BW165" s="1475"/>
      <c r="BX165" s="1475"/>
      <c r="BY165" s="1475"/>
      <c r="BZ165" s="1475"/>
      <c r="CA165" s="1475"/>
      <c r="CB165" s="1475"/>
      <c r="CC165" s="1475"/>
      <c r="CD165" s="1475"/>
      <c r="CE165" s="1475"/>
      <c r="CF165" s="1475"/>
      <c r="CG165" s="1475"/>
      <c r="CH165" s="1475"/>
      <c r="CI165" s="1475"/>
      <c r="CJ165" s="1475"/>
      <c r="CK165" s="1475"/>
      <c r="CL165" s="1475"/>
      <c r="CM165" s="1475"/>
      <c r="CN165" s="1475"/>
      <c r="CO165" s="1475"/>
      <c r="CP165" s="1475"/>
      <c r="CQ165" s="1475"/>
      <c r="CR165" s="1475"/>
      <c r="CS165" s="1475"/>
      <c r="CT165" s="1475"/>
      <c r="CU165" s="1475"/>
      <c r="CV165" s="1475"/>
      <c r="CW165" s="1475"/>
      <c r="CX165" s="1475"/>
      <c r="CY165" s="1475"/>
      <c r="CZ165" s="1475"/>
      <c r="DA165" s="1475"/>
      <c r="DB165" s="1475"/>
      <c r="DC165" s="1475"/>
      <c r="DD165" s="1475"/>
      <c r="DE165" s="1475"/>
      <c r="DF165" s="1475"/>
      <c r="DG165" s="1475"/>
      <c r="DH165" s="1475"/>
      <c r="DI165" s="1475"/>
      <c r="DJ165" s="1475"/>
      <c r="DK165" s="1475"/>
      <c r="DL165" s="1475"/>
      <c r="DM165" s="1475"/>
      <c r="DN165" s="1475"/>
      <c r="DO165" s="1475"/>
      <c r="DP165" s="1475"/>
      <c r="DQ165" s="1475"/>
      <c r="DR165" s="1475"/>
      <c r="DS165" s="1475"/>
      <c r="DT165" s="1475"/>
      <c r="DU165" s="1475"/>
      <c r="DV165" s="1475"/>
      <c r="DW165" s="1475"/>
      <c r="DX165" s="1475"/>
      <c r="DY165" s="1475"/>
      <c r="DZ165" s="1475"/>
      <c r="EA165" s="1475"/>
      <c r="EB165" s="1475"/>
      <c r="EC165" s="1475"/>
      <c r="ED165" s="1475"/>
      <c r="EE165" s="1475"/>
      <c r="EF165" s="1475"/>
      <c r="EG165" s="1475"/>
      <c r="EH165" s="115"/>
      <c r="EI165" s="115"/>
      <c r="EJ165" s="115"/>
      <c r="EK165" s="115"/>
      <c r="EL165" s="115"/>
      <c r="EM165" s="115"/>
      <c r="EN165" s="115"/>
      <c r="EO165" s="115"/>
      <c r="EP165" s="115"/>
      <c r="EQ165" s="115"/>
      <c r="ER165" s="115"/>
      <c r="ES165" s="115"/>
      <c r="ET165" s="115"/>
      <c r="EU165" s="115"/>
      <c r="EV165" s="115"/>
      <c r="EW165" s="115"/>
      <c r="EX165" s="115"/>
      <c r="EY165" s="115"/>
      <c r="EZ165" s="115"/>
      <c r="FA165" s="115"/>
      <c r="FB165" s="115"/>
      <c r="FC165" s="115"/>
      <c r="FD165" s="115"/>
      <c r="FE165" s="115"/>
      <c r="FF165" s="115"/>
      <c r="FG165" s="115"/>
      <c r="FH165" s="115"/>
      <c r="FI165" s="111"/>
      <c r="FK165" s="112"/>
      <c r="FL165" s="109"/>
      <c r="FM165" s="111"/>
    </row>
    <row r="166" spans="1:178" ht="3" customHeight="1">
      <c r="A166" s="112"/>
      <c r="B166" s="120"/>
      <c r="C166" s="119"/>
      <c r="D166" s="112"/>
      <c r="E166" s="112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475"/>
      <c r="AG166" s="1475"/>
      <c r="AH166" s="1475"/>
      <c r="AI166" s="1475"/>
      <c r="AJ166" s="1475"/>
      <c r="AK166" s="1475"/>
      <c r="AL166" s="1475"/>
      <c r="AM166" s="1475"/>
      <c r="AN166" s="1475"/>
      <c r="AO166" s="1475"/>
      <c r="AP166" s="1475"/>
      <c r="AQ166" s="1475"/>
      <c r="AR166" s="1475"/>
      <c r="AS166" s="1475"/>
      <c r="AT166" s="1475"/>
      <c r="AU166" s="1475"/>
      <c r="AV166" s="1475"/>
      <c r="AW166" s="1475"/>
      <c r="AX166" s="1475"/>
      <c r="AY166" s="1475"/>
      <c r="AZ166" s="1475"/>
      <c r="BA166" s="1475"/>
      <c r="BB166" s="1475"/>
      <c r="BC166" s="1475"/>
      <c r="BD166" s="1475"/>
      <c r="BE166" s="1475"/>
      <c r="BF166" s="1475"/>
      <c r="BG166" s="1475"/>
      <c r="BH166" s="1475"/>
      <c r="BI166" s="1475"/>
      <c r="BJ166" s="1475"/>
      <c r="BK166" s="1475"/>
      <c r="BL166" s="1475"/>
      <c r="BM166" s="1475"/>
      <c r="BN166" s="1475"/>
      <c r="BO166" s="1475"/>
      <c r="BP166" s="1475"/>
      <c r="BQ166" s="1475"/>
      <c r="BR166" s="1475"/>
      <c r="BS166" s="1475"/>
      <c r="BT166" s="1475"/>
      <c r="BU166" s="1475"/>
      <c r="BV166" s="1475"/>
      <c r="BW166" s="1475"/>
      <c r="BX166" s="1475"/>
      <c r="BY166" s="1475"/>
      <c r="BZ166" s="1475"/>
      <c r="CA166" s="1475"/>
      <c r="CB166" s="1475"/>
      <c r="CC166" s="1475"/>
      <c r="CD166" s="1475"/>
      <c r="CE166" s="1475"/>
      <c r="CF166" s="1475"/>
      <c r="CG166" s="1475"/>
      <c r="CH166" s="1475"/>
      <c r="CI166" s="1475"/>
      <c r="CJ166" s="1475"/>
      <c r="CK166" s="1475"/>
      <c r="CL166" s="1475"/>
      <c r="CM166" s="1475"/>
      <c r="CN166" s="1475"/>
      <c r="CO166" s="1475"/>
      <c r="CP166" s="1475"/>
      <c r="CQ166" s="1475"/>
      <c r="CR166" s="1475"/>
      <c r="CS166" s="1475"/>
      <c r="CT166" s="1475"/>
      <c r="CU166" s="1475"/>
      <c r="CV166" s="1475"/>
      <c r="CW166" s="1475"/>
      <c r="CX166" s="1475"/>
      <c r="CY166" s="1475"/>
      <c r="CZ166" s="1475"/>
      <c r="DA166" s="1475"/>
      <c r="DB166" s="1475"/>
      <c r="DC166" s="1475"/>
      <c r="DD166" s="1475"/>
      <c r="DE166" s="1475"/>
      <c r="DF166" s="1475"/>
      <c r="DG166" s="1475"/>
      <c r="DH166" s="1475"/>
      <c r="DI166" s="1475"/>
      <c r="DJ166" s="1475"/>
      <c r="DK166" s="1475"/>
      <c r="DL166" s="1475"/>
      <c r="DM166" s="1475"/>
      <c r="DN166" s="1475"/>
      <c r="DO166" s="1475"/>
      <c r="DP166" s="1475"/>
      <c r="DQ166" s="1475"/>
      <c r="DR166" s="1475"/>
      <c r="DS166" s="1475"/>
      <c r="DT166" s="1475"/>
      <c r="DU166" s="1475"/>
      <c r="DV166" s="1475"/>
      <c r="DW166" s="1475"/>
      <c r="DX166" s="1475"/>
      <c r="DY166" s="1475"/>
      <c r="DZ166" s="1475"/>
      <c r="EA166" s="1475"/>
      <c r="EB166" s="1475"/>
      <c r="EC166" s="1475"/>
      <c r="ED166" s="1475"/>
      <c r="EE166" s="1475"/>
      <c r="EF166" s="1475"/>
      <c r="EG166" s="1475"/>
      <c r="EH166" s="115"/>
      <c r="EI166" s="115"/>
      <c r="EJ166" s="115"/>
      <c r="EK166" s="115"/>
      <c r="EL166" s="115"/>
      <c r="EM166" s="115"/>
      <c r="EN166" s="115"/>
      <c r="EO166" s="115"/>
      <c r="EP166" s="115"/>
      <c r="EQ166" s="115"/>
      <c r="ER166" s="115"/>
      <c r="ES166" s="115"/>
      <c r="ET166" s="115"/>
      <c r="EU166" s="115"/>
      <c r="EV166" s="115"/>
      <c r="EW166" s="115"/>
      <c r="EX166" s="115"/>
      <c r="EY166" s="115"/>
      <c r="EZ166" s="115"/>
      <c r="FA166" s="115"/>
      <c r="FB166" s="115"/>
      <c r="FC166" s="115"/>
      <c r="FD166" s="115"/>
      <c r="FE166" s="115"/>
      <c r="FF166" s="115"/>
      <c r="FG166" s="115"/>
      <c r="FH166" s="115"/>
      <c r="FI166" s="111"/>
      <c r="FK166" s="119"/>
      <c r="FL166" s="111"/>
      <c r="FM166" s="111"/>
    </row>
    <row r="167" spans="1:178" ht="3" customHeight="1">
      <c r="A167" s="112"/>
      <c r="B167" s="112"/>
      <c r="C167" s="108"/>
      <c r="E167" s="112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  <c r="CP167" s="115"/>
      <c r="CQ167" s="115"/>
      <c r="CR167" s="115"/>
      <c r="CS167" s="115"/>
      <c r="CT167" s="115"/>
      <c r="CU167" s="115"/>
      <c r="CV167" s="115"/>
      <c r="CW167" s="115"/>
      <c r="CX167" s="115"/>
      <c r="CY167" s="115"/>
      <c r="CZ167" s="115"/>
      <c r="DA167" s="115"/>
      <c r="DB167" s="115"/>
      <c r="DC167" s="115"/>
      <c r="DD167" s="115"/>
      <c r="DE167" s="115"/>
      <c r="DF167" s="115"/>
      <c r="DG167" s="115"/>
      <c r="DH167" s="115"/>
      <c r="DI167" s="115"/>
      <c r="DJ167" s="115"/>
      <c r="DK167" s="115"/>
      <c r="DL167" s="115"/>
      <c r="DM167" s="115"/>
      <c r="DN167" s="115"/>
      <c r="DO167" s="115"/>
      <c r="DP167" s="115"/>
      <c r="DQ167" s="115"/>
      <c r="DR167" s="115"/>
      <c r="DS167" s="115"/>
      <c r="DT167" s="115"/>
      <c r="DU167" s="115"/>
      <c r="DV167" s="115"/>
      <c r="DW167" s="115"/>
      <c r="DX167" s="115"/>
      <c r="DY167" s="115"/>
      <c r="DZ167" s="115"/>
      <c r="EA167" s="115"/>
      <c r="EB167" s="115"/>
      <c r="EC167" s="115"/>
      <c r="ED167" s="115"/>
      <c r="EE167" s="115"/>
      <c r="EF167" s="115"/>
      <c r="EG167" s="115"/>
      <c r="EH167" s="115"/>
      <c r="EI167" s="115"/>
      <c r="EJ167" s="115"/>
      <c r="EK167" s="115"/>
      <c r="EL167" s="115"/>
      <c r="EM167" s="115"/>
      <c r="EN167" s="115"/>
      <c r="EO167" s="115"/>
      <c r="EP167" s="115"/>
      <c r="EQ167" s="115"/>
      <c r="ER167" s="115"/>
      <c r="ES167" s="115"/>
      <c r="ET167" s="115"/>
      <c r="EU167" s="115"/>
      <c r="EV167" s="115"/>
      <c r="EW167" s="115"/>
      <c r="EX167" s="115"/>
      <c r="EY167" s="115"/>
      <c r="EZ167" s="115"/>
      <c r="FA167" s="115"/>
      <c r="FB167" s="115"/>
      <c r="FC167" s="115"/>
      <c r="FD167" s="115"/>
      <c r="FE167" s="115"/>
      <c r="FF167" s="115"/>
      <c r="FG167" s="115"/>
      <c r="FH167" s="115"/>
      <c r="FI167" s="111"/>
      <c r="FK167" s="109"/>
      <c r="FL167" s="111"/>
      <c r="FM167" s="111"/>
    </row>
    <row r="168" spans="1:178" ht="3" customHeight="1">
      <c r="A168" s="112"/>
      <c r="B168" s="119"/>
      <c r="C168" s="112"/>
      <c r="D168" s="112"/>
      <c r="E168" s="112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  <c r="BN168" s="115"/>
      <c r="BO168" s="115"/>
      <c r="BP168" s="115"/>
      <c r="BQ168" s="115"/>
      <c r="BR168" s="115"/>
      <c r="BS168" s="115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15"/>
      <c r="CO168" s="115"/>
      <c r="CP168" s="115"/>
      <c r="CQ168" s="115"/>
      <c r="CR168" s="115"/>
      <c r="CS168" s="115"/>
      <c r="CT168" s="115"/>
      <c r="CU168" s="115"/>
      <c r="CV168" s="115"/>
      <c r="CW168" s="115"/>
      <c r="CX168" s="115"/>
      <c r="CY168" s="115"/>
      <c r="CZ168" s="115"/>
      <c r="DA168" s="115"/>
      <c r="DB168" s="115"/>
      <c r="DC168" s="115"/>
      <c r="DD168" s="115"/>
      <c r="DE168" s="115"/>
      <c r="DF168" s="115"/>
      <c r="DG168" s="115"/>
      <c r="DH168" s="115"/>
      <c r="DI168" s="115"/>
      <c r="DJ168" s="115"/>
      <c r="DK168" s="115"/>
      <c r="DL168" s="115"/>
      <c r="DM168" s="115"/>
      <c r="DN168" s="115"/>
      <c r="DO168" s="115"/>
      <c r="DP168" s="115"/>
      <c r="DQ168" s="115"/>
      <c r="DR168" s="115"/>
      <c r="DS168" s="115"/>
      <c r="DT168" s="115"/>
      <c r="DU168" s="115"/>
      <c r="DV168" s="115"/>
      <c r="DW168" s="115"/>
      <c r="DX168" s="115"/>
      <c r="DY168" s="115"/>
      <c r="DZ168" s="115"/>
      <c r="EA168" s="115"/>
      <c r="EB168" s="115"/>
      <c r="EC168" s="115"/>
      <c r="ED168" s="115"/>
      <c r="EE168" s="115"/>
      <c r="EF168" s="115"/>
      <c r="EG168" s="115"/>
      <c r="EH168" s="115"/>
      <c r="EI168" s="115"/>
      <c r="EJ168" s="115"/>
      <c r="EK168" s="115"/>
      <c r="EL168" s="115"/>
      <c r="EM168" s="115"/>
      <c r="EN168" s="115"/>
      <c r="EO168" s="115"/>
      <c r="EP168" s="115"/>
      <c r="EQ168" s="115"/>
      <c r="ER168" s="115"/>
      <c r="ES168" s="115"/>
      <c r="ET168" s="115"/>
      <c r="EU168" s="115"/>
      <c r="EV168" s="115"/>
      <c r="EW168" s="115"/>
      <c r="EX168" s="115"/>
      <c r="EY168" s="115"/>
      <c r="EZ168" s="115"/>
      <c r="FA168" s="115"/>
      <c r="FB168" s="115"/>
      <c r="FC168" s="115"/>
      <c r="FD168" s="115"/>
      <c r="FE168" s="115"/>
      <c r="FF168" s="115"/>
      <c r="FG168" s="115"/>
      <c r="FH168" s="115"/>
      <c r="FI168" s="111"/>
      <c r="FK168" s="112"/>
      <c r="FL168" s="119"/>
      <c r="FM168" s="111"/>
    </row>
    <row r="169" spans="1:178" ht="3" customHeight="1">
      <c r="A169" s="112"/>
      <c r="B169" s="108"/>
      <c r="D169" s="112"/>
      <c r="E169" s="112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15"/>
      <c r="CO169" s="115"/>
      <c r="CP169" s="115"/>
      <c r="CQ169" s="115"/>
      <c r="CR169" s="115"/>
      <c r="CS169" s="115"/>
      <c r="CT169" s="115"/>
      <c r="CU169" s="115"/>
      <c r="CV169" s="115"/>
      <c r="CW169" s="115"/>
      <c r="CX169" s="115"/>
      <c r="CY169" s="115"/>
      <c r="CZ169" s="115"/>
      <c r="DA169" s="115"/>
      <c r="DB169" s="115"/>
      <c r="DC169" s="115"/>
      <c r="DD169" s="115"/>
      <c r="DE169" s="115"/>
      <c r="DF169" s="115"/>
      <c r="DG169" s="115"/>
      <c r="DH169" s="115"/>
      <c r="DI169" s="115"/>
      <c r="DJ169" s="115"/>
      <c r="DK169" s="115"/>
      <c r="DL169" s="115"/>
      <c r="DM169" s="115"/>
      <c r="DN169" s="115"/>
      <c r="DO169" s="115"/>
      <c r="DP169" s="115"/>
      <c r="DQ169" s="115"/>
      <c r="DR169" s="115"/>
      <c r="DS169" s="115"/>
      <c r="DT169" s="115"/>
      <c r="DU169" s="115"/>
      <c r="DV169" s="115"/>
      <c r="DW169" s="115"/>
      <c r="DX169" s="115"/>
      <c r="DY169" s="115"/>
      <c r="DZ169" s="115"/>
      <c r="EA169" s="115"/>
      <c r="EB169" s="115"/>
      <c r="EC169" s="115"/>
      <c r="ED169" s="115"/>
      <c r="EE169" s="115"/>
      <c r="EF169" s="115"/>
      <c r="EG169" s="115"/>
      <c r="EH169" s="115"/>
      <c r="EI169" s="115"/>
      <c r="EJ169" s="115"/>
      <c r="EK169" s="115"/>
      <c r="EL169" s="115"/>
      <c r="EM169" s="115"/>
      <c r="EN169" s="115"/>
      <c r="EO169" s="115"/>
      <c r="EP169" s="115"/>
      <c r="EQ169" s="115"/>
      <c r="ER169" s="115"/>
      <c r="ES169" s="115"/>
      <c r="ET169" s="115"/>
      <c r="EU169" s="115"/>
      <c r="EV169" s="115"/>
      <c r="EW169" s="115"/>
      <c r="EX169" s="115"/>
      <c r="EY169" s="115"/>
      <c r="EZ169" s="115"/>
      <c r="FA169" s="115"/>
      <c r="FB169" s="115"/>
      <c r="FC169" s="115"/>
      <c r="FD169" s="115"/>
      <c r="FE169" s="115"/>
      <c r="FF169" s="115"/>
      <c r="FG169" s="115"/>
      <c r="FH169" s="115"/>
      <c r="FI169" s="111"/>
      <c r="FK169" s="112"/>
      <c r="FL169" s="109"/>
      <c r="FM169" s="111"/>
    </row>
    <row r="170" spans="1:178" ht="3" customHeight="1">
      <c r="A170" s="112"/>
      <c r="B170" s="120"/>
      <c r="C170" s="119"/>
      <c r="D170" s="112"/>
      <c r="E170" s="112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  <c r="CL170" s="115"/>
      <c r="CM170" s="115"/>
      <c r="CN170" s="115"/>
      <c r="CO170" s="115"/>
      <c r="CP170" s="115"/>
      <c r="CQ170" s="115"/>
      <c r="CR170" s="115"/>
      <c r="CS170" s="115"/>
      <c r="CT170" s="115"/>
      <c r="CU170" s="115"/>
      <c r="CV170" s="115"/>
      <c r="CW170" s="115"/>
      <c r="CX170" s="115"/>
      <c r="CY170" s="115"/>
      <c r="CZ170" s="115"/>
      <c r="DA170" s="115"/>
      <c r="DB170" s="115"/>
      <c r="DC170" s="115"/>
      <c r="DD170" s="115"/>
      <c r="DE170" s="115"/>
      <c r="DF170" s="115"/>
      <c r="DG170" s="115"/>
      <c r="DH170" s="115"/>
      <c r="DI170" s="115"/>
      <c r="DJ170" s="115"/>
      <c r="DK170" s="115"/>
      <c r="DL170" s="115"/>
      <c r="DM170" s="115"/>
      <c r="DN170" s="115"/>
      <c r="DO170" s="115"/>
      <c r="DP170" s="115"/>
      <c r="DQ170" s="115"/>
      <c r="DR170" s="115"/>
      <c r="DS170" s="115"/>
      <c r="DT170" s="115"/>
      <c r="DU170" s="115"/>
      <c r="DV170" s="115"/>
      <c r="DW170" s="115"/>
      <c r="DX170" s="115"/>
      <c r="DY170" s="115"/>
      <c r="DZ170" s="115"/>
      <c r="EA170" s="115"/>
      <c r="EB170" s="115"/>
      <c r="EC170" s="115"/>
      <c r="ED170" s="115"/>
      <c r="EE170" s="115"/>
      <c r="EF170" s="115"/>
      <c r="EG170" s="115"/>
      <c r="EH170" s="115"/>
      <c r="EI170" s="115"/>
      <c r="EJ170" s="115"/>
      <c r="EK170" s="115"/>
      <c r="EL170" s="115"/>
      <c r="EM170" s="115"/>
      <c r="EN170" s="115"/>
      <c r="EO170" s="115"/>
      <c r="EP170" s="115"/>
      <c r="EQ170" s="115"/>
      <c r="ER170" s="115"/>
      <c r="ES170" s="115"/>
      <c r="ET170" s="115"/>
      <c r="EU170" s="115"/>
      <c r="EV170" s="115"/>
      <c r="EW170" s="115"/>
      <c r="EX170" s="115"/>
      <c r="EY170" s="115"/>
      <c r="EZ170" s="115"/>
      <c r="FA170" s="115"/>
      <c r="FB170" s="115"/>
      <c r="FC170" s="115"/>
      <c r="FD170" s="115"/>
      <c r="FE170" s="115"/>
      <c r="FF170" s="115"/>
      <c r="FG170" s="115"/>
      <c r="FH170" s="115"/>
      <c r="FI170" s="111"/>
      <c r="FK170" s="119"/>
      <c r="FL170" s="111"/>
      <c r="FM170" s="111"/>
      <c r="FV170" s="106" t="s">
        <v>55</v>
      </c>
    </row>
    <row r="171" spans="1:178" ht="3" customHeight="1">
      <c r="A171" s="112"/>
      <c r="B171" s="112"/>
      <c r="C171" s="108"/>
      <c r="E171" s="112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  <c r="BS171" s="115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  <c r="CJ171" s="115"/>
      <c r="CK171" s="115"/>
      <c r="CL171" s="115"/>
      <c r="CM171" s="115"/>
      <c r="CN171" s="115"/>
      <c r="CO171" s="115"/>
      <c r="CP171" s="115"/>
      <c r="CQ171" s="115"/>
      <c r="CR171" s="115"/>
      <c r="CS171" s="115"/>
      <c r="CT171" s="115"/>
      <c r="CU171" s="115"/>
      <c r="CV171" s="115"/>
      <c r="CW171" s="115"/>
      <c r="CX171" s="115"/>
      <c r="CY171" s="115"/>
      <c r="CZ171" s="115"/>
      <c r="DA171" s="115"/>
      <c r="DB171" s="115"/>
      <c r="DC171" s="115"/>
      <c r="DD171" s="115"/>
      <c r="DE171" s="115"/>
      <c r="DF171" s="115"/>
      <c r="DG171" s="115"/>
      <c r="DH171" s="115"/>
      <c r="DI171" s="115"/>
      <c r="DJ171" s="115"/>
      <c r="DK171" s="115"/>
      <c r="DL171" s="115"/>
      <c r="DM171" s="115"/>
      <c r="DN171" s="115"/>
      <c r="DO171" s="115"/>
      <c r="DP171" s="115"/>
      <c r="DQ171" s="115"/>
      <c r="DR171" s="115"/>
      <c r="DS171" s="115"/>
      <c r="DT171" s="115"/>
      <c r="DU171" s="115"/>
      <c r="DV171" s="115"/>
      <c r="DW171" s="115"/>
      <c r="DX171" s="115"/>
      <c r="DY171" s="115"/>
      <c r="DZ171" s="115"/>
      <c r="EA171" s="115"/>
      <c r="EB171" s="115"/>
      <c r="EC171" s="115"/>
      <c r="ED171" s="115"/>
      <c r="EE171" s="115"/>
      <c r="EF171" s="115"/>
      <c r="EG171" s="115"/>
      <c r="EH171" s="115"/>
      <c r="EI171" s="115"/>
      <c r="EJ171" s="115"/>
      <c r="EK171" s="115"/>
      <c r="EL171" s="115"/>
      <c r="EM171" s="115"/>
      <c r="EN171" s="115"/>
      <c r="EO171" s="115"/>
      <c r="EP171" s="115"/>
      <c r="EQ171" s="115"/>
      <c r="ER171" s="115"/>
      <c r="ES171" s="115"/>
      <c r="ET171" s="115"/>
      <c r="EU171" s="115"/>
      <c r="EV171" s="115"/>
      <c r="EW171" s="115"/>
      <c r="EX171" s="115"/>
      <c r="EY171" s="115"/>
      <c r="EZ171" s="115"/>
      <c r="FA171" s="115"/>
      <c r="FB171" s="115"/>
      <c r="FC171" s="115"/>
      <c r="FD171" s="115"/>
      <c r="FE171" s="115"/>
      <c r="FF171" s="115"/>
      <c r="FG171" s="115"/>
      <c r="FH171" s="115"/>
      <c r="FI171" s="111"/>
      <c r="FK171" s="109"/>
      <c r="FL171" s="111"/>
      <c r="FM171" s="111"/>
    </row>
    <row r="172" spans="1:178" ht="3" customHeight="1">
      <c r="A172" s="112"/>
      <c r="B172" s="110"/>
      <c r="C172" s="120"/>
      <c r="D172" s="112"/>
      <c r="E172" s="112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  <c r="BN172" s="115"/>
      <c r="BO172" s="115"/>
      <c r="BP172" s="115"/>
      <c r="BQ172" s="115"/>
      <c r="BR172" s="115"/>
      <c r="BS172" s="115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15"/>
      <c r="CO172" s="115"/>
      <c r="CP172" s="115"/>
      <c r="CQ172" s="115"/>
      <c r="CR172" s="115"/>
      <c r="CS172" s="115"/>
      <c r="CT172" s="115"/>
      <c r="CU172" s="115"/>
      <c r="CV172" s="115"/>
      <c r="CW172" s="115"/>
      <c r="CX172" s="115"/>
      <c r="CY172" s="115"/>
      <c r="CZ172" s="115"/>
      <c r="DA172" s="115"/>
      <c r="DB172" s="115"/>
      <c r="DC172" s="115"/>
      <c r="DD172" s="115"/>
      <c r="DE172" s="115"/>
      <c r="DF172" s="115"/>
      <c r="DG172" s="115"/>
      <c r="DH172" s="115"/>
      <c r="DI172" s="115"/>
      <c r="DJ172" s="115"/>
      <c r="DK172" s="115"/>
      <c r="DL172" s="115"/>
      <c r="DM172" s="115"/>
      <c r="DN172" s="115"/>
      <c r="DO172" s="115"/>
      <c r="DP172" s="115"/>
      <c r="DQ172" s="115"/>
      <c r="DR172" s="115"/>
      <c r="DS172" s="115"/>
      <c r="DT172" s="115"/>
      <c r="DU172" s="115"/>
      <c r="DV172" s="115"/>
      <c r="DW172" s="115"/>
      <c r="DX172" s="115"/>
      <c r="DY172" s="115"/>
      <c r="DZ172" s="115"/>
      <c r="EA172" s="115"/>
      <c r="EB172" s="115"/>
      <c r="EC172" s="115"/>
      <c r="ED172" s="115"/>
      <c r="EE172" s="115"/>
      <c r="EF172" s="115"/>
      <c r="EG172" s="115"/>
      <c r="EH172" s="115"/>
      <c r="EI172" s="115"/>
      <c r="EJ172" s="115"/>
      <c r="EK172" s="115"/>
      <c r="EL172" s="115"/>
      <c r="EM172" s="115"/>
      <c r="EN172" s="115"/>
      <c r="EO172" s="115"/>
      <c r="EP172" s="115"/>
      <c r="EQ172" s="115"/>
      <c r="ER172" s="115"/>
      <c r="ES172" s="115"/>
      <c r="ET172" s="115"/>
      <c r="EU172" s="115"/>
      <c r="EV172" s="115"/>
      <c r="EW172" s="115"/>
      <c r="EX172" s="115"/>
      <c r="EY172" s="115"/>
      <c r="EZ172" s="115"/>
      <c r="FA172" s="115"/>
      <c r="FB172" s="115"/>
      <c r="FC172" s="115"/>
      <c r="FD172" s="115"/>
      <c r="FE172" s="115"/>
      <c r="FF172" s="115"/>
      <c r="FG172" s="115"/>
      <c r="FH172" s="115"/>
      <c r="FI172" s="111"/>
      <c r="FK172" s="112"/>
      <c r="FL172" s="119"/>
      <c r="FM172" s="111"/>
    </row>
    <row r="173" spans="1:178" ht="3" customHeight="1">
      <c r="A173" s="112"/>
      <c r="B173" s="108"/>
      <c r="D173" s="112"/>
      <c r="E173" s="112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15"/>
      <c r="CO173" s="115"/>
      <c r="CP173" s="115"/>
      <c r="CQ173" s="115"/>
      <c r="CR173" s="115"/>
      <c r="CS173" s="115"/>
      <c r="CT173" s="115"/>
      <c r="CU173" s="115"/>
      <c r="CV173" s="115"/>
      <c r="CW173" s="115"/>
      <c r="CX173" s="115"/>
      <c r="CY173" s="115"/>
      <c r="CZ173" s="115"/>
      <c r="DA173" s="115"/>
      <c r="DB173" s="115"/>
      <c r="DC173" s="115"/>
      <c r="DD173" s="115"/>
      <c r="DE173" s="115"/>
      <c r="DF173" s="115"/>
      <c r="DG173" s="115"/>
      <c r="DH173" s="115"/>
      <c r="DI173" s="115"/>
      <c r="DJ173" s="115"/>
      <c r="DK173" s="115"/>
      <c r="DL173" s="115"/>
      <c r="DM173" s="115"/>
      <c r="DN173" s="115"/>
      <c r="DO173" s="115"/>
      <c r="DP173" s="115"/>
      <c r="DQ173" s="115"/>
      <c r="DR173" s="115"/>
      <c r="DS173" s="115"/>
      <c r="DT173" s="115"/>
      <c r="DU173" s="115"/>
      <c r="DV173" s="115"/>
      <c r="DW173" s="115"/>
      <c r="DX173" s="115"/>
      <c r="DY173" s="115"/>
      <c r="DZ173" s="115"/>
      <c r="EA173" s="115"/>
      <c r="EB173" s="115"/>
      <c r="EC173" s="115"/>
      <c r="ED173" s="115"/>
      <c r="EE173" s="115"/>
      <c r="EF173" s="115"/>
      <c r="EG173" s="115"/>
      <c r="EH173" s="115"/>
      <c r="EI173" s="115"/>
      <c r="EJ173" s="115"/>
      <c r="EK173" s="115"/>
      <c r="EL173" s="115"/>
      <c r="EM173" s="115"/>
      <c r="EN173" s="115"/>
      <c r="EO173" s="115"/>
      <c r="EP173" s="115"/>
      <c r="EQ173" s="115"/>
      <c r="ER173" s="115"/>
      <c r="ES173" s="115"/>
      <c r="ET173" s="115"/>
      <c r="EU173" s="115"/>
      <c r="EV173" s="115"/>
      <c r="EW173" s="115"/>
      <c r="EX173" s="115"/>
      <c r="EY173" s="115"/>
      <c r="EZ173" s="115"/>
      <c r="FA173" s="115"/>
      <c r="FB173" s="115"/>
      <c r="FC173" s="115"/>
      <c r="FD173" s="115"/>
      <c r="FE173" s="115"/>
      <c r="FF173" s="115"/>
      <c r="FG173" s="115"/>
      <c r="FH173" s="115"/>
      <c r="FI173" s="111"/>
      <c r="FK173" s="112"/>
      <c r="FL173" s="109"/>
      <c r="FM173" s="111"/>
    </row>
    <row r="174" spans="1:178" ht="3" customHeight="1">
      <c r="A174" s="112"/>
      <c r="B174" s="120"/>
      <c r="C174" s="119"/>
      <c r="D174" s="112"/>
      <c r="E174" s="112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  <c r="CP174" s="115"/>
      <c r="CQ174" s="115"/>
      <c r="CR174" s="115"/>
      <c r="CS174" s="115"/>
      <c r="CT174" s="115"/>
      <c r="CU174" s="115"/>
      <c r="CV174" s="115"/>
      <c r="CW174" s="115"/>
      <c r="CX174" s="115"/>
      <c r="CY174" s="115"/>
      <c r="CZ174" s="115"/>
      <c r="DA174" s="115"/>
      <c r="DB174" s="115"/>
      <c r="DC174" s="115"/>
      <c r="DD174" s="115"/>
      <c r="DE174" s="115"/>
      <c r="DF174" s="115"/>
      <c r="DG174" s="115"/>
      <c r="DH174" s="115"/>
      <c r="DI174" s="115"/>
      <c r="DJ174" s="115"/>
      <c r="DK174" s="115"/>
      <c r="DL174" s="115"/>
      <c r="DM174" s="115"/>
      <c r="DN174" s="115"/>
      <c r="DO174" s="115"/>
      <c r="DP174" s="115"/>
      <c r="DQ174" s="115"/>
      <c r="DR174" s="115"/>
      <c r="DS174" s="115"/>
      <c r="DT174" s="115"/>
      <c r="DU174" s="115"/>
      <c r="DV174" s="115"/>
      <c r="DW174" s="115"/>
      <c r="DX174" s="115"/>
      <c r="DY174" s="115"/>
      <c r="DZ174" s="115"/>
      <c r="EA174" s="115"/>
      <c r="EB174" s="115"/>
      <c r="EC174" s="115"/>
      <c r="ED174" s="115"/>
      <c r="EE174" s="115"/>
      <c r="EF174" s="115"/>
      <c r="EG174" s="115"/>
      <c r="EH174" s="115"/>
      <c r="EI174" s="115"/>
      <c r="EJ174" s="115"/>
      <c r="EK174" s="115"/>
      <c r="EL174" s="115"/>
      <c r="EM174" s="115"/>
      <c r="EN174" s="115"/>
      <c r="EO174" s="115"/>
      <c r="EP174" s="115"/>
      <c r="EQ174" s="115"/>
      <c r="ER174" s="115"/>
      <c r="ES174" s="115"/>
      <c r="ET174" s="115"/>
      <c r="EU174" s="115"/>
      <c r="EV174" s="115"/>
      <c r="EW174" s="115"/>
      <c r="EX174" s="115"/>
      <c r="EY174" s="115"/>
      <c r="EZ174" s="115"/>
      <c r="FA174" s="115"/>
      <c r="FB174" s="115"/>
      <c r="FC174" s="115"/>
      <c r="FD174" s="115"/>
      <c r="FE174" s="115"/>
      <c r="FF174" s="115"/>
      <c r="FG174" s="115"/>
      <c r="FH174" s="115"/>
      <c r="FI174" s="111"/>
      <c r="FK174" s="119"/>
      <c r="FL174" s="111"/>
      <c r="FM174" s="111"/>
    </row>
    <row r="175" spans="1:178" ht="3" customHeight="1">
      <c r="A175" s="112"/>
      <c r="B175" s="112"/>
      <c r="C175" s="108"/>
      <c r="E175" s="112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  <c r="BN175" s="115"/>
      <c r="BO175" s="115"/>
      <c r="BP175" s="115"/>
      <c r="BQ175" s="115"/>
      <c r="BR175" s="115"/>
      <c r="BS175" s="115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15"/>
      <c r="CO175" s="115"/>
      <c r="CP175" s="115"/>
      <c r="CQ175" s="115"/>
      <c r="CR175" s="115"/>
      <c r="CS175" s="115"/>
      <c r="CT175" s="115"/>
      <c r="CU175" s="115"/>
      <c r="CV175" s="115"/>
      <c r="CW175" s="115"/>
      <c r="CX175" s="115"/>
      <c r="CY175" s="115"/>
      <c r="CZ175" s="115"/>
      <c r="DA175" s="115"/>
      <c r="DB175" s="115"/>
      <c r="DC175" s="115"/>
      <c r="DD175" s="115"/>
      <c r="DE175" s="115"/>
      <c r="DF175" s="115"/>
      <c r="DG175" s="115"/>
      <c r="DH175" s="115"/>
      <c r="DI175" s="115"/>
      <c r="DJ175" s="115"/>
      <c r="DK175" s="115"/>
      <c r="DL175" s="115"/>
      <c r="DM175" s="115"/>
      <c r="DN175" s="115"/>
      <c r="DO175" s="115"/>
      <c r="DP175" s="115"/>
      <c r="DQ175" s="115"/>
      <c r="DR175" s="115"/>
      <c r="DS175" s="115"/>
      <c r="DT175" s="115"/>
      <c r="DU175" s="115"/>
      <c r="DV175" s="115"/>
      <c r="DW175" s="115"/>
      <c r="DX175" s="115"/>
      <c r="DY175" s="115"/>
      <c r="DZ175" s="115"/>
      <c r="EA175" s="115"/>
      <c r="EB175" s="115"/>
      <c r="EC175" s="115"/>
      <c r="ED175" s="115"/>
      <c r="EE175" s="115"/>
      <c r="EF175" s="115"/>
      <c r="EG175" s="115"/>
      <c r="EH175" s="115"/>
      <c r="EI175" s="115"/>
      <c r="EJ175" s="115"/>
      <c r="EK175" s="115"/>
      <c r="EL175" s="115"/>
      <c r="EM175" s="115"/>
      <c r="EN175" s="115"/>
      <c r="EO175" s="115"/>
      <c r="EP175" s="115"/>
      <c r="EQ175" s="115"/>
      <c r="ER175" s="115"/>
      <c r="ES175" s="115"/>
      <c r="ET175" s="115"/>
      <c r="EU175" s="115"/>
      <c r="EV175" s="115"/>
      <c r="EW175" s="115"/>
      <c r="EX175" s="115"/>
      <c r="EY175" s="115"/>
      <c r="EZ175" s="115"/>
      <c r="FA175" s="115"/>
      <c r="FB175" s="115"/>
      <c r="FC175" s="115"/>
      <c r="FD175" s="115"/>
      <c r="FE175" s="115"/>
      <c r="FF175" s="115"/>
      <c r="FG175" s="115"/>
      <c r="FH175" s="115"/>
      <c r="FI175" s="111"/>
      <c r="FK175" s="109"/>
      <c r="FL175" s="111"/>
      <c r="FM175" s="111"/>
    </row>
    <row r="176" spans="1:178" ht="3" customHeight="1">
      <c r="A176" s="112"/>
      <c r="B176" s="119"/>
      <c r="C176" s="112"/>
      <c r="D176" s="112"/>
      <c r="E176" s="112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  <c r="BN176" s="115"/>
      <c r="BO176" s="115"/>
      <c r="BP176" s="115"/>
      <c r="BQ176" s="115"/>
      <c r="BR176" s="115"/>
      <c r="BS176" s="115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  <c r="CJ176" s="115"/>
      <c r="CK176" s="115"/>
      <c r="CL176" s="115"/>
      <c r="CM176" s="115"/>
      <c r="CN176" s="115"/>
      <c r="CO176" s="115"/>
      <c r="CP176" s="115"/>
      <c r="CQ176" s="115"/>
      <c r="CR176" s="115"/>
      <c r="CS176" s="115"/>
      <c r="CT176" s="115"/>
      <c r="CU176" s="115"/>
      <c r="CV176" s="115"/>
      <c r="CW176" s="115"/>
      <c r="CX176" s="115"/>
      <c r="CY176" s="115"/>
      <c r="CZ176" s="115"/>
      <c r="DA176" s="115"/>
      <c r="DB176" s="115"/>
      <c r="DC176" s="115"/>
      <c r="DD176" s="115"/>
      <c r="DE176" s="115"/>
      <c r="DF176" s="115"/>
      <c r="DG176" s="115"/>
      <c r="DH176" s="115"/>
      <c r="DI176" s="115"/>
      <c r="DJ176" s="115"/>
      <c r="DK176" s="115"/>
      <c r="DL176" s="115"/>
      <c r="DM176" s="115"/>
      <c r="DN176" s="115"/>
      <c r="DO176" s="115"/>
      <c r="DP176" s="115"/>
      <c r="DQ176" s="115"/>
      <c r="DR176" s="115"/>
      <c r="DS176" s="115"/>
      <c r="DT176" s="115"/>
      <c r="DU176" s="115"/>
      <c r="DV176" s="115"/>
      <c r="DW176" s="115"/>
      <c r="DX176" s="115"/>
      <c r="DY176" s="115"/>
      <c r="DZ176" s="115"/>
      <c r="EA176" s="115"/>
      <c r="EB176" s="115"/>
      <c r="EC176" s="115"/>
      <c r="ED176" s="115"/>
      <c r="EE176" s="115"/>
      <c r="EF176" s="115"/>
      <c r="EG176" s="115"/>
      <c r="EH176" s="115"/>
      <c r="EI176" s="115"/>
      <c r="EJ176" s="115"/>
      <c r="EK176" s="115"/>
      <c r="EL176" s="115"/>
      <c r="EM176" s="115"/>
      <c r="EN176" s="115"/>
      <c r="EO176" s="115"/>
      <c r="EP176" s="115"/>
      <c r="EQ176" s="115"/>
      <c r="ER176" s="115"/>
      <c r="ES176" s="115"/>
      <c r="ET176" s="115"/>
      <c r="EU176" s="115"/>
      <c r="EV176" s="115"/>
      <c r="EW176" s="115"/>
      <c r="EX176" s="115"/>
      <c r="EY176" s="115"/>
      <c r="EZ176" s="115"/>
      <c r="FA176" s="115"/>
      <c r="FB176" s="115"/>
      <c r="FC176" s="115"/>
      <c r="FD176" s="115"/>
      <c r="FE176" s="115"/>
      <c r="FF176" s="115"/>
      <c r="FG176" s="115"/>
      <c r="FH176" s="115"/>
      <c r="FI176" s="111"/>
      <c r="FK176" s="112"/>
      <c r="FL176" s="119"/>
      <c r="FM176" s="111"/>
    </row>
    <row r="177" spans="1:169" ht="3" customHeight="1">
      <c r="A177" s="112"/>
      <c r="B177" s="108"/>
      <c r="D177" s="112"/>
      <c r="E177" s="112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15"/>
      <c r="CU177" s="115"/>
      <c r="CV177" s="115"/>
      <c r="CW177" s="115"/>
      <c r="CX177" s="115"/>
      <c r="CY177" s="115"/>
      <c r="CZ177" s="115"/>
      <c r="DA177" s="115"/>
      <c r="DB177" s="115"/>
      <c r="DC177" s="115"/>
      <c r="DD177" s="115"/>
      <c r="DE177" s="115"/>
      <c r="DF177" s="115"/>
      <c r="DG177" s="115"/>
      <c r="DH177" s="115"/>
      <c r="DI177" s="115"/>
      <c r="DJ177" s="115"/>
      <c r="DK177" s="115"/>
      <c r="DL177" s="115"/>
      <c r="DM177" s="115"/>
      <c r="DN177" s="115"/>
      <c r="DO177" s="115"/>
      <c r="DP177" s="115"/>
      <c r="DQ177" s="115"/>
      <c r="DR177" s="115"/>
      <c r="DS177" s="115"/>
      <c r="DT177" s="115"/>
      <c r="DU177" s="115"/>
      <c r="DV177" s="115"/>
      <c r="DW177" s="115"/>
      <c r="DX177" s="115"/>
      <c r="DY177" s="115"/>
      <c r="DZ177" s="115"/>
      <c r="EA177" s="115"/>
      <c r="EB177" s="115"/>
      <c r="EC177" s="115"/>
      <c r="ED177" s="115"/>
      <c r="EE177" s="115"/>
      <c r="EF177" s="115"/>
      <c r="EG177" s="115"/>
      <c r="EH177" s="115"/>
      <c r="EI177" s="115"/>
      <c r="EJ177" s="115"/>
      <c r="EK177" s="115"/>
      <c r="EL177" s="115"/>
      <c r="EM177" s="115"/>
      <c r="EN177" s="115"/>
      <c r="EO177" s="115"/>
      <c r="EP177" s="115"/>
      <c r="EQ177" s="115"/>
      <c r="ER177" s="115"/>
      <c r="ES177" s="115"/>
      <c r="ET177" s="115"/>
      <c r="EU177" s="115"/>
      <c r="EV177" s="115"/>
      <c r="EW177" s="115"/>
      <c r="EX177" s="115"/>
      <c r="EY177" s="115"/>
      <c r="EZ177" s="115"/>
      <c r="FA177" s="115"/>
      <c r="FB177" s="115"/>
      <c r="FC177" s="115"/>
      <c r="FD177" s="115"/>
      <c r="FE177" s="115"/>
      <c r="FF177" s="115"/>
      <c r="FG177" s="115"/>
      <c r="FH177" s="115"/>
      <c r="FI177" s="111"/>
      <c r="FK177" s="112"/>
      <c r="FL177" s="109"/>
      <c r="FM177" s="111"/>
    </row>
    <row r="178" spans="1:169" ht="3" customHeight="1">
      <c r="A178" s="112"/>
      <c r="B178" s="120"/>
      <c r="C178" s="119"/>
      <c r="D178" s="112"/>
      <c r="E178" s="112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  <c r="CP178" s="115"/>
      <c r="CQ178" s="115"/>
      <c r="CR178" s="115"/>
      <c r="CS178" s="115"/>
      <c r="CT178" s="115"/>
      <c r="CU178" s="115"/>
      <c r="CV178" s="115"/>
      <c r="CW178" s="115"/>
      <c r="CX178" s="115"/>
      <c r="CY178" s="115"/>
      <c r="CZ178" s="115"/>
      <c r="DA178" s="115"/>
      <c r="DB178" s="115"/>
      <c r="DC178" s="115"/>
      <c r="DD178" s="115"/>
      <c r="DE178" s="115"/>
      <c r="DF178" s="115"/>
      <c r="DG178" s="115"/>
      <c r="DH178" s="115"/>
      <c r="DI178" s="115"/>
      <c r="DJ178" s="115"/>
      <c r="DK178" s="115"/>
      <c r="DL178" s="115"/>
      <c r="DM178" s="115"/>
      <c r="DN178" s="115"/>
      <c r="DO178" s="115"/>
      <c r="DP178" s="115"/>
      <c r="DQ178" s="115"/>
      <c r="DR178" s="115"/>
      <c r="DS178" s="115"/>
      <c r="DT178" s="115"/>
      <c r="DU178" s="115"/>
      <c r="DV178" s="115"/>
      <c r="DW178" s="115"/>
      <c r="DX178" s="115"/>
      <c r="DY178" s="115"/>
      <c r="DZ178" s="115"/>
      <c r="EA178" s="115"/>
      <c r="EB178" s="115"/>
      <c r="EC178" s="115"/>
      <c r="ED178" s="115"/>
      <c r="EE178" s="115"/>
      <c r="EF178" s="115"/>
      <c r="EG178" s="115"/>
      <c r="EH178" s="115"/>
      <c r="EI178" s="115"/>
      <c r="EJ178" s="115"/>
      <c r="EK178" s="115"/>
      <c r="EL178" s="115"/>
      <c r="EM178" s="115"/>
      <c r="EN178" s="115"/>
      <c r="EO178" s="115"/>
      <c r="EP178" s="115"/>
      <c r="EQ178" s="115"/>
      <c r="ER178" s="115"/>
      <c r="ES178" s="115"/>
      <c r="ET178" s="115"/>
      <c r="EU178" s="115"/>
      <c r="EV178" s="115"/>
      <c r="EW178" s="115"/>
      <c r="EX178" s="115"/>
      <c r="EY178" s="115"/>
      <c r="EZ178" s="115"/>
      <c r="FA178" s="115"/>
      <c r="FB178" s="115"/>
      <c r="FC178" s="115"/>
      <c r="FD178" s="115"/>
      <c r="FE178" s="115"/>
      <c r="FF178" s="115"/>
      <c r="FG178" s="115"/>
      <c r="FH178" s="115"/>
      <c r="FI178" s="111"/>
      <c r="FK178" s="119"/>
      <c r="FL178" s="111"/>
      <c r="FM178" s="111"/>
    </row>
    <row r="179" spans="1:169" ht="3" customHeight="1">
      <c r="A179" s="112"/>
      <c r="B179" s="112"/>
      <c r="C179" s="108"/>
      <c r="E179" s="112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  <c r="BN179" s="115"/>
      <c r="BO179" s="115"/>
      <c r="BP179" s="115"/>
      <c r="BQ179" s="115"/>
      <c r="BR179" s="115"/>
      <c r="BS179" s="115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15"/>
      <c r="CO179" s="115"/>
      <c r="CP179" s="115"/>
      <c r="CQ179" s="115"/>
      <c r="CR179" s="115"/>
      <c r="CS179" s="115"/>
      <c r="CT179" s="115"/>
      <c r="CU179" s="115"/>
      <c r="CV179" s="115"/>
      <c r="CW179" s="115"/>
      <c r="CX179" s="115"/>
      <c r="CY179" s="115"/>
      <c r="CZ179" s="115"/>
      <c r="DA179" s="115"/>
      <c r="DB179" s="115"/>
      <c r="DC179" s="115"/>
      <c r="DD179" s="115"/>
      <c r="DE179" s="115"/>
      <c r="DF179" s="115"/>
      <c r="DG179" s="115"/>
      <c r="DH179" s="115"/>
      <c r="DI179" s="115"/>
      <c r="DJ179" s="115"/>
      <c r="DK179" s="115"/>
      <c r="DL179" s="115"/>
      <c r="DM179" s="115"/>
      <c r="DN179" s="115"/>
      <c r="DO179" s="115"/>
      <c r="DP179" s="115"/>
      <c r="DQ179" s="115"/>
      <c r="DR179" s="115"/>
      <c r="DS179" s="115"/>
      <c r="DT179" s="115"/>
      <c r="DU179" s="115"/>
      <c r="DV179" s="115"/>
      <c r="DW179" s="115"/>
      <c r="DX179" s="115"/>
      <c r="DY179" s="115"/>
      <c r="DZ179" s="115"/>
      <c r="EA179" s="115"/>
      <c r="EB179" s="115"/>
      <c r="EC179" s="115"/>
      <c r="ED179" s="115"/>
      <c r="EE179" s="115"/>
      <c r="EF179" s="115"/>
      <c r="EG179" s="115"/>
      <c r="EH179" s="115"/>
      <c r="EI179" s="115"/>
      <c r="EJ179" s="115"/>
      <c r="EK179" s="115"/>
      <c r="EL179" s="115"/>
      <c r="EM179" s="115"/>
      <c r="EN179" s="115"/>
      <c r="EO179" s="115"/>
      <c r="EP179" s="115"/>
      <c r="EQ179" s="115"/>
      <c r="ER179" s="115"/>
      <c r="ES179" s="115"/>
      <c r="ET179" s="115"/>
      <c r="EU179" s="115"/>
      <c r="EV179" s="115"/>
      <c r="EW179" s="115"/>
      <c r="EX179" s="115"/>
      <c r="EY179" s="115"/>
      <c r="EZ179" s="115"/>
      <c r="FA179" s="115"/>
      <c r="FB179" s="115"/>
      <c r="FC179" s="115"/>
      <c r="FD179" s="115"/>
      <c r="FE179" s="115"/>
      <c r="FF179" s="115"/>
      <c r="FG179" s="115"/>
      <c r="FH179" s="115"/>
      <c r="FI179" s="111"/>
      <c r="FK179" s="109"/>
      <c r="FL179" s="111"/>
      <c r="FM179" s="111"/>
    </row>
    <row r="180" spans="1:169" ht="3" customHeight="1">
      <c r="A180" s="112"/>
      <c r="B180" s="110"/>
      <c r="C180" s="120"/>
      <c r="D180" s="112"/>
      <c r="E180" s="112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  <c r="BN180" s="115"/>
      <c r="BO180" s="115"/>
      <c r="BP180" s="115"/>
      <c r="BQ180" s="115"/>
      <c r="BR180" s="115"/>
      <c r="BS180" s="115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15"/>
      <c r="CO180" s="115"/>
      <c r="CP180" s="115"/>
      <c r="CQ180" s="115"/>
      <c r="CR180" s="115"/>
      <c r="CS180" s="115"/>
      <c r="CT180" s="115"/>
      <c r="CU180" s="115"/>
      <c r="CV180" s="115"/>
      <c r="CW180" s="115"/>
      <c r="CX180" s="115"/>
      <c r="CY180" s="115"/>
      <c r="CZ180" s="115"/>
      <c r="DA180" s="115"/>
      <c r="DB180" s="115"/>
      <c r="DC180" s="115"/>
      <c r="DD180" s="115"/>
      <c r="DE180" s="115"/>
      <c r="DF180" s="115"/>
      <c r="DG180" s="115"/>
      <c r="DH180" s="115"/>
      <c r="DI180" s="115"/>
      <c r="DJ180" s="115"/>
      <c r="DK180" s="115"/>
      <c r="DL180" s="115"/>
      <c r="DM180" s="115"/>
      <c r="DN180" s="115"/>
      <c r="DO180" s="115"/>
      <c r="DP180" s="115"/>
      <c r="DQ180" s="115"/>
      <c r="DR180" s="115"/>
      <c r="DS180" s="115"/>
      <c r="DT180" s="115"/>
      <c r="DU180" s="115"/>
      <c r="DV180" s="115"/>
      <c r="DW180" s="115"/>
      <c r="DX180" s="115"/>
      <c r="DY180" s="115"/>
      <c r="DZ180" s="115"/>
      <c r="EA180" s="115"/>
      <c r="EB180" s="115"/>
      <c r="EC180" s="115"/>
      <c r="ED180" s="115"/>
      <c r="EE180" s="115"/>
      <c r="EF180" s="115"/>
      <c r="EG180" s="115"/>
      <c r="EH180" s="115"/>
      <c r="EI180" s="115"/>
      <c r="EJ180" s="115"/>
      <c r="EK180" s="115"/>
      <c r="EL180" s="115"/>
      <c r="EM180" s="115"/>
      <c r="EN180" s="115"/>
      <c r="EO180" s="115"/>
      <c r="EP180" s="115"/>
      <c r="EQ180" s="115"/>
      <c r="ER180" s="115"/>
      <c r="ES180" s="115"/>
      <c r="ET180" s="115"/>
      <c r="EU180" s="115"/>
      <c r="EV180" s="115"/>
      <c r="EW180" s="115"/>
      <c r="EX180" s="115"/>
      <c r="EY180" s="115"/>
      <c r="EZ180" s="115"/>
      <c r="FA180" s="115"/>
      <c r="FB180" s="115"/>
      <c r="FC180" s="115"/>
      <c r="FD180" s="115"/>
      <c r="FE180" s="115"/>
      <c r="FF180" s="115"/>
      <c r="FG180" s="115"/>
      <c r="FH180" s="115"/>
      <c r="FI180" s="111"/>
      <c r="FK180" s="112"/>
      <c r="FL180" s="119"/>
      <c r="FM180" s="111"/>
    </row>
    <row r="181" spans="1:169" ht="3" customHeight="1">
      <c r="A181" s="112"/>
      <c r="B181" s="108"/>
      <c r="D181" s="112"/>
      <c r="E181" s="112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  <c r="BN181" s="115"/>
      <c r="BO181" s="115"/>
      <c r="BP181" s="115"/>
      <c r="BQ181" s="115"/>
      <c r="BR181" s="115"/>
      <c r="BS181" s="115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15"/>
      <c r="CO181" s="115"/>
      <c r="CP181" s="115"/>
      <c r="CQ181" s="115"/>
      <c r="CR181" s="115"/>
      <c r="CS181" s="115"/>
      <c r="CT181" s="115"/>
      <c r="CU181" s="115"/>
      <c r="CV181" s="115"/>
      <c r="CW181" s="115"/>
      <c r="CX181" s="115"/>
      <c r="CY181" s="115"/>
      <c r="CZ181" s="115"/>
      <c r="DA181" s="115"/>
      <c r="DB181" s="115"/>
      <c r="DC181" s="115"/>
      <c r="DD181" s="115"/>
      <c r="DE181" s="115"/>
      <c r="DF181" s="115"/>
      <c r="DG181" s="115"/>
      <c r="DH181" s="115"/>
      <c r="DI181" s="115"/>
      <c r="DJ181" s="115"/>
      <c r="DK181" s="115"/>
      <c r="DL181" s="115"/>
      <c r="DM181" s="115"/>
      <c r="DN181" s="115"/>
      <c r="DO181" s="115"/>
      <c r="DP181" s="115"/>
      <c r="DQ181" s="115"/>
      <c r="DR181" s="115"/>
      <c r="DS181" s="115"/>
      <c r="DT181" s="115"/>
      <c r="DU181" s="115"/>
      <c r="DV181" s="115"/>
      <c r="DW181" s="115"/>
      <c r="DX181" s="115"/>
      <c r="DY181" s="115"/>
      <c r="DZ181" s="115"/>
      <c r="EA181" s="115"/>
      <c r="EB181" s="115"/>
      <c r="EC181" s="115"/>
      <c r="ED181" s="115"/>
      <c r="EE181" s="115"/>
      <c r="EF181" s="115"/>
      <c r="EG181" s="115"/>
      <c r="EH181" s="115"/>
      <c r="EI181" s="115"/>
      <c r="EJ181" s="115"/>
      <c r="EK181" s="115"/>
      <c r="EL181" s="115"/>
      <c r="EM181" s="115"/>
      <c r="EN181" s="115"/>
      <c r="EO181" s="115"/>
      <c r="EP181" s="115"/>
      <c r="EQ181" s="115"/>
      <c r="ER181" s="115"/>
      <c r="ES181" s="115"/>
      <c r="ET181" s="115"/>
      <c r="EU181" s="115"/>
      <c r="EV181" s="115"/>
      <c r="EW181" s="115"/>
      <c r="EX181" s="115"/>
      <c r="EY181" s="115"/>
      <c r="EZ181" s="115"/>
      <c r="FA181" s="115"/>
      <c r="FB181" s="115"/>
      <c r="FC181" s="115"/>
      <c r="FD181" s="115"/>
      <c r="FE181" s="115"/>
      <c r="FF181" s="115"/>
      <c r="FG181" s="115"/>
      <c r="FH181" s="115"/>
      <c r="FI181" s="111"/>
      <c r="FK181" s="112"/>
      <c r="FL181" s="109"/>
      <c r="FM181" s="111"/>
    </row>
    <row r="182" spans="1:169" ht="3" customHeight="1">
      <c r="A182" s="112"/>
      <c r="B182" s="120"/>
      <c r="C182" s="119"/>
      <c r="D182" s="112"/>
      <c r="E182" s="112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  <c r="CP182" s="115"/>
      <c r="CQ182" s="115"/>
      <c r="CR182" s="115"/>
      <c r="CS182" s="115"/>
      <c r="CT182" s="115"/>
      <c r="CU182" s="115"/>
      <c r="CV182" s="115"/>
      <c r="CW182" s="115"/>
      <c r="CX182" s="115"/>
      <c r="CY182" s="115"/>
      <c r="CZ182" s="115"/>
      <c r="DA182" s="115"/>
      <c r="DB182" s="115"/>
      <c r="DC182" s="115"/>
      <c r="DD182" s="115"/>
      <c r="DE182" s="115"/>
      <c r="DF182" s="115"/>
      <c r="DG182" s="115"/>
      <c r="DH182" s="115"/>
      <c r="DI182" s="115"/>
      <c r="DJ182" s="115"/>
      <c r="DK182" s="115"/>
      <c r="DL182" s="115"/>
      <c r="DM182" s="115"/>
      <c r="DN182" s="115"/>
      <c r="DO182" s="115"/>
      <c r="DP182" s="115"/>
      <c r="DQ182" s="115"/>
      <c r="DR182" s="115"/>
      <c r="DS182" s="115"/>
      <c r="DT182" s="115"/>
      <c r="DU182" s="115"/>
      <c r="DV182" s="115"/>
      <c r="DW182" s="115"/>
      <c r="DX182" s="115"/>
      <c r="DY182" s="115"/>
      <c r="DZ182" s="115"/>
      <c r="EA182" s="115"/>
      <c r="EB182" s="115"/>
      <c r="EC182" s="115"/>
      <c r="ED182" s="115"/>
      <c r="EE182" s="115"/>
      <c r="EF182" s="115"/>
      <c r="EG182" s="115"/>
      <c r="EH182" s="115"/>
      <c r="EI182" s="115"/>
      <c r="EJ182" s="115"/>
      <c r="EK182" s="115"/>
      <c r="EL182" s="115"/>
      <c r="EM182" s="115"/>
      <c r="EN182" s="115"/>
      <c r="EO182" s="115"/>
      <c r="EP182" s="115"/>
      <c r="EQ182" s="115"/>
      <c r="ER182" s="115"/>
      <c r="ES182" s="115"/>
      <c r="ET182" s="115"/>
      <c r="EU182" s="115"/>
      <c r="EV182" s="115"/>
      <c r="EW182" s="115"/>
      <c r="EX182" s="115"/>
      <c r="EY182" s="115"/>
      <c r="EZ182" s="115"/>
      <c r="FA182" s="115"/>
      <c r="FB182" s="115"/>
      <c r="FC182" s="115"/>
      <c r="FD182" s="115"/>
      <c r="FE182" s="115"/>
      <c r="FF182" s="115"/>
      <c r="FG182" s="115"/>
      <c r="FH182" s="115"/>
      <c r="FI182" s="111"/>
      <c r="FK182" s="119"/>
      <c r="FL182" s="111"/>
      <c r="FM182" s="111"/>
    </row>
    <row r="183" spans="1:169" ht="3" customHeight="1">
      <c r="A183" s="112"/>
      <c r="B183" s="112"/>
      <c r="C183" s="108"/>
      <c r="E183" s="112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  <c r="CM183" s="115"/>
      <c r="CN183" s="115"/>
      <c r="CO183" s="115"/>
      <c r="CP183" s="115"/>
      <c r="CQ183" s="115"/>
      <c r="CR183" s="115"/>
      <c r="CS183" s="115"/>
      <c r="CT183" s="115"/>
      <c r="CU183" s="115"/>
      <c r="CV183" s="115"/>
      <c r="CW183" s="115"/>
      <c r="CX183" s="115"/>
      <c r="CY183" s="115"/>
      <c r="CZ183" s="115"/>
      <c r="DA183" s="115"/>
      <c r="DB183" s="115"/>
      <c r="DC183" s="115"/>
      <c r="DD183" s="115"/>
      <c r="DE183" s="115"/>
      <c r="DF183" s="115"/>
      <c r="DG183" s="115"/>
      <c r="DH183" s="115"/>
      <c r="DI183" s="115"/>
      <c r="DJ183" s="115"/>
      <c r="DK183" s="115"/>
      <c r="DL183" s="115"/>
      <c r="DM183" s="115"/>
      <c r="DN183" s="115"/>
      <c r="DO183" s="115"/>
      <c r="DP183" s="115"/>
      <c r="DQ183" s="115"/>
      <c r="DR183" s="115"/>
      <c r="DS183" s="115"/>
      <c r="DT183" s="115"/>
      <c r="DU183" s="115"/>
      <c r="DV183" s="115"/>
      <c r="DW183" s="115"/>
      <c r="DX183" s="115"/>
      <c r="DY183" s="115"/>
      <c r="DZ183" s="115"/>
      <c r="EA183" s="115"/>
      <c r="EB183" s="115"/>
      <c r="EC183" s="115"/>
      <c r="ED183" s="115"/>
      <c r="EE183" s="115"/>
      <c r="EF183" s="115"/>
      <c r="EG183" s="115"/>
      <c r="EH183" s="115"/>
      <c r="EI183" s="115"/>
      <c r="EJ183" s="115"/>
      <c r="EK183" s="115"/>
      <c r="EL183" s="115"/>
      <c r="EM183" s="115"/>
      <c r="EN183" s="115"/>
      <c r="EO183" s="115"/>
      <c r="EP183" s="115"/>
      <c r="EQ183" s="115"/>
      <c r="ER183" s="115"/>
      <c r="ES183" s="115"/>
      <c r="ET183" s="115"/>
      <c r="EU183" s="115"/>
      <c r="EV183" s="115"/>
      <c r="EW183" s="115"/>
      <c r="EX183" s="115"/>
      <c r="EY183" s="115"/>
      <c r="EZ183" s="115"/>
      <c r="FA183" s="115"/>
      <c r="FB183" s="115"/>
      <c r="FC183" s="115"/>
      <c r="FD183" s="115"/>
      <c r="FE183" s="115"/>
      <c r="FF183" s="115"/>
      <c r="FG183" s="115"/>
      <c r="FH183" s="115"/>
      <c r="FI183" s="111"/>
      <c r="FK183" s="109"/>
      <c r="FL183" s="111"/>
      <c r="FM183" s="111"/>
    </row>
    <row r="184" spans="1:169" ht="3" customHeight="1">
      <c r="A184" s="112"/>
      <c r="B184" s="119"/>
      <c r="C184" s="112"/>
      <c r="D184" s="112"/>
      <c r="E184" s="112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15"/>
      <c r="CO184" s="115"/>
      <c r="CP184" s="115"/>
      <c r="CQ184" s="115"/>
      <c r="CR184" s="115"/>
      <c r="CS184" s="115"/>
      <c r="CT184" s="115"/>
      <c r="CU184" s="115"/>
      <c r="CV184" s="115"/>
      <c r="CW184" s="115"/>
      <c r="CX184" s="115"/>
      <c r="CY184" s="115"/>
      <c r="CZ184" s="115"/>
      <c r="DA184" s="115"/>
      <c r="DB184" s="115"/>
      <c r="DC184" s="115"/>
      <c r="DD184" s="115"/>
      <c r="DE184" s="115"/>
      <c r="DF184" s="115"/>
      <c r="DG184" s="115"/>
      <c r="DH184" s="115"/>
      <c r="DI184" s="115"/>
      <c r="DJ184" s="115"/>
      <c r="DK184" s="115"/>
      <c r="DL184" s="115"/>
      <c r="DM184" s="115"/>
      <c r="DN184" s="115"/>
      <c r="DO184" s="115"/>
      <c r="DP184" s="115"/>
      <c r="DQ184" s="115"/>
      <c r="DR184" s="115"/>
      <c r="DS184" s="115"/>
      <c r="DT184" s="115"/>
      <c r="DU184" s="115"/>
      <c r="DV184" s="115"/>
      <c r="DW184" s="115"/>
      <c r="DX184" s="115"/>
      <c r="DY184" s="115"/>
      <c r="DZ184" s="115"/>
      <c r="EA184" s="115"/>
      <c r="EB184" s="115"/>
      <c r="EC184" s="115"/>
      <c r="ED184" s="115"/>
      <c r="EE184" s="115"/>
      <c r="EF184" s="115"/>
      <c r="EG184" s="115"/>
      <c r="EH184" s="115"/>
      <c r="EI184" s="115"/>
      <c r="EJ184" s="115"/>
      <c r="EK184" s="115"/>
      <c r="EL184" s="115"/>
      <c r="EM184" s="115"/>
      <c r="EN184" s="115"/>
      <c r="EO184" s="115"/>
      <c r="EP184" s="115"/>
      <c r="EQ184" s="115"/>
      <c r="ER184" s="115"/>
      <c r="ES184" s="115"/>
      <c r="ET184" s="115"/>
      <c r="EU184" s="115"/>
      <c r="EV184" s="115"/>
      <c r="EW184" s="115"/>
      <c r="EX184" s="115"/>
      <c r="EY184" s="115"/>
      <c r="EZ184" s="115"/>
      <c r="FA184" s="115"/>
      <c r="FB184" s="115"/>
      <c r="FC184" s="115"/>
      <c r="FD184" s="115"/>
      <c r="FE184" s="115"/>
      <c r="FF184" s="115"/>
      <c r="FG184" s="115"/>
      <c r="FH184" s="115"/>
      <c r="FI184" s="111"/>
      <c r="FK184" s="112"/>
      <c r="FL184" s="119"/>
      <c r="FM184" s="111"/>
    </row>
    <row r="185" spans="1:169" ht="3" customHeight="1">
      <c r="A185" s="112"/>
      <c r="B185" s="108"/>
      <c r="D185" s="112"/>
      <c r="E185" s="112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15"/>
      <c r="CO185" s="115"/>
      <c r="CP185" s="115"/>
      <c r="CQ185" s="115"/>
      <c r="CR185" s="115"/>
      <c r="CS185" s="115"/>
      <c r="CT185" s="115"/>
      <c r="CU185" s="115"/>
      <c r="CV185" s="115"/>
      <c r="CW185" s="115"/>
      <c r="CX185" s="115"/>
      <c r="CY185" s="115"/>
      <c r="CZ185" s="115"/>
      <c r="DA185" s="115"/>
      <c r="DB185" s="115"/>
      <c r="DC185" s="115"/>
      <c r="DD185" s="115"/>
      <c r="DE185" s="115"/>
      <c r="DF185" s="115"/>
      <c r="DG185" s="115"/>
      <c r="DH185" s="115"/>
      <c r="DI185" s="115"/>
      <c r="DJ185" s="115"/>
      <c r="DK185" s="115"/>
      <c r="DL185" s="115"/>
      <c r="DM185" s="115"/>
      <c r="DN185" s="115"/>
      <c r="DO185" s="115"/>
      <c r="DP185" s="115"/>
      <c r="DQ185" s="115"/>
      <c r="DR185" s="115"/>
      <c r="DS185" s="115"/>
      <c r="DT185" s="115"/>
      <c r="DU185" s="115"/>
      <c r="DV185" s="115"/>
      <c r="DW185" s="115"/>
      <c r="DX185" s="115"/>
      <c r="DY185" s="115"/>
      <c r="DZ185" s="115"/>
      <c r="EA185" s="115"/>
      <c r="EB185" s="115"/>
      <c r="EC185" s="115"/>
      <c r="ED185" s="115"/>
      <c r="EE185" s="115"/>
      <c r="EF185" s="115"/>
      <c r="EG185" s="115"/>
      <c r="EH185" s="115"/>
      <c r="EI185" s="115"/>
      <c r="EJ185" s="115"/>
      <c r="EK185" s="115"/>
      <c r="EL185" s="115"/>
      <c r="EM185" s="115"/>
      <c r="EN185" s="115"/>
      <c r="EO185" s="115"/>
      <c r="EP185" s="115"/>
      <c r="EQ185" s="115"/>
      <c r="ER185" s="115"/>
      <c r="ES185" s="115"/>
      <c r="ET185" s="115"/>
      <c r="EU185" s="115"/>
      <c r="EV185" s="115"/>
      <c r="EW185" s="115"/>
      <c r="EX185" s="115"/>
      <c r="EY185" s="115"/>
      <c r="EZ185" s="115"/>
      <c r="FA185" s="115"/>
      <c r="FB185" s="115"/>
      <c r="FC185" s="115"/>
      <c r="FD185" s="115"/>
      <c r="FE185" s="115"/>
      <c r="FF185" s="115"/>
      <c r="FG185" s="115"/>
      <c r="FH185" s="115"/>
      <c r="FI185" s="111"/>
      <c r="FK185" s="112"/>
      <c r="FL185" s="109"/>
      <c r="FM185" s="111"/>
    </row>
    <row r="186" spans="1:169" ht="3" customHeight="1">
      <c r="A186" s="112"/>
      <c r="B186" s="120"/>
      <c r="C186" s="119"/>
      <c r="D186" s="112"/>
      <c r="E186" s="112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  <c r="BN186" s="115"/>
      <c r="BO186" s="115"/>
      <c r="BP186" s="115"/>
      <c r="BQ186" s="115"/>
      <c r="BR186" s="115"/>
      <c r="BS186" s="115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15"/>
      <c r="CO186" s="115"/>
      <c r="CP186" s="115"/>
      <c r="CQ186" s="115"/>
      <c r="CR186" s="115"/>
      <c r="CS186" s="115"/>
      <c r="CT186" s="115"/>
      <c r="CU186" s="115"/>
      <c r="CV186" s="115"/>
      <c r="CW186" s="115"/>
      <c r="CX186" s="115"/>
      <c r="CY186" s="115"/>
      <c r="CZ186" s="115"/>
      <c r="DA186" s="115"/>
      <c r="DB186" s="115"/>
      <c r="DC186" s="115"/>
      <c r="DD186" s="115"/>
      <c r="DE186" s="115"/>
      <c r="DF186" s="115"/>
      <c r="DG186" s="115"/>
      <c r="DH186" s="115"/>
      <c r="DI186" s="115"/>
      <c r="DJ186" s="115"/>
      <c r="DK186" s="115"/>
      <c r="DL186" s="115"/>
      <c r="DM186" s="115"/>
      <c r="DN186" s="115"/>
      <c r="DO186" s="115"/>
      <c r="DP186" s="115"/>
      <c r="DQ186" s="115"/>
      <c r="DR186" s="115"/>
      <c r="DS186" s="115"/>
      <c r="DT186" s="115"/>
      <c r="DU186" s="115"/>
      <c r="DV186" s="115"/>
      <c r="DW186" s="115"/>
      <c r="DX186" s="115"/>
      <c r="DY186" s="115"/>
      <c r="DZ186" s="115"/>
      <c r="EA186" s="115"/>
      <c r="EB186" s="115"/>
      <c r="EC186" s="115"/>
      <c r="ED186" s="115"/>
      <c r="EE186" s="115"/>
      <c r="EF186" s="115"/>
      <c r="EG186" s="115"/>
      <c r="EH186" s="115"/>
      <c r="EI186" s="115"/>
      <c r="EJ186" s="115"/>
      <c r="EK186" s="115"/>
      <c r="EL186" s="115"/>
      <c r="EM186" s="115"/>
      <c r="EN186" s="115"/>
      <c r="EO186" s="115"/>
      <c r="EP186" s="115"/>
      <c r="EQ186" s="115"/>
      <c r="ER186" s="115"/>
      <c r="ES186" s="115"/>
      <c r="ET186" s="115"/>
      <c r="EU186" s="115"/>
      <c r="EV186" s="115"/>
      <c r="EW186" s="115"/>
      <c r="EX186" s="115"/>
      <c r="EY186" s="115"/>
      <c r="EZ186" s="115"/>
      <c r="FA186" s="115"/>
      <c r="FB186" s="115"/>
      <c r="FC186" s="115"/>
      <c r="FD186" s="115"/>
      <c r="FE186" s="115"/>
      <c r="FF186" s="115"/>
      <c r="FG186" s="115"/>
      <c r="FH186" s="115"/>
      <c r="FI186" s="111"/>
      <c r="FK186" s="119"/>
      <c r="FM186" s="114"/>
    </row>
    <row r="187" spans="1:169" ht="3" customHeight="1">
      <c r="A187" s="112"/>
      <c r="B187" s="112"/>
      <c r="C187" s="108"/>
      <c r="E187" s="112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  <c r="BN187" s="115"/>
      <c r="BO187" s="115"/>
      <c r="BP187" s="115"/>
      <c r="BQ187" s="115"/>
      <c r="BR187" s="115"/>
      <c r="BS187" s="115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15"/>
      <c r="CO187" s="115"/>
      <c r="CP187" s="115"/>
      <c r="CQ187" s="115"/>
      <c r="CR187" s="115"/>
      <c r="CS187" s="115"/>
      <c r="CT187" s="115"/>
      <c r="CU187" s="115"/>
      <c r="CV187" s="115"/>
      <c r="CW187" s="115"/>
      <c r="CX187" s="115"/>
      <c r="CY187" s="115"/>
      <c r="CZ187" s="115"/>
      <c r="DA187" s="115"/>
      <c r="DB187" s="115"/>
      <c r="DC187" s="115"/>
      <c r="DD187" s="115"/>
      <c r="DE187" s="115"/>
      <c r="DF187" s="115"/>
      <c r="DG187" s="115"/>
      <c r="DH187" s="115"/>
      <c r="DI187" s="115"/>
      <c r="DJ187" s="115"/>
      <c r="DK187" s="115"/>
      <c r="DL187" s="115"/>
      <c r="DM187" s="115"/>
      <c r="DN187" s="115"/>
      <c r="DO187" s="115"/>
      <c r="DP187" s="115"/>
      <c r="DQ187" s="115"/>
      <c r="DR187" s="115"/>
      <c r="DS187" s="115"/>
      <c r="DT187" s="115"/>
      <c r="DU187" s="115"/>
      <c r="DV187" s="115"/>
      <c r="DW187" s="115"/>
      <c r="DX187" s="115"/>
      <c r="DY187" s="115"/>
      <c r="DZ187" s="115"/>
      <c r="EA187" s="115"/>
      <c r="EB187" s="115"/>
      <c r="EC187" s="115"/>
      <c r="ED187" s="115"/>
      <c r="EE187" s="115"/>
      <c r="EF187" s="115"/>
      <c r="EG187" s="115"/>
      <c r="EH187" s="115"/>
      <c r="EI187" s="115"/>
      <c r="EJ187" s="115"/>
      <c r="EK187" s="115"/>
      <c r="EL187" s="115"/>
      <c r="EM187" s="115"/>
      <c r="EN187" s="115"/>
      <c r="EO187" s="115"/>
      <c r="EP187" s="115"/>
      <c r="EQ187" s="115"/>
      <c r="ER187" s="115"/>
      <c r="ES187" s="115"/>
      <c r="ET187" s="115"/>
      <c r="EU187" s="115"/>
      <c r="EV187" s="115"/>
      <c r="EW187" s="115"/>
      <c r="EX187" s="115"/>
      <c r="EY187" s="115"/>
      <c r="EZ187" s="115"/>
      <c r="FA187" s="115"/>
      <c r="FB187" s="115"/>
      <c r="FC187" s="115"/>
      <c r="FD187" s="115"/>
      <c r="FE187" s="115"/>
      <c r="FF187" s="115"/>
      <c r="FG187" s="115"/>
      <c r="FH187" s="115"/>
      <c r="FI187" s="111"/>
      <c r="FK187" s="109"/>
      <c r="FM187" s="114"/>
    </row>
    <row r="188" spans="1:169" ht="3" customHeight="1">
      <c r="A188" s="112"/>
      <c r="B188" s="110"/>
      <c r="C188" s="120"/>
      <c r="D188" s="112"/>
      <c r="E188" s="112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  <c r="CJ188" s="115"/>
      <c r="CK188" s="115"/>
      <c r="CL188" s="115"/>
      <c r="CM188" s="115"/>
      <c r="CN188" s="115"/>
      <c r="CO188" s="115"/>
      <c r="CP188" s="115"/>
      <c r="CQ188" s="115"/>
      <c r="CR188" s="115"/>
      <c r="CS188" s="115"/>
      <c r="CT188" s="115"/>
      <c r="CU188" s="115"/>
      <c r="CV188" s="115"/>
      <c r="CW188" s="115"/>
      <c r="CX188" s="115"/>
      <c r="CY188" s="115"/>
      <c r="CZ188" s="115"/>
      <c r="DA188" s="115"/>
      <c r="DB188" s="115"/>
      <c r="DC188" s="115"/>
      <c r="DD188" s="115"/>
      <c r="DE188" s="115"/>
      <c r="DF188" s="115"/>
      <c r="DG188" s="115"/>
      <c r="DH188" s="115"/>
      <c r="DI188" s="115"/>
      <c r="DJ188" s="115"/>
      <c r="DK188" s="115"/>
      <c r="DL188" s="115"/>
      <c r="DM188" s="115"/>
      <c r="DN188" s="115"/>
      <c r="DO188" s="115"/>
      <c r="DP188" s="115"/>
      <c r="DQ188" s="115"/>
      <c r="DR188" s="115"/>
      <c r="DS188" s="115"/>
      <c r="DT188" s="115"/>
      <c r="DU188" s="115"/>
      <c r="DV188" s="115"/>
      <c r="DW188" s="115"/>
      <c r="DX188" s="115"/>
      <c r="DY188" s="115"/>
      <c r="DZ188" s="115"/>
      <c r="EA188" s="115"/>
      <c r="EB188" s="115"/>
      <c r="EC188" s="115"/>
      <c r="ED188" s="115"/>
      <c r="EE188" s="115"/>
      <c r="EF188" s="115"/>
      <c r="EG188" s="115"/>
      <c r="EH188" s="115"/>
      <c r="EI188" s="115"/>
      <c r="EJ188" s="115"/>
      <c r="EK188" s="115"/>
      <c r="EL188" s="115"/>
      <c r="EM188" s="115"/>
      <c r="EN188" s="115"/>
      <c r="EO188" s="115"/>
      <c r="EP188" s="115"/>
      <c r="EQ188" s="115"/>
      <c r="ER188" s="115"/>
      <c r="ES188" s="115"/>
      <c r="ET188" s="115"/>
      <c r="EU188" s="115"/>
      <c r="EV188" s="115"/>
      <c r="EW188" s="115"/>
      <c r="EX188" s="115"/>
      <c r="EY188" s="115"/>
      <c r="EZ188" s="115"/>
      <c r="FA188" s="115"/>
      <c r="FB188" s="115"/>
      <c r="FC188" s="115"/>
      <c r="FD188" s="115"/>
      <c r="FE188" s="115"/>
      <c r="FF188" s="115"/>
      <c r="FG188" s="115"/>
      <c r="FH188" s="115"/>
      <c r="FI188" s="111"/>
      <c r="FK188" s="112"/>
      <c r="FL188" s="110"/>
      <c r="FM188" s="114"/>
    </row>
    <row r="189" spans="1:169" ht="3" customHeight="1">
      <c r="A189" s="112"/>
      <c r="B189" s="108"/>
      <c r="D189" s="112"/>
      <c r="E189" s="112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  <c r="CL189" s="115"/>
      <c r="CM189" s="115"/>
      <c r="CN189" s="115"/>
      <c r="CO189" s="115"/>
      <c r="CP189" s="115"/>
      <c r="CQ189" s="115"/>
      <c r="CR189" s="115"/>
      <c r="CS189" s="115"/>
      <c r="CT189" s="115"/>
      <c r="CU189" s="115"/>
      <c r="CV189" s="115"/>
      <c r="CW189" s="115"/>
      <c r="CX189" s="115"/>
      <c r="CY189" s="115"/>
      <c r="CZ189" s="115"/>
      <c r="DA189" s="115"/>
      <c r="DB189" s="115"/>
      <c r="DC189" s="115"/>
      <c r="DD189" s="115"/>
      <c r="DE189" s="115"/>
      <c r="DF189" s="115"/>
      <c r="DG189" s="115"/>
      <c r="DH189" s="115"/>
      <c r="DI189" s="115"/>
      <c r="DJ189" s="115"/>
      <c r="DK189" s="115"/>
      <c r="DL189" s="115"/>
      <c r="DM189" s="115"/>
      <c r="DN189" s="115"/>
      <c r="DO189" s="115"/>
      <c r="DP189" s="115"/>
      <c r="DQ189" s="115"/>
      <c r="DR189" s="115"/>
      <c r="DS189" s="115"/>
      <c r="DT189" s="115"/>
      <c r="DU189" s="115"/>
      <c r="DV189" s="115"/>
      <c r="DW189" s="115"/>
      <c r="DX189" s="115"/>
      <c r="DY189" s="115"/>
      <c r="DZ189" s="115"/>
      <c r="EA189" s="115"/>
      <c r="EB189" s="115"/>
      <c r="EC189" s="115"/>
      <c r="ED189" s="115"/>
      <c r="EE189" s="115"/>
      <c r="EF189" s="115"/>
      <c r="EG189" s="115"/>
      <c r="EH189" s="115"/>
      <c r="EI189" s="115"/>
      <c r="EJ189" s="115"/>
      <c r="EK189" s="115"/>
      <c r="EL189" s="115"/>
      <c r="EM189" s="115"/>
      <c r="EN189" s="115"/>
      <c r="EO189" s="115"/>
      <c r="EP189" s="115"/>
      <c r="EQ189" s="115"/>
      <c r="ER189" s="115"/>
      <c r="ES189" s="115"/>
      <c r="ET189" s="115"/>
      <c r="EU189" s="115"/>
      <c r="EV189" s="115"/>
      <c r="EW189" s="115"/>
      <c r="EX189" s="115"/>
      <c r="EY189" s="115"/>
      <c r="EZ189" s="115"/>
      <c r="FA189" s="115"/>
      <c r="FB189" s="115"/>
      <c r="FC189" s="115"/>
      <c r="FD189" s="115"/>
      <c r="FE189" s="115"/>
      <c r="FF189" s="115"/>
      <c r="FG189" s="115"/>
      <c r="FH189" s="115"/>
      <c r="FI189" s="111"/>
      <c r="FK189" s="112"/>
      <c r="FL189" s="109"/>
      <c r="FM189" s="111"/>
    </row>
    <row r="190" spans="1:169" ht="3" customHeight="1">
      <c r="A190" s="112"/>
      <c r="B190" s="120"/>
      <c r="C190" s="119"/>
      <c r="D190" s="112"/>
      <c r="E190" s="112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  <c r="CL190" s="115"/>
      <c r="CM190" s="115"/>
      <c r="CN190" s="115"/>
      <c r="CO190" s="115"/>
      <c r="CP190" s="115"/>
      <c r="CQ190" s="115"/>
      <c r="CR190" s="115"/>
      <c r="CS190" s="115"/>
      <c r="CT190" s="115"/>
      <c r="CU190" s="115"/>
      <c r="CV190" s="115"/>
      <c r="CW190" s="115"/>
      <c r="CX190" s="115"/>
      <c r="CY190" s="115"/>
      <c r="CZ190" s="115"/>
      <c r="DA190" s="115"/>
      <c r="DB190" s="115"/>
      <c r="DC190" s="115"/>
      <c r="DD190" s="115"/>
      <c r="DE190" s="115"/>
      <c r="DF190" s="115"/>
      <c r="DG190" s="115"/>
      <c r="DH190" s="115"/>
      <c r="DI190" s="115"/>
      <c r="DJ190" s="115"/>
      <c r="DK190" s="115"/>
      <c r="DL190" s="115"/>
      <c r="DM190" s="115"/>
      <c r="DN190" s="115"/>
      <c r="DO190" s="115"/>
      <c r="DP190" s="115"/>
      <c r="DQ190" s="115"/>
      <c r="DR190" s="115"/>
      <c r="DS190" s="115"/>
      <c r="DT190" s="115"/>
      <c r="DU190" s="115"/>
      <c r="DV190" s="115"/>
      <c r="DW190" s="115"/>
      <c r="DX190" s="115"/>
      <c r="DY190" s="115"/>
      <c r="DZ190" s="115"/>
      <c r="EA190" s="115"/>
      <c r="EB190" s="115"/>
      <c r="EC190" s="115"/>
      <c r="ED190" s="115"/>
      <c r="EE190" s="115"/>
      <c r="EF190" s="115"/>
      <c r="EG190" s="115"/>
      <c r="EH190" s="115"/>
      <c r="EI190" s="115"/>
      <c r="EJ190" s="115"/>
      <c r="EK190" s="115"/>
      <c r="EL190" s="115"/>
      <c r="EM190" s="115"/>
      <c r="EN190" s="115"/>
      <c r="EO190" s="115"/>
      <c r="EP190" s="115"/>
      <c r="EQ190" s="115"/>
      <c r="ER190" s="115"/>
      <c r="ES190" s="115"/>
      <c r="ET190" s="115"/>
      <c r="EU190" s="115"/>
      <c r="EV190" s="115"/>
      <c r="EW190" s="115"/>
      <c r="EX190" s="115"/>
      <c r="EY190" s="115"/>
      <c r="EZ190" s="115"/>
      <c r="FA190" s="115"/>
      <c r="FB190" s="115"/>
      <c r="FC190" s="115"/>
      <c r="FD190" s="115"/>
      <c r="FE190" s="115"/>
      <c r="FF190" s="115"/>
      <c r="FG190" s="115"/>
      <c r="FH190" s="115"/>
      <c r="FI190" s="111"/>
      <c r="FK190" s="119"/>
      <c r="FM190" s="114"/>
    </row>
    <row r="191" spans="1:169" ht="3" customHeight="1">
      <c r="A191" s="112"/>
      <c r="B191" s="112"/>
      <c r="C191" s="108"/>
      <c r="E191" s="112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15"/>
      <c r="CO191" s="115"/>
      <c r="CP191" s="115"/>
      <c r="CQ191" s="115"/>
      <c r="CR191" s="115"/>
      <c r="CS191" s="115"/>
      <c r="CT191" s="115"/>
      <c r="CU191" s="115"/>
      <c r="CV191" s="115"/>
      <c r="CW191" s="115"/>
      <c r="CX191" s="115"/>
      <c r="CY191" s="115"/>
      <c r="CZ191" s="115"/>
      <c r="DA191" s="115"/>
      <c r="DB191" s="115"/>
      <c r="DC191" s="115"/>
      <c r="DD191" s="115"/>
      <c r="DE191" s="115"/>
      <c r="DF191" s="115"/>
      <c r="DG191" s="115"/>
      <c r="DH191" s="115"/>
      <c r="DI191" s="115"/>
      <c r="DJ191" s="115"/>
      <c r="DK191" s="115"/>
      <c r="DL191" s="115"/>
      <c r="DM191" s="115"/>
      <c r="DN191" s="115"/>
      <c r="DO191" s="115"/>
      <c r="DP191" s="115"/>
      <c r="DQ191" s="115"/>
      <c r="DR191" s="115"/>
      <c r="DS191" s="115"/>
      <c r="DT191" s="115"/>
      <c r="DU191" s="115"/>
      <c r="DV191" s="115"/>
      <c r="DW191" s="115"/>
      <c r="DX191" s="115"/>
      <c r="DY191" s="115"/>
      <c r="DZ191" s="115"/>
      <c r="EA191" s="115"/>
      <c r="EB191" s="115"/>
      <c r="EC191" s="115"/>
      <c r="ED191" s="115"/>
      <c r="EE191" s="115"/>
      <c r="EF191" s="115"/>
      <c r="EG191" s="115"/>
      <c r="EH191" s="115"/>
      <c r="EI191" s="115"/>
      <c r="EJ191" s="115"/>
      <c r="EK191" s="115"/>
      <c r="EL191" s="115"/>
      <c r="EM191" s="115"/>
      <c r="EN191" s="115"/>
      <c r="EO191" s="115"/>
      <c r="EP191" s="115"/>
      <c r="EQ191" s="115"/>
      <c r="ER191" s="115"/>
      <c r="ES191" s="115"/>
      <c r="ET191" s="115"/>
      <c r="EU191" s="115"/>
      <c r="EV191" s="115"/>
      <c r="EW191" s="115"/>
      <c r="EX191" s="115"/>
      <c r="EY191" s="115"/>
      <c r="EZ191" s="115"/>
      <c r="FA191" s="115"/>
      <c r="FB191" s="115"/>
      <c r="FC191" s="115"/>
      <c r="FD191" s="115"/>
      <c r="FE191" s="115"/>
      <c r="FF191" s="115"/>
      <c r="FG191" s="115"/>
      <c r="FH191" s="115"/>
      <c r="FI191" s="111"/>
      <c r="FK191" s="109"/>
      <c r="FM191" s="114"/>
    </row>
    <row r="192" spans="1:169" ht="3" customHeight="1">
      <c r="A192" s="112"/>
      <c r="B192" s="119"/>
      <c r="C192" s="112"/>
      <c r="D192" s="112"/>
      <c r="E192" s="112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15"/>
      <c r="CO192" s="115"/>
      <c r="CP192" s="115"/>
      <c r="CQ192" s="115"/>
      <c r="CR192" s="115"/>
      <c r="CS192" s="115"/>
      <c r="CT192" s="115"/>
      <c r="CU192" s="115"/>
      <c r="CV192" s="115"/>
      <c r="CW192" s="115"/>
      <c r="CX192" s="115"/>
      <c r="CY192" s="115"/>
      <c r="CZ192" s="115"/>
      <c r="DA192" s="115"/>
      <c r="DB192" s="115"/>
      <c r="DC192" s="115"/>
      <c r="DD192" s="115"/>
      <c r="DE192" s="115"/>
      <c r="DF192" s="115"/>
      <c r="DG192" s="115"/>
      <c r="DH192" s="115"/>
      <c r="DI192" s="115"/>
      <c r="DJ192" s="115"/>
      <c r="DK192" s="115"/>
      <c r="DL192" s="115"/>
      <c r="DM192" s="115"/>
      <c r="DN192" s="115"/>
      <c r="DO192" s="115"/>
      <c r="DP192" s="115"/>
      <c r="DQ192" s="115"/>
      <c r="DR192" s="115"/>
      <c r="DS192" s="115"/>
      <c r="DT192" s="115"/>
      <c r="DU192" s="115"/>
      <c r="DV192" s="115"/>
      <c r="DW192" s="115"/>
      <c r="DX192" s="115"/>
      <c r="DY192" s="115"/>
      <c r="DZ192" s="115"/>
      <c r="EA192" s="115"/>
      <c r="EB192" s="115"/>
      <c r="EC192" s="115"/>
      <c r="ED192" s="115"/>
      <c r="EE192" s="115"/>
      <c r="EF192" s="115"/>
      <c r="EG192" s="115"/>
      <c r="EH192" s="115"/>
      <c r="EI192" s="115"/>
      <c r="EJ192" s="115"/>
      <c r="EK192" s="115"/>
      <c r="EL192" s="115"/>
      <c r="EM192" s="115"/>
      <c r="EN192" s="115"/>
      <c r="EO192" s="115"/>
      <c r="EP192" s="115"/>
      <c r="EQ192" s="115"/>
      <c r="ER192" s="115"/>
      <c r="ES192" s="115"/>
      <c r="ET192" s="115"/>
      <c r="EU192" s="115"/>
      <c r="EV192" s="115"/>
      <c r="EW192" s="115"/>
      <c r="EX192" s="115"/>
      <c r="EY192" s="115"/>
      <c r="EZ192" s="115"/>
      <c r="FA192" s="115"/>
      <c r="FB192" s="115"/>
      <c r="FC192" s="115"/>
      <c r="FD192" s="115"/>
      <c r="FE192" s="115"/>
      <c r="FF192" s="115"/>
      <c r="FG192" s="115"/>
      <c r="FH192" s="115"/>
      <c r="FI192" s="111"/>
      <c r="FK192" s="112"/>
      <c r="FL192" s="110"/>
      <c r="FM192" s="114"/>
    </row>
    <row r="193" spans="1:169" ht="3" customHeight="1">
      <c r="A193" s="112"/>
      <c r="B193" s="108"/>
      <c r="D193" s="112"/>
      <c r="E193" s="112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15"/>
      <c r="CO193" s="115"/>
      <c r="CP193" s="115"/>
      <c r="CQ193" s="115"/>
      <c r="CR193" s="115"/>
      <c r="CS193" s="115"/>
      <c r="CT193" s="115"/>
      <c r="CU193" s="115"/>
      <c r="CV193" s="115"/>
      <c r="CW193" s="115"/>
      <c r="CX193" s="115"/>
      <c r="CY193" s="115"/>
      <c r="CZ193" s="115"/>
      <c r="DA193" s="115"/>
      <c r="DB193" s="115"/>
      <c r="DC193" s="115"/>
      <c r="DD193" s="115"/>
      <c r="DE193" s="115"/>
      <c r="DF193" s="115"/>
      <c r="DG193" s="115"/>
      <c r="DH193" s="115"/>
      <c r="DI193" s="115"/>
      <c r="DJ193" s="115"/>
      <c r="DK193" s="115"/>
      <c r="DL193" s="115"/>
      <c r="DM193" s="115"/>
      <c r="DN193" s="115"/>
      <c r="DO193" s="115"/>
      <c r="DP193" s="115"/>
      <c r="DQ193" s="115"/>
      <c r="DR193" s="115"/>
      <c r="DS193" s="115"/>
      <c r="DT193" s="115"/>
      <c r="DU193" s="115"/>
      <c r="DV193" s="115"/>
      <c r="DW193" s="115"/>
      <c r="DX193" s="115"/>
      <c r="DY193" s="115"/>
      <c r="DZ193" s="115"/>
      <c r="EA193" s="115"/>
      <c r="EB193" s="115"/>
      <c r="EC193" s="115"/>
      <c r="ED193" s="115"/>
      <c r="EE193" s="115"/>
      <c r="EF193" s="115"/>
      <c r="EG193" s="115"/>
      <c r="EH193" s="115"/>
      <c r="EI193" s="115"/>
      <c r="EJ193" s="115"/>
      <c r="EK193" s="115"/>
      <c r="EL193" s="115"/>
      <c r="EM193" s="115"/>
      <c r="EN193" s="115"/>
      <c r="EO193" s="115"/>
      <c r="EP193" s="115"/>
      <c r="EQ193" s="115"/>
      <c r="ER193" s="115"/>
      <c r="ES193" s="115"/>
      <c r="ET193" s="115"/>
      <c r="EU193" s="115"/>
      <c r="EV193" s="115"/>
      <c r="EW193" s="115"/>
      <c r="EX193" s="115"/>
      <c r="EY193" s="115"/>
      <c r="EZ193" s="115"/>
      <c r="FA193" s="115"/>
      <c r="FB193" s="115"/>
      <c r="FC193" s="115"/>
      <c r="FD193" s="115"/>
      <c r="FE193" s="115"/>
      <c r="FF193" s="115"/>
      <c r="FG193" s="115"/>
      <c r="FH193" s="115"/>
      <c r="FI193" s="111"/>
      <c r="FK193" s="112"/>
      <c r="FL193" s="109"/>
      <c r="FM193" s="111"/>
    </row>
    <row r="194" spans="1:169" ht="3" customHeight="1">
      <c r="A194" s="112"/>
      <c r="B194" s="120"/>
      <c r="C194" s="119"/>
      <c r="D194" s="112"/>
      <c r="E194" s="112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  <c r="CL194" s="115"/>
      <c r="CM194" s="115"/>
      <c r="CN194" s="115"/>
      <c r="CO194" s="115"/>
      <c r="CP194" s="115"/>
      <c r="CQ194" s="115"/>
      <c r="CR194" s="115"/>
      <c r="CS194" s="115"/>
      <c r="CT194" s="115"/>
      <c r="CU194" s="115"/>
      <c r="CV194" s="115"/>
      <c r="CW194" s="115"/>
      <c r="CX194" s="115"/>
      <c r="CY194" s="115"/>
      <c r="CZ194" s="115"/>
      <c r="DA194" s="115"/>
      <c r="DB194" s="115"/>
      <c r="DC194" s="115"/>
      <c r="DD194" s="115"/>
      <c r="DE194" s="115"/>
      <c r="DF194" s="115"/>
      <c r="DG194" s="115"/>
      <c r="DH194" s="115"/>
      <c r="DI194" s="115"/>
      <c r="DJ194" s="115"/>
      <c r="DK194" s="115"/>
      <c r="DL194" s="115"/>
      <c r="DM194" s="115"/>
      <c r="DN194" s="115"/>
      <c r="DO194" s="115"/>
      <c r="DP194" s="115"/>
      <c r="DQ194" s="115"/>
      <c r="DR194" s="115"/>
      <c r="DS194" s="115"/>
      <c r="DT194" s="115"/>
      <c r="DU194" s="115"/>
      <c r="DV194" s="115"/>
      <c r="DW194" s="115"/>
      <c r="DX194" s="115"/>
      <c r="DY194" s="115"/>
      <c r="DZ194" s="115"/>
      <c r="EA194" s="115"/>
      <c r="EB194" s="115"/>
      <c r="EC194" s="115"/>
      <c r="ED194" s="115"/>
      <c r="EE194" s="115"/>
      <c r="EF194" s="115"/>
      <c r="EG194" s="115"/>
      <c r="EH194" s="115"/>
      <c r="EI194" s="115"/>
      <c r="EJ194" s="115"/>
      <c r="EK194" s="115"/>
      <c r="EL194" s="115"/>
      <c r="EM194" s="115"/>
      <c r="EN194" s="115"/>
      <c r="EO194" s="115"/>
      <c r="EP194" s="115"/>
      <c r="EQ194" s="115"/>
      <c r="ER194" s="115"/>
      <c r="ES194" s="115"/>
      <c r="ET194" s="115"/>
      <c r="EU194" s="115"/>
      <c r="EV194" s="115"/>
      <c r="EW194" s="115"/>
      <c r="EX194" s="115"/>
      <c r="EY194" s="115"/>
      <c r="EZ194" s="115"/>
      <c r="FA194" s="115"/>
      <c r="FB194" s="115"/>
      <c r="FC194" s="115"/>
      <c r="FD194" s="115"/>
      <c r="FE194" s="115"/>
      <c r="FF194" s="115"/>
      <c r="FG194" s="115"/>
      <c r="FH194" s="115"/>
      <c r="FI194" s="111"/>
      <c r="FK194" s="119"/>
      <c r="FM194" s="114"/>
    </row>
    <row r="195" spans="1:169" ht="3" customHeight="1">
      <c r="A195" s="112"/>
      <c r="B195" s="112"/>
      <c r="C195" s="108"/>
      <c r="E195" s="112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P195" s="115"/>
      <c r="DQ195" s="115"/>
      <c r="DR195" s="115"/>
      <c r="DS195" s="115"/>
      <c r="DT195" s="115"/>
      <c r="DU195" s="115"/>
      <c r="DV195" s="115"/>
      <c r="DW195" s="115"/>
      <c r="DX195" s="115"/>
      <c r="DY195" s="115"/>
      <c r="DZ195" s="115"/>
      <c r="EA195" s="115"/>
      <c r="EB195" s="115"/>
      <c r="EC195" s="115"/>
      <c r="ED195" s="115"/>
      <c r="EE195" s="115"/>
      <c r="EF195" s="115"/>
      <c r="EG195" s="115"/>
      <c r="EH195" s="115"/>
      <c r="EI195" s="115"/>
      <c r="EJ195" s="115"/>
      <c r="EK195" s="115"/>
      <c r="EL195" s="115"/>
      <c r="EM195" s="115"/>
      <c r="EN195" s="115"/>
      <c r="EO195" s="115"/>
      <c r="EP195" s="115"/>
      <c r="EQ195" s="115"/>
      <c r="ER195" s="115"/>
      <c r="ES195" s="115"/>
      <c r="ET195" s="115"/>
      <c r="EU195" s="115"/>
      <c r="EV195" s="115"/>
      <c r="EW195" s="115"/>
      <c r="EX195" s="115"/>
      <c r="EY195" s="115"/>
      <c r="EZ195" s="115"/>
      <c r="FA195" s="115"/>
      <c r="FB195" s="115"/>
      <c r="FC195" s="115"/>
      <c r="FD195" s="115"/>
      <c r="FE195" s="115"/>
      <c r="FF195" s="115"/>
      <c r="FG195" s="115"/>
      <c r="FH195" s="115"/>
      <c r="FI195" s="111"/>
      <c r="FK195" s="109"/>
      <c r="FM195" s="114"/>
    </row>
    <row r="196" spans="1:169" ht="3" customHeight="1">
      <c r="A196" s="112"/>
      <c r="B196" s="110"/>
      <c r="C196" s="120"/>
      <c r="D196" s="112"/>
      <c r="E196" s="112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5"/>
      <c r="CU196" s="115"/>
      <c r="CV196" s="115"/>
      <c r="CW196" s="115"/>
      <c r="CX196" s="115"/>
      <c r="CY196" s="115"/>
      <c r="CZ196" s="115"/>
      <c r="DA196" s="115"/>
      <c r="DB196" s="115"/>
      <c r="DC196" s="115"/>
      <c r="DD196" s="115"/>
      <c r="DE196" s="115"/>
      <c r="DF196" s="115"/>
      <c r="DG196" s="115"/>
      <c r="DH196" s="115"/>
      <c r="DI196" s="115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5"/>
      <c r="DW196" s="115"/>
      <c r="DX196" s="115"/>
      <c r="DY196" s="115"/>
      <c r="DZ196" s="115"/>
      <c r="EA196" s="115"/>
      <c r="EB196" s="115"/>
      <c r="EC196" s="115"/>
      <c r="ED196" s="115"/>
      <c r="EE196" s="115"/>
      <c r="EF196" s="115"/>
      <c r="EG196" s="115"/>
      <c r="EH196" s="115"/>
      <c r="EI196" s="115"/>
      <c r="EJ196" s="115"/>
      <c r="EK196" s="115"/>
      <c r="EL196" s="115"/>
      <c r="EM196" s="115"/>
      <c r="EN196" s="115"/>
      <c r="EO196" s="115"/>
      <c r="EP196" s="115"/>
      <c r="EQ196" s="115"/>
      <c r="ER196" s="115"/>
      <c r="ES196" s="115"/>
      <c r="ET196" s="115"/>
      <c r="EU196" s="115"/>
      <c r="EV196" s="115"/>
      <c r="EW196" s="115"/>
      <c r="EX196" s="115"/>
      <c r="EY196" s="115"/>
      <c r="EZ196" s="115"/>
      <c r="FA196" s="115"/>
      <c r="FB196" s="115"/>
      <c r="FC196" s="115"/>
      <c r="FD196" s="115"/>
      <c r="FE196" s="115"/>
      <c r="FF196" s="115"/>
      <c r="FG196" s="115"/>
      <c r="FH196" s="115"/>
      <c r="FI196" s="111"/>
      <c r="FK196" s="112"/>
      <c r="FL196" s="119"/>
      <c r="FM196" s="114"/>
    </row>
    <row r="197" spans="1:169" ht="3" customHeight="1">
      <c r="A197" s="112"/>
      <c r="B197" s="108"/>
      <c r="D197" s="112"/>
      <c r="E197" s="112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  <c r="CP197" s="115"/>
      <c r="CQ197" s="115"/>
      <c r="CR197" s="115"/>
      <c r="CS197" s="115"/>
      <c r="CT197" s="115"/>
      <c r="CU197" s="115"/>
      <c r="CV197" s="115"/>
      <c r="CW197" s="115"/>
      <c r="CX197" s="115"/>
      <c r="CY197" s="115"/>
      <c r="CZ197" s="115"/>
      <c r="DA197" s="115"/>
      <c r="DB197" s="115"/>
      <c r="DC197" s="115"/>
      <c r="DD197" s="115"/>
      <c r="DE197" s="115"/>
      <c r="DF197" s="115"/>
      <c r="DG197" s="115"/>
      <c r="DH197" s="115"/>
      <c r="DI197" s="115"/>
      <c r="DJ197" s="115"/>
      <c r="DK197" s="115"/>
      <c r="DL197" s="115"/>
      <c r="DM197" s="115"/>
      <c r="DN197" s="115"/>
      <c r="DO197" s="115"/>
      <c r="DP197" s="115"/>
      <c r="DQ197" s="115"/>
      <c r="DR197" s="115"/>
      <c r="DS197" s="115"/>
      <c r="DT197" s="115"/>
      <c r="DU197" s="115"/>
      <c r="DV197" s="115"/>
      <c r="DW197" s="115"/>
      <c r="DX197" s="115"/>
      <c r="DY197" s="115"/>
      <c r="DZ197" s="115"/>
      <c r="EA197" s="115"/>
      <c r="EB197" s="115"/>
      <c r="EC197" s="115"/>
      <c r="ED197" s="115"/>
      <c r="EE197" s="115"/>
      <c r="EF197" s="115"/>
      <c r="EG197" s="115"/>
      <c r="EH197" s="115"/>
      <c r="EI197" s="115"/>
      <c r="EJ197" s="115"/>
      <c r="EK197" s="115"/>
      <c r="EL197" s="115"/>
      <c r="EM197" s="115"/>
      <c r="EN197" s="115"/>
      <c r="EO197" s="115"/>
      <c r="EP197" s="115"/>
      <c r="EQ197" s="115"/>
      <c r="ER197" s="115"/>
      <c r="ES197" s="115"/>
      <c r="ET197" s="115"/>
      <c r="EU197" s="115"/>
      <c r="EV197" s="115"/>
      <c r="EW197" s="115"/>
      <c r="EX197" s="115"/>
      <c r="EY197" s="115"/>
      <c r="EZ197" s="115"/>
      <c r="FA197" s="115"/>
      <c r="FB197" s="115"/>
      <c r="FC197" s="115"/>
      <c r="FD197" s="115"/>
      <c r="FE197" s="115"/>
      <c r="FF197" s="115"/>
      <c r="FG197" s="115"/>
      <c r="FH197" s="115"/>
      <c r="FI197" s="111"/>
      <c r="FK197" s="112"/>
      <c r="FL197" s="109"/>
      <c r="FM197" s="111"/>
    </row>
    <row r="198" spans="1:169" ht="3" customHeight="1">
      <c r="A198" s="112"/>
      <c r="B198" s="120"/>
      <c r="C198" s="119"/>
      <c r="D198" s="112"/>
      <c r="E198" s="112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5"/>
      <c r="CU198" s="115"/>
      <c r="CV198" s="115"/>
      <c r="CW198" s="115"/>
      <c r="CX198" s="115"/>
      <c r="CY198" s="115"/>
      <c r="CZ198" s="115"/>
      <c r="DA198" s="115"/>
      <c r="DB198" s="115"/>
      <c r="DC198" s="115"/>
      <c r="DD198" s="115"/>
      <c r="DE198" s="115"/>
      <c r="DF198" s="115"/>
      <c r="DG198" s="115"/>
      <c r="DH198" s="115"/>
      <c r="DI198" s="115"/>
      <c r="DJ198" s="115"/>
      <c r="DK198" s="115"/>
      <c r="DL198" s="115"/>
      <c r="DM198" s="115"/>
      <c r="DN198" s="115"/>
      <c r="DO198" s="115"/>
      <c r="DP198" s="115"/>
      <c r="DQ198" s="115"/>
      <c r="DR198" s="115"/>
      <c r="DS198" s="115"/>
      <c r="DT198" s="115"/>
      <c r="DU198" s="115"/>
      <c r="DV198" s="115"/>
      <c r="DW198" s="115"/>
      <c r="DX198" s="115"/>
      <c r="DY198" s="115"/>
      <c r="DZ198" s="115"/>
      <c r="EA198" s="115"/>
      <c r="EB198" s="115"/>
      <c r="EC198" s="115"/>
      <c r="ED198" s="115"/>
      <c r="EE198" s="115"/>
      <c r="EF198" s="115"/>
      <c r="EG198" s="115"/>
      <c r="EH198" s="115"/>
      <c r="EI198" s="115"/>
      <c r="EJ198" s="115"/>
      <c r="EK198" s="115"/>
      <c r="EL198" s="115"/>
      <c r="EM198" s="115"/>
      <c r="EN198" s="115"/>
      <c r="EO198" s="115"/>
      <c r="EP198" s="115"/>
      <c r="EQ198" s="115"/>
      <c r="ER198" s="115"/>
      <c r="ES198" s="115"/>
      <c r="ET198" s="115"/>
      <c r="EU198" s="115"/>
      <c r="EV198" s="115"/>
      <c r="EW198" s="115"/>
      <c r="EX198" s="115"/>
      <c r="EY198" s="115"/>
      <c r="EZ198" s="115"/>
      <c r="FA198" s="115"/>
      <c r="FB198" s="115"/>
      <c r="FC198" s="115"/>
      <c r="FD198" s="115"/>
      <c r="FE198" s="115"/>
      <c r="FF198" s="115"/>
      <c r="FG198" s="115"/>
      <c r="FH198" s="115"/>
      <c r="FI198" s="111"/>
      <c r="FK198" s="119"/>
      <c r="FM198" s="114"/>
    </row>
    <row r="199" spans="1:169" ht="3" customHeight="1">
      <c r="A199" s="112"/>
      <c r="B199" s="112"/>
      <c r="C199" s="108"/>
      <c r="E199" s="112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  <c r="CP199" s="115"/>
      <c r="CQ199" s="115"/>
      <c r="CR199" s="115"/>
      <c r="CS199" s="115"/>
      <c r="CT199" s="115"/>
      <c r="CU199" s="115"/>
      <c r="CV199" s="115"/>
      <c r="CW199" s="115"/>
      <c r="CX199" s="115"/>
      <c r="CY199" s="115"/>
      <c r="CZ199" s="115"/>
      <c r="DA199" s="115"/>
      <c r="DB199" s="115"/>
      <c r="DC199" s="115"/>
      <c r="DD199" s="115"/>
      <c r="DE199" s="115"/>
      <c r="DF199" s="115"/>
      <c r="DG199" s="115"/>
      <c r="DH199" s="115"/>
      <c r="DI199" s="115"/>
      <c r="DJ199" s="115"/>
      <c r="DK199" s="115"/>
      <c r="DL199" s="115"/>
      <c r="DM199" s="115"/>
      <c r="DN199" s="115"/>
      <c r="DO199" s="115"/>
      <c r="DP199" s="115"/>
      <c r="DQ199" s="115"/>
      <c r="DR199" s="115"/>
      <c r="DS199" s="115"/>
      <c r="DT199" s="115"/>
      <c r="DU199" s="115"/>
      <c r="DV199" s="115"/>
      <c r="DW199" s="115"/>
      <c r="DX199" s="115"/>
      <c r="DY199" s="115"/>
      <c r="DZ199" s="115"/>
      <c r="EA199" s="115"/>
      <c r="EB199" s="115"/>
      <c r="EC199" s="115"/>
      <c r="ED199" s="115"/>
      <c r="EE199" s="115"/>
      <c r="EF199" s="115"/>
      <c r="EG199" s="115"/>
      <c r="EH199" s="115"/>
      <c r="EI199" s="115"/>
      <c r="EJ199" s="115"/>
      <c r="EK199" s="115"/>
      <c r="EL199" s="115"/>
      <c r="EM199" s="115"/>
      <c r="EN199" s="115"/>
      <c r="EO199" s="115"/>
      <c r="EP199" s="115"/>
      <c r="EQ199" s="115"/>
      <c r="ER199" s="115"/>
      <c r="ES199" s="115"/>
      <c r="ET199" s="115"/>
      <c r="EU199" s="115"/>
      <c r="EV199" s="115"/>
      <c r="EW199" s="115"/>
      <c r="EX199" s="115"/>
      <c r="EY199" s="115"/>
      <c r="EZ199" s="115"/>
      <c r="FA199" s="115"/>
      <c r="FB199" s="115"/>
      <c r="FC199" s="115"/>
      <c r="FD199" s="115"/>
      <c r="FE199" s="115"/>
      <c r="FF199" s="115"/>
      <c r="FG199" s="115"/>
      <c r="FH199" s="115"/>
      <c r="FI199" s="111"/>
      <c r="FK199" s="109"/>
      <c r="FM199" s="114"/>
    </row>
    <row r="200" spans="1:169" ht="3" customHeight="1">
      <c r="A200" s="112"/>
      <c r="B200" s="119"/>
      <c r="C200" s="112"/>
      <c r="D200" s="112"/>
      <c r="E200" s="112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5"/>
      <c r="CZ200" s="115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  <c r="EX200" s="115"/>
      <c r="EY200" s="115"/>
      <c r="EZ200" s="115"/>
      <c r="FA200" s="115"/>
      <c r="FB200" s="115"/>
      <c r="FC200" s="115"/>
      <c r="FD200" s="115"/>
      <c r="FE200" s="115"/>
      <c r="FF200" s="115"/>
      <c r="FG200" s="115"/>
      <c r="FH200" s="115"/>
      <c r="FI200" s="111"/>
      <c r="FK200" s="112"/>
      <c r="FL200" s="110"/>
      <c r="FM200" s="114"/>
    </row>
    <row r="201" spans="1:169" ht="3" customHeight="1">
      <c r="A201" s="112"/>
      <c r="B201" s="108"/>
      <c r="D201" s="112"/>
      <c r="E201" s="112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  <c r="CP201" s="115"/>
      <c r="CQ201" s="115"/>
      <c r="CR201" s="115"/>
      <c r="CS201" s="115"/>
      <c r="CT201" s="115"/>
      <c r="CU201" s="115"/>
      <c r="CV201" s="115"/>
      <c r="CW201" s="115"/>
      <c r="CX201" s="115"/>
      <c r="CY201" s="115"/>
      <c r="CZ201" s="115"/>
      <c r="DA201" s="115"/>
      <c r="DB201" s="115"/>
      <c r="DC201" s="115"/>
      <c r="DD201" s="115"/>
      <c r="DE201" s="115"/>
      <c r="DF201" s="115"/>
      <c r="DG201" s="115"/>
      <c r="DH201" s="115"/>
      <c r="DI201" s="115"/>
      <c r="DJ201" s="115"/>
      <c r="DK201" s="115"/>
      <c r="DL201" s="115"/>
      <c r="DM201" s="115"/>
      <c r="DN201" s="115"/>
      <c r="DO201" s="115"/>
      <c r="DP201" s="115"/>
      <c r="DQ201" s="115"/>
      <c r="DR201" s="115"/>
      <c r="DS201" s="115"/>
      <c r="DT201" s="115"/>
      <c r="DU201" s="115"/>
      <c r="DV201" s="115"/>
      <c r="DW201" s="115"/>
      <c r="DX201" s="115"/>
      <c r="DY201" s="115"/>
      <c r="DZ201" s="115"/>
      <c r="EA201" s="115"/>
      <c r="EB201" s="115"/>
      <c r="EC201" s="115"/>
      <c r="ED201" s="115"/>
      <c r="EE201" s="115"/>
      <c r="EF201" s="115"/>
      <c r="EG201" s="115"/>
      <c r="EH201" s="115"/>
      <c r="EI201" s="115"/>
      <c r="EJ201" s="115"/>
      <c r="EK201" s="115"/>
      <c r="EL201" s="115"/>
      <c r="EM201" s="115"/>
      <c r="EN201" s="115"/>
      <c r="EO201" s="115"/>
      <c r="EP201" s="115"/>
      <c r="EQ201" s="115"/>
      <c r="ER201" s="115"/>
      <c r="ES201" s="115"/>
      <c r="ET201" s="115"/>
      <c r="EU201" s="115"/>
      <c r="EV201" s="115"/>
      <c r="EW201" s="115"/>
      <c r="EX201" s="115"/>
      <c r="EY201" s="115"/>
      <c r="EZ201" s="115"/>
      <c r="FA201" s="115"/>
      <c r="FB201" s="115"/>
      <c r="FC201" s="115"/>
      <c r="FD201" s="115"/>
      <c r="FE201" s="115"/>
      <c r="FF201" s="115"/>
      <c r="FG201" s="115"/>
      <c r="FH201" s="115"/>
      <c r="FI201" s="111"/>
      <c r="FK201" s="112"/>
      <c r="FL201" s="109"/>
      <c r="FM201" s="111"/>
    </row>
    <row r="202" spans="1:169" ht="3" customHeight="1">
      <c r="A202" s="112"/>
      <c r="B202" s="120"/>
      <c r="C202" s="119"/>
      <c r="D202" s="112"/>
      <c r="E202" s="112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  <c r="CL202" s="115"/>
      <c r="CM202" s="115"/>
      <c r="CN202" s="115"/>
      <c r="CO202" s="115"/>
      <c r="CP202" s="115"/>
      <c r="CQ202" s="115"/>
      <c r="CR202" s="115"/>
      <c r="CS202" s="115"/>
      <c r="CT202" s="115"/>
      <c r="CU202" s="115"/>
      <c r="CV202" s="115"/>
      <c r="CW202" s="115"/>
      <c r="CX202" s="115"/>
      <c r="CY202" s="115"/>
      <c r="CZ202" s="115"/>
      <c r="DA202" s="115"/>
      <c r="DB202" s="115"/>
      <c r="DC202" s="115"/>
      <c r="DD202" s="115"/>
      <c r="DE202" s="115"/>
      <c r="DF202" s="115"/>
      <c r="DG202" s="115"/>
      <c r="DH202" s="115"/>
      <c r="DI202" s="115"/>
      <c r="DJ202" s="115"/>
      <c r="DK202" s="115"/>
      <c r="DL202" s="115"/>
      <c r="DM202" s="115"/>
      <c r="DN202" s="115"/>
      <c r="DO202" s="115"/>
      <c r="DP202" s="115"/>
      <c r="DQ202" s="115"/>
      <c r="DR202" s="115"/>
      <c r="DS202" s="115"/>
      <c r="DT202" s="115"/>
      <c r="DU202" s="115"/>
      <c r="DV202" s="115"/>
      <c r="DW202" s="115"/>
      <c r="DX202" s="115"/>
      <c r="DY202" s="115"/>
      <c r="DZ202" s="115"/>
      <c r="EA202" s="115"/>
      <c r="EB202" s="115"/>
      <c r="EC202" s="115"/>
      <c r="ED202" s="115"/>
      <c r="EE202" s="115"/>
      <c r="EF202" s="115"/>
      <c r="EG202" s="115"/>
      <c r="EH202" s="115"/>
      <c r="EI202" s="115"/>
      <c r="EJ202" s="115"/>
      <c r="EK202" s="115"/>
      <c r="EL202" s="115"/>
      <c r="EM202" s="115"/>
      <c r="EN202" s="115"/>
      <c r="EO202" s="115"/>
      <c r="EP202" s="115"/>
      <c r="EQ202" s="115"/>
      <c r="ER202" s="115"/>
      <c r="ES202" s="115"/>
      <c r="ET202" s="115"/>
      <c r="EU202" s="115"/>
      <c r="EV202" s="115"/>
      <c r="EW202" s="115"/>
      <c r="EX202" s="115"/>
      <c r="EY202" s="115"/>
      <c r="EZ202" s="115"/>
      <c r="FA202" s="115"/>
      <c r="FB202" s="115"/>
      <c r="FC202" s="115"/>
      <c r="FD202" s="115"/>
      <c r="FE202" s="115"/>
      <c r="FF202" s="115"/>
      <c r="FG202" s="115"/>
      <c r="FH202" s="115"/>
      <c r="FI202" s="111"/>
      <c r="FK202" s="119"/>
      <c r="FM202" s="114"/>
    </row>
    <row r="203" spans="1:169" ht="3" customHeight="1">
      <c r="A203" s="112"/>
      <c r="B203" s="112"/>
      <c r="C203" s="108"/>
      <c r="E203" s="112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15"/>
      <c r="CO203" s="115"/>
      <c r="CP203" s="115"/>
      <c r="CQ203" s="115"/>
      <c r="CR203" s="115"/>
      <c r="CS203" s="115"/>
      <c r="CT203" s="115"/>
      <c r="CU203" s="115"/>
      <c r="CV203" s="115"/>
      <c r="CW203" s="115"/>
      <c r="CX203" s="115"/>
      <c r="CY203" s="115"/>
      <c r="CZ203" s="115"/>
      <c r="DA203" s="115"/>
      <c r="DB203" s="115"/>
      <c r="DC203" s="115"/>
      <c r="DD203" s="115"/>
      <c r="DE203" s="115"/>
      <c r="DF203" s="115"/>
      <c r="DG203" s="115"/>
      <c r="DH203" s="115"/>
      <c r="DI203" s="115"/>
      <c r="DJ203" s="115"/>
      <c r="DK203" s="115"/>
      <c r="DL203" s="115"/>
      <c r="DM203" s="115"/>
      <c r="DN203" s="115"/>
      <c r="DO203" s="115"/>
      <c r="DP203" s="115"/>
      <c r="DQ203" s="115"/>
      <c r="DR203" s="115"/>
      <c r="DS203" s="115"/>
      <c r="DT203" s="115"/>
      <c r="DU203" s="115"/>
      <c r="DV203" s="115"/>
      <c r="DW203" s="115"/>
      <c r="DX203" s="115"/>
      <c r="DY203" s="115"/>
      <c r="DZ203" s="115"/>
      <c r="EA203" s="115"/>
      <c r="EB203" s="115"/>
      <c r="EC203" s="115"/>
      <c r="ED203" s="115"/>
      <c r="EE203" s="115"/>
      <c r="EF203" s="115"/>
      <c r="EG203" s="115"/>
      <c r="EH203" s="115"/>
      <c r="EI203" s="115"/>
      <c r="EJ203" s="115"/>
      <c r="EK203" s="115"/>
      <c r="EL203" s="115"/>
      <c r="EM203" s="115"/>
      <c r="EN203" s="115"/>
      <c r="EO203" s="115"/>
      <c r="EP203" s="115"/>
      <c r="EQ203" s="115"/>
      <c r="ER203" s="115"/>
      <c r="ES203" s="115"/>
      <c r="ET203" s="115"/>
      <c r="EU203" s="115"/>
      <c r="EV203" s="115"/>
      <c r="EW203" s="115"/>
      <c r="EX203" s="115"/>
      <c r="EY203" s="115"/>
      <c r="EZ203" s="115"/>
      <c r="FA203" s="115"/>
      <c r="FB203" s="115"/>
      <c r="FC203" s="115"/>
      <c r="FD203" s="115"/>
      <c r="FE203" s="115"/>
      <c r="FF203" s="115"/>
      <c r="FG203" s="115"/>
      <c r="FH203" s="115"/>
      <c r="FI203" s="111"/>
      <c r="FK203" s="109"/>
      <c r="FM203" s="114"/>
    </row>
    <row r="204" spans="1:169" ht="3" customHeight="1">
      <c r="A204" s="112"/>
      <c r="B204" s="110"/>
      <c r="C204" s="120"/>
      <c r="D204" s="112"/>
      <c r="E204" s="112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15"/>
      <c r="CQ204" s="115"/>
      <c r="CR204" s="115"/>
      <c r="CS204" s="115"/>
      <c r="CT204" s="115"/>
      <c r="CU204" s="115"/>
      <c r="CV204" s="115"/>
      <c r="CW204" s="115"/>
      <c r="CX204" s="115"/>
      <c r="CY204" s="115"/>
      <c r="CZ204" s="115"/>
      <c r="DA204" s="115"/>
      <c r="DB204" s="115"/>
      <c r="DC204" s="115"/>
      <c r="DD204" s="115"/>
      <c r="DE204" s="115"/>
      <c r="DF204" s="115"/>
      <c r="DG204" s="115"/>
      <c r="DH204" s="115"/>
      <c r="DI204" s="115"/>
      <c r="DJ204" s="115"/>
      <c r="DK204" s="115"/>
      <c r="DL204" s="115"/>
      <c r="DM204" s="115"/>
      <c r="DN204" s="115"/>
      <c r="DO204" s="115"/>
      <c r="DP204" s="115"/>
      <c r="DQ204" s="115"/>
      <c r="DR204" s="115"/>
      <c r="DS204" s="115"/>
      <c r="DT204" s="115"/>
      <c r="DU204" s="115"/>
      <c r="DV204" s="115"/>
      <c r="DW204" s="115"/>
      <c r="DX204" s="115"/>
      <c r="DY204" s="115"/>
      <c r="DZ204" s="115"/>
      <c r="EA204" s="115"/>
      <c r="EB204" s="115"/>
      <c r="EC204" s="115"/>
      <c r="ED204" s="115"/>
      <c r="EE204" s="115"/>
      <c r="EF204" s="115"/>
      <c r="EG204" s="115"/>
      <c r="EH204" s="115"/>
      <c r="EI204" s="115"/>
      <c r="EJ204" s="115"/>
      <c r="EK204" s="115"/>
      <c r="EL204" s="115"/>
      <c r="EM204" s="115"/>
      <c r="EN204" s="115"/>
      <c r="EO204" s="115"/>
      <c r="EP204" s="115"/>
      <c r="EQ204" s="115"/>
      <c r="ER204" s="115"/>
      <c r="ES204" s="115"/>
      <c r="ET204" s="115"/>
      <c r="EU204" s="115"/>
      <c r="EV204" s="115"/>
      <c r="EW204" s="115"/>
      <c r="EX204" s="115"/>
      <c r="EY204" s="115"/>
      <c r="EZ204" s="115"/>
      <c r="FA204" s="115"/>
      <c r="FB204" s="115"/>
      <c r="FC204" s="115"/>
      <c r="FD204" s="115"/>
      <c r="FE204" s="115"/>
      <c r="FF204" s="115"/>
      <c r="FG204" s="115"/>
      <c r="FH204" s="115"/>
      <c r="FI204" s="111"/>
      <c r="FK204" s="112"/>
      <c r="FL204" s="110"/>
      <c r="FM204" s="114"/>
    </row>
    <row r="205" spans="1:169" ht="3" customHeight="1">
      <c r="A205" s="112"/>
      <c r="B205" s="108"/>
      <c r="D205" s="112"/>
      <c r="E205" s="112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5"/>
      <c r="CU205" s="115"/>
      <c r="CV205" s="115"/>
      <c r="CW205" s="115"/>
      <c r="CX205" s="115"/>
      <c r="CY205" s="115"/>
      <c r="CZ205" s="115"/>
      <c r="DA205" s="115"/>
      <c r="DB205" s="115"/>
      <c r="DC205" s="115"/>
      <c r="DD205" s="115"/>
      <c r="DE205" s="115"/>
      <c r="DF205" s="115"/>
      <c r="DG205" s="115"/>
      <c r="DH205" s="115"/>
      <c r="DI205" s="115"/>
      <c r="DJ205" s="115"/>
      <c r="DK205" s="115"/>
      <c r="DL205" s="115"/>
      <c r="DM205" s="115"/>
      <c r="DN205" s="115"/>
      <c r="DO205" s="115"/>
      <c r="DP205" s="115"/>
      <c r="DQ205" s="115"/>
      <c r="DR205" s="115"/>
      <c r="DS205" s="115"/>
      <c r="DT205" s="115"/>
      <c r="DU205" s="115"/>
      <c r="DV205" s="115"/>
      <c r="DW205" s="115"/>
      <c r="DX205" s="115"/>
      <c r="DY205" s="115"/>
      <c r="DZ205" s="115"/>
      <c r="EA205" s="115"/>
      <c r="EB205" s="115"/>
      <c r="EC205" s="115"/>
      <c r="ED205" s="115"/>
      <c r="EE205" s="115"/>
      <c r="EF205" s="115"/>
      <c r="EG205" s="115"/>
      <c r="EH205" s="115"/>
      <c r="EI205" s="115"/>
      <c r="EJ205" s="115"/>
      <c r="EK205" s="115"/>
      <c r="EL205" s="115"/>
      <c r="EM205" s="115"/>
      <c r="EN205" s="115"/>
      <c r="EO205" s="115"/>
      <c r="EP205" s="115"/>
      <c r="EQ205" s="115"/>
      <c r="ER205" s="115"/>
      <c r="ES205" s="115"/>
      <c r="ET205" s="115"/>
      <c r="EU205" s="115"/>
      <c r="EV205" s="115"/>
      <c r="EW205" s="115"/>
      <c r="EX205" s="115"/>
      <c r="EY205" s="115"/>
      <c r="EZ205" s="115"/>
      <c r="FA205" s="115"/>
      <c r="FB205" s="115"/>
      <c r="FC205" s="115"/>
      <c r="FD205" s="115"/>
      <c r="FE205" s="115"/>
      <c r="FF205" s="115"/>
      <c r="FG205" s="115"/>
      <c r="FH205" s="115"/>
      <c r="FI205" s="111"/>
      <c r="FK205" s="112"/>
      <c r="FL205" s="109"/>
      <c r="FM205" s="111"/>
    </row>
    <row r="206" spans="1:169" ht="3" customHeight="1">
      <c r="A206" s="112"/>
      <c r="B206" s="120"/>
      <c r="C206" s="119"/>
      <c r="D206" s="112"/>
      <c r="E206" s="112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  <c r="CJ206" s="115"/>
      <c r="CK206" s="115"/>
      <c r="CL206" s="115"/>
      <c r="CM206" s="115"/>
      <c r="CN206" s="115"/>
      <c r="CO206" s="115"/>
      <c r="CP206" s="115"/>
      <c r="CQ206" s="115"/>
      <c r="CR206" s="115"/>
      <c r="CS206" s="115"/>
      <c r="CT206" s="115"/>
      <c r="CU206" s="115"/>
      <c r="CV206" s="115"/>
      <c r="CW206" s="115"/>
      <c r="CX206" s="115"/>
      <c r="CY206" s="115"/>
      <c r="CZ206" s="115"/>
      <c r="DA206" s="115"/>
      <c r="DB206" s="115"/>
      <c r="DC206" s="115"/>
      <c r="DD206" s="115"/>
      <c r="DE206" s="115"/>
      <c r="DF206" s="115"/>
      <c r="DG206" s="115"/>
      <c r="DH206" s="115"/>
      <c r="DI206" s="115"/>
      <c r="DJ206" s="115"/>
      <c r="DK206" s="115"/>
      <c r="DL206" s="115"/>
      <c r="DM206" s="115"/>
      <c r="DN206" s="115"/>
      <c r="DO206" s="115"/>
      <c r="DP206" s="115"/>
      <c r="DQ206" s="115"/>
      <c r="DR206" s="115"/>
      <c r="DS206" s="115"/>
      <c r="DT206" s="115"/>
      <c r="DU206" s="115"/>
      <c r="DV206" s="115"/>
      <c r="DW206" s="115"/>
      <c r="DX206" s="115"/>
      <c r="DY206" s="115"/>
      <c r="DZ206" s="115"/>
      <c r="EA206" s="115"/>
      <c r="EB206" s="115"/>
      <c r="EC206" s="115"/>
      <c r="ED206" s="115"/>
      <c r="EE206" s="115"/>
      <c r="EF206" s="115"/>
      <c r="EG206" s="115"/>
      <c r="EH206" s="115"/>
      <c r="EI206" s="115"/>
      <c r="EJ206" s="115"/>
      <c r="EK206" s="115"/>
      <c r="EL206" s="115"/>
      <c r="EM206" s="115"/>
      <c r="EN206" s="115"/>
      <c r="EO206" s="115"/>
      <c r="EP206" s="115"/>
      <c r="EQ206" s="115"/>
      <c r="ER206" s="115"/>
      <c r="ES206" s="115"/>
      <c r="ET206" s="115"/>
      <c r="EU206" s="115"/>
      <c r="EV206" s="115"/>
      <c r="EW206" s="115"/>
      <c r="EX206" s="115"/>
      <c r="EY206" s="115"/>
      <c r="EZ206" s="115"/>
      <c r="FA206" s="115"/>
      <c r="FB206" s="115"/>
      <c r="FC206" s="115"/>
      <c r="FD206" s="115"/>
      <c r="FE206" s="115"/>
      <c r="FF206" s="115"/>
      <c r="FG206" s="115"/>
      <c r="FH206" s="115"/>
      <c r="FI206" s="111"/>
      <c r="FK206" s="119"/>
      <c r="FM206" s="114"/>
    </row>
    <row r="207" spans="1:169" ht="3" customHeight="1">
      <c r="A207" s="112"/>
      <c r="B207" s="112"/>
      <c r="C207" s="108"/>
      <c r="E207" s="112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  <c r="CL207" s="115"/>
      <c r="CM207" s="115"/>
      <c r="CN207" s="115"/>
      <c r="CO207" s="115"/>
      <c r="CP207" s="115"/>
      <c r="CQ207" s="115"/>
      <c r="CR207" s="115"/>
      <c r="CS207" s="115"/>
      <c r="CT207" s="115"/>
      <c r="CU207" s="115"/>
      <c r="CV207" s="115"/>
      <c r="CW207" s="115"/>
      <c r="CX207" s="115"/>
      <c r="CY207" s="115"/>
      <c r="CZ207" s="115"/>
      <c r="DA207" s="115"/>
      <c r="DB207" s="115"/>
      <c r="DC207" s="115"/>
      <c r="DD207" s="115"/>
      <c r="DE207" s="115"/>
      <c r="DF207" s="115"/>
      <c r="DG207" s="115"/>
      <c r="DH207" s="115"/>
      <c r="DI207" s="115"/>
      <c r="DJ207" s="115"/>
      <c r="DK207" s="115"/>
      <c r="DL207" s="115"/>
      <c r="DM207" s="115"/>
      <c r="DN207" s="115"/>
      <c r="DO207" s="115"/>
      <c r="DP207" s="115"/>
      <c r="DQ207" s="115"/>
      <c r="DR207" s="115"/>
      <c r="DS207" s="115"/>
      <c r="DT207" s="115"/>
      <c r="DU207" s="115"/>
      <c r="DV207" s="115"/>
      <c r="DW207" s="115"/>
      <c r="DX207" s="115"/>
      <c r="DY207" s="115"/>
      <c r="DZ207" s="115"/>
      <c r="EA207" s="115"/>
      <c r="EB207" s="115"/>
      <c r="EC207" s="115"/>
      <c r="ED207" s="115"/>
      <c r="EE207" s="115"/>
      <c r="EF207" s="115"/>
      <c r="EG207" s="115"/>
      <c r="EH207" s="115"/>
      <c r="EI207" s="115"/>
      <c r="EJ207" s="115"/>
      <c r="EK207" s="115"/>
      <c r="EL207" s="115"/>
      <c r="EM207" s="115"/>
      <c r="EN207" s="115"/>
      <c r="EO207" s="115"/>
      <c r="EP207" s="115"/>
      <c r="EQ207" s="115"/>
      <c r="ER207" s="115"/>
      <c r="ES207" s="115"/>
      <c r="ET207" s="115"/>
      <c r="EU207" s="115"/>
      <c r="EV207" s="115"/>
      <c r="EW207" s="115"/>
      <c r="EX207" s="115"/>
      <c r="EY207" s="115"/>
      <c r="EZ207" s="115"/>
      <c r="FA207" s="115"/>
      <c r="FB207" s="115"/>
      <c r="FC207" s="115"/>
      <c r="FD207" s="115"/>
      <c r="FE207" s="115"/>
      <c r="FF207" s="115"/>
      <c r="FG207" s="115"/>
      <c r="FH207" s="115"/>
      <c r="FI207" s="111"/>
      <c r="FK207" s="109"/>
      <c r="FM207" s="114"/>
    </row>
    <row r="208" spans="1:169" ht="3" customHeight="1">
      <c r="A208" s="112"/>
      <c r="B208" s="119"/>
      <c r="C208" s="112"/>
      <c r="D208" s="112"/>
      <c r="E208" s="112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  <c r="CJ208" s="115"/>
      <c r="CK208" s="115"/>
      <c r="CL208" s="115"/>
      <c r="CM208" s="115"/>
      <c r="CN208" s="115"/>
      <c r="CO208" s="115"/>
      <c r="CP208" s="115"/>
      <c r="CQ208" s="115"/>
      <c r="CR208" s="115"/>
      <c r="CS208" s="115"/>
      <c r="CT208" s="115"/>
      <c r="CU208" s="115"/>
      <c r="CV208" s="115"/>
      <c r="CW208" s="115"/>
      <c r="CX208" s="115"/>
      <c r="CY208" s="115"/>
      <c r="CZ208" s="115"/>
      <c r="DA208" s="115"/>
      <c r="DB208" s="115"/>
      <c r="DC208" s="115"/>
      <c r="DD208" s="115"/>
      <c r="DE208" s="115"/>
      <c r="DF208" s="115"/>
      <c r="DG208" s="115"/>
      <c r="DH208" s="115"/>
      <c r="DI208" s="115"/>
      <c r="DJ208" s="115"/>
      <c r="DK208" s="115"/>
      <c r="DL208" s="115"/>
      <c r="DM208" s="115"/>
      <c r="DN208" s="115"/>
      <c r="DO208" s="115"/>
      <c r="DP208" s="115"/>
      <c r="DQ208" s="115"/>
      <c r="DR208" s="115"/>
      <c r="DS208" s="115"/>
      <c r="DT208" s="115"/>
      <c r="DU208" s="115"/>
      <c r="DV208" s="115"/>
      <c r="DW208" s="115"/>
      <c r="DX208" s="115"/>
      <c r="DY208" s="115"/>
      <c r="DZ208" s="115"/>
      <c r="EA208" s="115"/>
      <c r="EB208" s="115"/>
      <c r="EC208" s="115"/>
      <c r="ED208" s="115"/>
      <c r="EE208" s="115"/>
      <c r="EF208" s="115"/>
      <c r="EG208" s="115"/>
      <c r="EH208" s="115"/>
      <c r="EI208" s="115"/>
      <c r="EJ208" s="115"/>
      <c r="EK208" s="115"/>
      <c r="EL208" s="115"/>
      <c r="EM208" s="115"/>
      <c r="EN208" s="115"/>
      <c r="EO208" s="115"/>
      <c r="EP208" s="115"/>
      <c r="EQ208" s="115"/>
      <c r="ER208" s="115"/>
      <c r="ES208" s="115"/>
      <c r="ET208" s="115"/>
      <c r="EU208" s="115"/>
      <c r="EV208" s="115"/>
      <c r="EW208" s="115"/>
      <c r="EX208" s="115"/>
      <c r="EY208" s="115"/>
      <c r="EZ208" s="115"/>
      <c r="FA208" s="115"/>
      <c r="FB208" s="115"/>
      <c r="FC208" s="115"/>
      <c r="FD208" s="115"/>
      <c r="FE208" s="115"/>
      <c r="FF208" s="115"/>
      <c r="FG208" s="115"/>
      <c r="FH208" s="115"/>
      <c r="FI208" s="111"/>
      <c r="FK208" s="112"/>
      <c r="FL208" s="110"/>
      <c r="FM208" s="114"/>
    </row>
    <row r="209" spans="1:169" ht="3" customHeight="1">
      <c r="A209" s="112"/>
      <c r="B209" s="108"/>
      <c r="D209" s="112"/>
      <c r="E209" s="112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5"/>
      <c r="CU209" s="115"/>
      <c r="CV209" s="115"/>
      <c r="CW209" s="115"/>
      <c r="CX209" s="115"/>
      <c r="CY209" s="115"/>
      <c r="CZ209" s="115"/>
      <c r="DA209" s="115"/>
      <c r="DB209" s="115"/>
      <c r="DC209" s="115"/>
      <c r="DD209" s="115"/>
      <c r="DE209" s="115"/>
      <c r="DF209" s="115"/>
      <c r="DG209" s="115"/>
      <c r="DH209" s="115"/>
      <c r="DI209" s="115"/>
      <c r="DJ209" s="115"/>
      <c r="DK209" s="115"/>
      <c r="DL209" s="115"/>
      <c r="DM209" s="115"/>
      <c r="DN209" s="115"/>
      <c r="DO209" s="115"/>
      <c r="DP209" s="115"/>
      <c r="DQ209" s="115"/>
      <c r="DR209" s="115"/>
      <c r="DS209" s="115"/>
      <c r="DT209" s="115"/>
      <c r="DU209" s="115"/>
      <c r="DV209" s="115"/>
      <c r="DW209" s="115"/>
      <c r="DX209" s="115"/>
      <c r="DY209" s="115"/>
      <c r="DZ209" s="115"/>
      <c r="EA209" s="115"/>
      <c r="EB209" s="115"/>
      <c r="EC209" s="115"/>
      <c r="ED209" s="115"/>
      <c r="EE209" s="115"/>
      <c r="EF209" s="115"/>
      <c r="EG209" s="115"/>
      <c r="EH209" s="115"/>
      <c r="EI209" s="115"/>
      <c r="EJ209" s="115"/>
      <c r="EK209" s="115"/>
      <c r="EL209" s="115"/>
      <c r="EM209" s="115"/>
      <c r="EN209" s="115"/>
      <c r="EO209" s="115"/>
      <c r="EP209" s="115"/>
      <c r="EQ209" s="115"/>
      <c r="ER209" s="115"/>
      <c r="ES209" s="115"/>
      <c r="ET209" s="115"/>
      <c r="EU209" s="115"/>
      <c r="EV209" s="115"/>
      <c r="EW209" s="115"/>
      <c r="EX209" s="115"/>
      <c r="EY209" s="115"/>
      <c r="EZ209" s="115"/>
      <c r="FA209" s="115"/>
      <c r="FB209" s="115"/>
      <c r="FC209" s="115"/>
      <c r="FD209" s="115"/>
      <c r="FE209" s="115"/>
      <c r="FF209" s="115"/>
      <c r="FG209" s="115"/>
      <c r="FH209" s="115"/>
      <c r="FI209" s="111"/>
      <c r="FK209" s="112"/>
      <c r="FL209" s="109"/>
      <c r="FM209" s="111"/>
    </row>
    <row r="210" spans="1:169" ht="3" customHeight="1">
      <c r="A210" s="112"/>
      <c r="B210" s="120"/>
      <c r="C210" s="119"/>
      <c r="D210" s="112"/>
      <c r="E210" s="112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15"/>
      <c r="CO210" s="115"/>
      <c r="CP210" s="115"/>
      <c r="CQ210" s="115"/>
      <c r="CR210" s="115"/>
      <c r="CS210" s="115"/>
      <c r="CT210" s="115"/>
      <c r="CU210" s="115"/>
      <c r="CV210" s="115"/>
      <c r="CW210" s="115"/>
      <c r="CX210" s="115"/>
      <c r="CY210" s="115"/>
      <c r="CZ210" s="115"/>
      <c r="DA210" s="115"/>
      <c r="DB210" s="115"/>
      <c r="DC210" s="115"/>
      <c r="DD210" s="115"/>
      <c r="DE210" s="115"/>
      <c r="DF210" s="115"/>
      <c r="DG210" s="115"/>
      <c r="DH210" s="115"/>
      <c r="DI210" s="115"/>
      <c r="DJ210" s="115"/>
      <c r="DK210" s="115"/>
      <c r="DL210" s="115"/>
      <c r="DM210" s="115"/>
      <c r="DN210" s="115"/>
      <c r="DO210" s="115"/>
      <c r="DP210" s="115"/>
      <c r="DQ210" s="115"/>
      <c r="DR210" s="115"/>
      <c r="DS210" s="115"/>
      <c r="DT210" s="115"/>
      <c r="DU210" s="115"/>
      <c r="DV210" s="115"/>
      <c r="DW210" s="115"/>
      <c r="DX210" s="115"/>
      <c r="DY210" s="115"/>
      <c r="DZ210" s="115"/>
      <c r="EA210" s="115"/>
      <c r="EB210" s="115"/>
      <c r="EC210" s="115"/>
      <c r="ED210" s="115"/>
      <c r="EE210" s="115"/>
      <c r="EF210" s="115"/>
      <c r="EG210" s="115"/>
      <c r="EH210" s="115"/>
      <c r="EI210" s="115"/>
      <c r="EJ210" s="115"/>
      <c r="EK210" s="115"/>
      <c r="EL210" s="115"/>
      <c r="EM210" s="115"/>
      <c r="EN210" s="115"/>
      <c r="EO210" s="115"/>
      <c r="EP210" s="115"/>
      <c r="EQ210" s="115"/>
      <c r="ER210" s="115"/>
      <c r="ES210" s="115"/>
      <c r="ET210" s="115"/>
      <c r="EU210" s="115"/>
      <c r="EV210" s="115"/>
      <c r="EW210" s="115"/>
      <c r="EX210" s="115"/>
      <c r="EY210" s="115"/>
      <c r="EZ210" s="115"/>
      <c r="FA210" s="115"/>
      <c r="FB210" s="115"/>
      <c r="FC210" s="115"/>
      <c r="FD210" s="115"/>
      <c r="FE210" s="115"/>
      <c r="FF210" s="115"/>
      <c r="FG210" s="115"/>
      <c r="FH210" s="115"/>
      <c r="FI210" s="111"/>
      <c r="FK210" s="110"/>
      <c r="FL210" s="118"/>
      <c r="FM210" s="114"/>
    </row>
    <row r="211" spans="1:169" ht="3" customHeight="1">
      <c r="A211" s="112"/>
      <c r="B211" s="112"/>
      <c r="C211" s="108"/>
      <c r="E211" s="112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15"/>
      <c r="CO211" s="115"/>
      <c r="CP211" s="115"/>
      <c r="CQ211" s="115"/>
      <c r="CR211" s="115"/>
      <c r="CS211" s="115"/>
      <c r="CT211" s="115"/>
      <c r="CU211" s="115"/>
      <c r="CV211" s="115"/>
      <c r="CW211" s="115"/>
      <c r="CX211" s="115"/>
      <c r="CY211" s="115"/>
      <c r="CZ211" s="115"/>
      <c r="DA211" s="115"/>
      <c r="DB211" s="115"/>
      <c r="DC211" s="115"/>
      <c r="DD211" s="115"/>
      <c r="DE211" s="115"/>
      <c r="DF211" s="115"/>
      <c r="DG211" s="115"/>
      <c r="DH211" s="115"/>
      <c r="DI211" s="115"/>
      <c r="DJ211" s="115"/>
      <c r="DK211" s="115"/>
      <c r="DL211" s="115"/>
      <c r="DM211" s="115"/>
      <c r="DN211" s="115"/>
      <c r="DO211" s="115"/>
      <c r="DP211" s="115"/>
      <c r="DQ211" s="115"/>
      <c r="DR211" s="115"/>
      <c r="DS211" s="115"/>
      <c r="DT211" s="115"/>
      <c r="DU211" s="115"/>
      <c r="DV211" s="115"/>
      <c r="DW211" s="115"/>
      <c r="DX211" s="115"/>
      <c r="DY211" s="115"/>
      <c r="DZ211" s="115"/>
      <c r="EA211" s="115"/>
      <c r="EB211" s="115"/>
      <c r="EC211" s="115"/>
      <c r="ED211" s="115"/>
      <c r="EE211" s="115"/>
      <c r="EF211" s="115"/>
      <c r="EG211" s="115"/>
      <c r="EH211" s="115"/>
      <c r="EI211" s="115"/>
      <c r="EJ211" s="115"/>
      <c r="EK211" s="115"/>
      <c r="EL211" s="115"/>
      <c r="EM211" s="115"/>
      <c r="EN211" s="115"/>
      <c r="EO211" s="115"/>
      <c r="EP211" s="115"/>
      <c r="EQ211" s="115"/>
      <c r="ER211" s="115"/>
      <c r="ES211" s="115"/>
      <c r="ET211" s="115"/>
      <c r="EU211" s="115"/>
      <c r="EV211" s="115"/>
      <c r="EW211" s="115"/>
      <c r="EX211" s="115"/>
      <c r="EY211" s="115"/>
      <c r="EZ211" s="115"/>
      <c r="FA211" s="115"/>
      <c r="FB211" s="115"/>
      <c r="FC211" s="115"/>
      <c r="FD211" s="115"/>
      <c r="FE211" s="115"/>
      <c r="FF211" s="115"/>
      <c r="FG211" s="115"/>
      <c r="FH211" s="115"/>
      <c r="FI211" s="111"/>
      <c r="FK211" s="109"/>
      <c r="FM211" s="114"/>
    </row>
    <row r="212" spans="1:169" ht="3" customHeight="1">
      <c r="A212" s="112"/>
      <c r="B212" s="110"/>
      <c r="C212" s="120"/>
      <c r="D212" s="112"/>
      <c r="E212" s="112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  <c r="CJ212" s="115"/>
      <c r="CK212" s="115"/>
      <c r="CL212" s="115"/>
      <c r="CM212" s="115"/>
      <c r="CN212" s="115"/>
      <c r="CO212" s="115"/>
      <c r="CP212" s="115"/>
      <c r="CQ212" s="115"/>
      <c r="CR212" s="115"/>
      <c r="CS212" s="115"/>
      <c r="CT212" s="115"/>
      <c r="CU212" s="115"/>
      <c r="CV212" s="115"/>
      <c r="CW212" s="115"/>
      <c r="CX212" s="115"/>
      <c r="CY212" s="115"/>
      <c r="CZ212" s="115"/>
      <c r="DA212" s="115"/>
      <c r="DB212" s="115"/>
      <c r="DC212" s="115"/>
      <c r="DD212" s="115"/>
      <c r="DE212" s="115"/>
      <c r="DF212" s="115"/>
      <c r="DG212" s="115"/>
      <c r="DH212" s="115"/>
      <c r="DI212" s="115"/>
      <c r="DJ212" s="115"/>
      <c r="DK212" s="115"/>
      <c r="DL212" s="115"/>
      <c r="DM212" s="115"/>
      <c r="DN212" s="115"/>
      <c r="DO212" s="115"/>
      <c r="DP212" s="115"/>
      <c r="DQ212" s="115"/>
      <c r="DR212" s="115"/>
      <c r="DS212" s="115"/>
      <c r="DT212" s="115"/>
      <c r="DU212" s="115"/>
      <c r="DV212" s="115"/>
      <c r="DW212" s="115"/>
      <c r="DX212" s="115"/>
      <c r="DY212" s="115"/>
      <c r="DZ212" s="115"/>
      <c r="EA212" s="115"/>
      <c r="EB212" s="115"/>
      <c r="EC212" s="115"/>
      <c r="ED212" s="115"/>
      <c r="EE212" s="115"/>
      <c r="EF212" s="115"/>
      <c r="EG212" s="115"/>
      <c r="EH212" s="115"/>
      <c r="EI212" s="115"/>
      <c r="EJ212" s="115"/>
      <c r="EK212" s="115"/>
      <c r="EL212" s="115"/>
      <c r="EM212" s="115"/>
      <c r="EN212" s="115"/>
      <c r="EO212" s="115"/>
      <c r="EP212" s="115"/>
      <c r="EQ212" s="115"/>
      <c r="ER212" s="115"/>
      <c r="ES212" s="115"/>
      <c r="ET212" s="115"/>
      <c r="EU212" s="115"/>
      <c r="EV212" s="115"/>
      <c r="EW212" s="115"/>
      <c r="EX212" s="115"/>
      <c r="EY212" s="115"/>
      <c r="EZ212" s="115"/>
      <c r="FA212" s="115"/>
      <c r="FB212" s="115"/>
      <c r="FC212" s="115"/>
      <c r="FD212" s="115"/>
      <c r="FE212" s="115"/>
      <c r="FF212" s="115"/>
      <c r="FG212" s="115"/>
      <c r="FH212" s="115"/>
      <c r="FI212" s="111"/>
      <c r="FK212" s="112"/>
      <c r="FL212" s="110"/>
      <c r="FM212" s="114"/>
    </row>
    <row r="213" spans="1:169" ht="3" customHeight="1">
      <c r="A213" s="112"/>
      <c r="B213" s="108"/>
      <c r="D213" s="112"/>
      <c r="E213" s="112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  <c r="CM213" s="115"/>
      <c r="CN213" s="115"/>
      <c r="CO213" s="115"/>
      <c r="CP213" s="115"/>
      <c r="CQ213" s="115"/>
      <c r="CR213" s="115"/>
      <c r="CS213" s="115"/>
      <c r="CT213" s="115"/>
      <c r="CU213" s="115"/>
      <c r="CV213" s="115"/>
      <c r="CW213" s="115"/>
      <c r="CX213" s="115"/>
      <c r="CY213" s="115"/>
      <c r="CZ213" s="115"/>
      <c r="DA213" s="115"/>
      <c r="DB213" s="115"/>
      <c r="DC213" s="115"/>
      <c r="DD213" s="115"/>
      <c r="DE213" s="115"/>
      <c r="DF213" s="115"/>
      <c r="DG213" s="115"/>
      <c r="DH213" s="115"/>
      <c r="DI213" s="115"/>
      <c r="DJ213" s="115"/>
      <c r="DK213" s="115"/>
      <c r="DL213" s="115"/>
      <c r="DM213" s="115"/>
      <c r="DN213" s="115"/>
      <c r="DO213" s="115"/>
      <c r="DP213" s="115"/>
      <c r="DQ213" s="115"/>
      <c r="DR213" s="115"/>
      <c r="DS213" s="115"/>
      <c r="DT213" s="115"/>
      <c r="DU213" s="115"/>
      <c r="DV213" s="115"/>
      <c r="DW213" s="115"/>
      <c r="DX213" s="115"/>
      <c r="DY213" s="115"/>
      <c r="DZ213" s="115"/>
      <c r="EA213" s="115"/>
      <c r="EB213" s="115"/>
      <c r="EC213" s="115"/>
      <c r="ED213" s="115"/>
      <c r="EE213" s="115"/>
      <c r="EF213" s="115"/>
      <c r="EG213" s="115"/>
      <c r="EH213" s="115"/>
      <c r="EI213" s="115"/>
      <c r="EJ213" s="115"/>
      <c r="EK213" s="115"/>
      <c r="EL213" s="115"/>
      <c r="EM213" s="115"/>
      <c r="EN213" s="115"/>
      <c r="EO213" s="115"/>
      <c r="EP213" s="115"/>
      <c r="EQ213" s="115"/>
      <c r="ER213" s="115"/>
      <c r="ES213" s="115"/>
      <c r="ET213" s="115"/>
      <c r="EU213" s="115"/>
      <c r="EV213" s="115"/>
      <c r="EW213" s="115"/>
      <c r="EX213" s="115"/>
      <c r="EY213" s="115"/>
      <c r="EZ213" s="115"/>
      <c r="FA213" s="115"/>
      <c r="FB213" s="115"/>
      <c r="FC213" s="115"/>
      <c r="FD213" s="115"/>
      <c r="FE213" s="115"/>
      <c r="FF213" s="115"/>
      <c r="FG213" s="115"/>
      <c r="FH213" s="115"/>
      <c r="FI213" s="111"/>
      <c r="FK213" s="112"/>
      <c r="FL213" s="109"/>
      <c r="FM213" s="111"/>
    </row>
    <row r="214" spans="1:169" ht="3" customHeight="1">
      <c r="A214" s="112"/>
      <c r="B214" s="120"/>
      <c r="C214" s="119"/>
      <c r="D214" s="112"/>
      <c r="E214" s="112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  <c r="CJ214" s="115"/>
      <c r="CK214" s="115"/>
      <c r="CL214" s="115"/>
      <c r="CM214" s="115"/>
      <c r="CN214" s="115"/>
      <c r="CO214" s="115"/>
      <c r="CP214" s="115"/>
      <c r="CQ214" s="115"/>
      <c r="CR214" s="115"/>
      <c r="CS214" s="115"/>
      <c r="CT214" s="115"/>
      <c r="CU214" s="115"/>
      <c r="CV214" s="115"/>
      <c r="CW214" s="115"/>
      <c r="CX214" s="115"/>
      <c r="CY214" s="115"/>
      <c r="CZ214" s="115"/>
      <c r="DA214" s="115"/>
      <c r="DB214" s="115"/>
      <c r="DC214" s="115"/>
      <c r="DD214" s="115"/>
      <c r="DE214" s="115"/>
      <c r="DF214" s="115"/>
      <c r="DG214" s="115"/>
      <c r="DH214" s="115"/>
      <c r="DI214" s="115"/>
      <c r="DJ214" s="115"/>
      <c r="DK214" s="115"/>
      <c r="DL214" s="115"/>
      <c r="DM214" s="115"/>
      <c r="DN214" s="115"/>
      <c r="DO214" s="115"/>
      <c r="DP214" s="115"/>
      <c r="DQ214" s="115"/>
      <c r="DR214" s="115"/>
      <c r="DS214" s="115"/>
      <c r="DT214" s="115"/>
      <c r="DU214" s="115"/>
      <c r="DV214" s="115"/>
      <c r="DW214" s="115"/>
      <c r="DX214" s="115"/>
      <c r="DY214" s="115"/>
      <c r="DZ214" s="115"/>
      <c r="EA214" s="115"/>
      <c r="EB214" s="115"/>
      <c r="EC214" s="115"/>
      <c r="ED214" s="115"/>
      <c r="EE214" s="115"/>
      <c r="EF214" s="115"/>
      <c r="EG214" s="115"/>
      <c r="EH214" s="115"/>
      <c r="EI214" s="115"/>
      <c r="EJ214" s="115"/>
      <c r="EK214" s="115"/>
      <c r="EL214" s="115"/>
      <c r="EM214" s="115"/>
      <c r="EN214" s="115"/>
      <c r="EO214" s="115"/>
      <c r="EP214" s="115"/>
      <c r="EQ214" s="115"/>
      <c r="ER214" s="115"/>
      <c r="ES214" s="115"/>
      <c r="ET214" s="115"/>
      <c r="EU214" s="115"/>
      <c r="EV214" s="115"/>
      <c r="EW214" s="115"/>
      <c r="EX214" s="115"/>
      <c r="EY214" s="115"/>
      <c r="EZ214" s="115"/>
      <c r="FA214" s="115"/>
      <c r="FB214" s="115"/>
      <c r="FC214" s="115"/>
      <c r="FD214" s="115"/>
      <c r="FE214" s="115"/>
      <c r="FF214" s="115"/>
      <c r="FG214" s="115"/>
      <c r="FH214" s="115"/>
      <c r="FI214" s="111"/>
      <c r="FK214" s="110"/>
      <c r="FL214" s="118"/>
      <c r="FM214" s="114"/>
    </row>
    <row r="215" spans="1:169" ht="3" customHeight="1">
      <c r="A215" s="112"/>
      <c r="B215" s="112"/>
      <c r="C215" s="108"/>
      <c r="E215" s="112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15"/>
      <c r="CO215" s="115"/>
      <c r="CP215" s="115"/>
      <c r="CQ215" s="115"/>
      <c r="CR215" s="115"/>
      <c r="CS215" s="115"/>
      <c r="CT215" s="115"/>
      <c r="CU215" s="115"/>
      <c r="CV215" s="115"/>
      <c r="CW215" s="115"/>
      <c r="CX215" s="115"/>
      <c r="CY215" s="115"/>
      <c r="CZ215" s="115"/>
      <c r="DA215" s="115"/>
      <c r="DB215" s="115"/>
      <c r="DC215" s="115"/>
      <c r="DD215" s="115"/>
      <c r="DE215" s="115"/>
      <c r="DF215" s="115"/>
      <c r="DG215" s="115"/>
      <c r="DH215" s="115"/>
      <c r="DI215" s="115"/>
      <c r="DJ215" s="115"/>
      <c r="DK215" s="115"/>
      <c r="DL215" s="115"/>
      <c r="DM215" s="115"/>
      <c r="DN215" s="115"/>
      <c r="DO215" s="115"/>
      <c r="DP215" s="115"/>
      <c r="DQ215" s="115"/>
      <c r="DR215" s="115"/>
      <c r="DS215" s="115"/>
      <c r="DT215" s="115"/>
      <c r="DU215" s="115"/>
      <c r="DV215" s="115"/>
      <c r="DW215" s="115"/>
      <c r="DX215" s="115"/>
      <c r="DY215" s="115"/>
      <c r="DZ215" s="115"/>
      <c r="EA215" s="115"/>
      <c r="EB215" s="115"/>
      <c r="EC215" s="115"/>
      <c r="ED215" s="115"/>
      <c r="EE215" s="115"/>
      <c r="EF215" s="115"/>
      <c r="EG215" s="115"/>
      <c r="EH215" s="115"/>
      <c r="EI215" s="115"/>
      <c r="EJ215" s="115"/>
      <c r="EK215" s="115"/>
      <c r="EL215" s="115"/>
      <c r="EM215" s="115"/>
      <c r="EN215" s="115"/>
      <c r="EO215" s="115"/>
      <c r="EP215" s="115"/>
      <c r="EQ215" s="115"/>
      <c r="ER215" s="115"/>
      <c r="ES215" s="115"/>
      <c r="ET215" s="115"/>
      <c r="EU215" s="115"/>
      <c r="EV215" s="115"/>
      <c r="EW215" s="115"/>
      <c r="EX215" s="115"/>
      <c r="EY215" s="115"/>
      <c r="EZ215" s="115"/>
      <c r="FA215" s="115"/>
      <c r="FB215" s="115"/>
      <c r="FC215" s="115"/>
      <c r="FD215" s="115"/>
      <c r="FE215" s="115"/>
      <c r="FF215" s="115"/>
      <c r="FG215" s="115"/>
      <c r="FH215" s="115"/>
      <c r="FI215" s="111"/>
      <c r="FK215" s="109"/>
      <c r="FM215" s="114"/>
    </row>
    <row r="216" spans="1:169" ht="3" customHeight="1">
      <c r="A216" s="112"/>
      <c r="B216" s="119"/>
      <c r="C216" s="112"/>
      <c r="D216" s="112"/>
      <c r="E216" s="112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15"/>
      <c r="CO216" s="115"/>
      <c r="CP216" s="115"/>
      <c r="CQ216" s="115"/>
      <c r="CR216" s="115"/>
      <c r="CS216" s="115"/>
      <c r="CT216" s="115"/>
      <c r="CU216" s="115"/>
      <c r="CV216" s="115"/>
      <c r="CW216" s="115"/>
      <c r="CX216" s="115"/>
      <c r="CY216" s="115"/>
      <c r="CZ216" s="115"/>
      <c r="DA216" s="115"/>
      <c r="DB216" s="115"/>
      <c r="DC216" s="115"/>
      <c r="DD216" s="115"/>
      <c r="DE216" s="115"/>
      <c r="DF216" s="115"/>
      <c r="DG216" s="115"/>
      <c r="DH216" s="115"/>
      <c r="DI216" s="115"/>
      <c r="DJ216" s="115"/>
      <c r="DK216" s="115"/>
      <c r="DL216" s="115"/>
      <c r="DM216" s="115"/>
      <c r="DN216" s="115"/>
      <c r="DO216" s="115"/>
      <c r="DP216" s="115"/>
      <c r="DQ216" s="115"/>
      <c r="DR216" s="115"/>
      <c r="DS216" s="115"/>
      <c r="DT216" s="115"/>
      <c r="DU216" s="115"/>
      <c r="DV216" s="115"/>
      <c r="DW216" s="115"/>
      <c r="DX216" s="115"/>
      <c r="DY216" s="115"/>
      <c r="DZ216" s="115"/>
      <c r="EA216" s="115"/>
      <c r="EB216" s="115"/>
      <c r="EC216" s="115"/>
      <c r="ED216" s="115"/>
      <c r="EE216" s="115"/>
      <c r="EF216" s="115"/>
      <c r="EG216" s="115"/>
      <c r="EH216" s="115"/>
      <c r="EI216" s="115"/>
      <c r="EJ216" s="115"/>
      <c r="EK216" s="115"/>
      <c r="EL216" s="115"/>
      <c r="EM216" s="115"/>
      <c r="EN216" s="115"/>
      <c r="EO216" s="115"/>
      <c r="EP216" s="115"/>
      <c r="EQ216" s="115"/>
      <c r="ER216" s="115"/>
      <c r="ES216" s="115"/>
      <c r="ET216" s="115"/>
      <c r="EU216" s="115"/>
      <c r="EV216" s="115"/>
      <c r="EW216" s="115"/>
      <c r="EX216" s="115"/>
      <c r="EY216" s="115"/>
      <c r="EZ216" s="115"/>
      <c r="FA216" s="115"/>
      <c r="FB216" s="115"/>
      <c r="FC216" s="115"/>
      <c r="FD216" s="115"/>
      <c r="FE216" s="115"/>
      <c r="FF216" s="115"/>
      <c r="FG216" s="115"/>
      <c r="FH216" s="115"/>
      <c r="FI216" s="111"/>
      <c r="FK216" s="112"/>
      <c r="FL216" s="110"/>
      <c r="FM216" s="114"/>
    </row>
    <row r="217" spans="1:169" ht="3" customHeight="1">
      <c r="A217" s="112"/>
      <c r="B217" s="108"/>
      <c r="D217" s="112"/>
      <c r="E217" s="112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15"/>
      <c r="DY217" s="115"/>
      <c r="DZ217" s="115"/>
      <c r="EA217" s="115"/>
      <c r="EB217" s="115"/>
      <c r="EC217" s="115"/>
      <c r="ED217" s="115"/>
      <c r="EE217" s="115"/>
      <c r="EF217" s="115"/>
      <c r="EG217" s="115"/>
      <c r="EH217" s="115"/>
      <c r="EI217" s="115"/>
      <c r="EJ217" s="115"/>
      <c r="EK217" s="115"/>
      <c r="EL217" s="115"/>
      <c r="EM217" s="115"/>
      <c r="EN217" s="115"/>
      <c r="EO217" s="115"/>
      <c r="EP217" s="115"/>
      <c r="EQ217" s="115"/>
      <c r="ER217" s="115"/>
      <c r="ES217" s="115"/>
      <c r="ET217" s="115"/>
      <c r="EU217" s="115"/>
      <c r="EV217" s="115"/>
      <c r="EW217" s="115"/>
      <c r="EX217" s="115"/>
      <c r="EY217" s="115"/>
      <c r="EZ217" s="115"/>
      <c r="FA217" s="115"/>
      <c r="FB217" s="115"/>
      <c r="FC217" s="115"/>
      <c r="FD217" s="115"/>
      <c r="FE217" s="115"/>
      <c r="FF217" s="115"/>
      <c r="FG217" s="115"/>
      <c r="FH217" s="115"/>
      <c r="FI217" s="111"/>
      <c r="FK217" s="112"/>
      <c r="FL217" s="109"/>
      <c r="FM217" s="111"/>
    </row>
    <row r="218" spans="1:169" ht="3" customHeight="1">
      <c r="A218" s="112"/>
      <c r="B218" s="120"/>
      <c r="C218" s="119"/>
      <c r="D218" s="112"/>
      <c r="E218" s="112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  <c r="CJ218" s="115"/>
      <c r="CK218" s="115"/>
      <c r="CL218" s="115"/>
      <c r="CM218" s="115"/>
      <c r="CN218" s="115"/>
      <c r="CO218" s="115"/>
      <c r="CP218" s="115"/>
      <c r="CQ218" s="115"/>
      <c r="CR218" s="115"/>
      <c r="CS218" s="115"/>
      <c r="CT218" s="115"/>
      <c r="CU218" s="115"/>
      <c r="CV218" s="115"/>
      <c r="CW218" s="115"/>
      <c r="CX218" s="115"/>
      <c r="CY218" s="115"/>
      <c r="CZ218" s="115"/>
      <c r="DA218" s="115"/>
      <c r="DB218" s="115"/>
      <c r="DC218" s="115"/>
      <c r="DD218" s="115"/>
      <c r="DE218" s="115"/>
      <c r="DF218" s="115"/>
      <c r="DG218" s="115"/>
      <c r="DH218" s="115"/>
      <c r="DI218" s="115"/>
      <c r="DJ218" s="115"/>
      <c r="DK218" s="115"/>
      <c r="DL218" s="115"/>
      <c r="DM218" s="115"/>
      <c r="DN218" s="115"/>
      <c r="DO218" s="115"/>
      <c r="DP218" s="115"/>
      <c r="DQ218" s="115"/>
      <c r="DR218" s="115"/>
      <c r="DS218" s="115"/>
      <c r="DT218" s="115"/>
      <c r="DU218" s="115"/>
      <c r="DV218" s="115"/>
      <c r="DW218" s="115"/>
      <c r="DX218" s="115"/>
      <c r="DY218" s="115"/>
      <c r="DZ218" s="115"/>
      <c r="EA218" s="115"/>
      <c r="EB218" s="115"/>
      <c r="EC218" s="115"/>
      <c r="ED218" s="115"/>
      <c r="EE218" s="115"/>
      <c r="EF218" s="115"/>
      <c r="EG218" s="115"/>
      <c r="EH218" s="115"/>
      <c r="EI218" s="115"/>
      <c r="EJ218" s="115"/>
      <c r="EK218" s="115"/>
      <c r="EL218" s="115"/>
      <c r="EM218" s="115"/>
      <c r="EN218" s="115"/>
      <c r="EO218" s="115"/>
      <c r="EP218" s="115"/>
      <c r="EQ218" s="115"/>
      <c r="ER218" s="115"/>
      <c r="ES218" s="115"/>
      <c r="ET218" s="115"/>
      <c r="EU218" s="115"/>
      <c r="EV218" s="115"/>
      <c r="EW218" s="115"/>
      <c r="EX218" s="115"/>
      <c r="EY218" s="115"/>
      <c r="EZ218" s="115"/>
      <c r="FA218" s="115"/>
      <c r="FB218" s="115"/>
      <c r="FC218" s="115"/>
      <c r="FD218" s="115"/>
      <c r="FE218" s="115"/>
      <c r="FF218" s="115"/>
      <c r="FG218" s="115"/>
      <c r="FH218" s="115"/>
      <c r="FI218" s="111"/>
      <c r="FK218" s="110"/>
      <c r="FL218" s="114"/>
      <c r="FM218" s="114"/>
    </row>
    <row r="219" spans="1:169" ht="3" customHeight="1">
      <c r="A219" s="112"/>
      <c r="B219" s="112"/>
      <c r="C219" s="108"/>
      <c r="E219" s="112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  <c r="CJ219" s="115"/>
      <c r="CK219" s="115"/>
      <c r="CL219" s="115"/>
      <c r="CM219" s="115"/>
      <c r="CN219" s="115"/>
      <c r="CO219" s="115"/>
      <c r="CP219" s="115"/>
      <c r="CQ219" s="115"/>
      <c r="CR219" s="115"/>
      <c r="CS219" s="115"/>
      <c r="CT219" s="115"/>
      <c r="CU219" s="115"/>
      <c r="CV219" s="115"/>
      <c r="CW219" s="115"/>
      <c r="CX219" s="115"/>
      <c r="CY219" s="115"/>
      <c r="CZ219" s="115"/>
      <c r="DA219" s="115"/>
      <c r="DB219" s="115"/>
      <c r="DC219" s="115"/>
      <c r="DD219" s="115"/>
      <c r="DE219" s="115"/>
      <c r="DF219" s="115"/>
      <c r="DG219" s="115"/>
      <c r="DH219" s="115"/>
      <c r="DI219" s="115"/>
      <c r="DJ219" s="115"/>
      <c r="DK219" s="115"/>
      <c r="DL219" s="115"/>
      <c r="DM219" s="115"/>
      <c r="DN219" s="115"/>
      <c r="DO219" s="115"/>
      <c r="DP219" s="115"/>
      <c r="DQ219" s="115"/>
      <c r="DR219" s="115"/>
      <c r="DS219" s="115"/>
      <c r="DT219" s="115"/>
      <c r="DU219" s="115"/>
      <c r="DV219" s="115"/>
      <c r="DW219" s="115"/>
      <c r="DX219" s="115"/>
      <c r="DY219" s="115"/>
      <c r="DZ219" s="115"/>
      <c r="EA219" s="115"/>
      <c r="EB219" s="115"/>
      <c r="EC219" s="115"/>
      <c r="ED219" s="115"/>
      <c r="EE219" s="115"/>
      <c r="EF219" s="115"/>
      <c r="EG219" s="115"/>
      <c r="EH219" s="115"/>
      <c r="EI219" s="115"/>
      <c r="EJ219" s="115"/>
      <c r="EK219" s="115"/>
      <c r="EL219" s="115"/>
      <c r="EM219" s="115"/>
      <c r="EN219" s="115"/>
      <c r="EO219" s="115"/>
      <c r="EP219" s="115"/>
      <c r="EQ219" s="115"/>
      <c r="ER219" s="115"/>
      <c r="ES219" s="115"/>
      <c r="ET219" s="115"/>
      <c r="EU219" s="115"/>
      <c r="EV219" s="115"/>
      <c r="EW219" s="115"/>
      <c r="EX219" s="115"/>
      <c r="EY219" s="115"/>
      <c r="EZ219" s="115"/>
      <c r="FA219" s="115"/>
      <c r="FB219" s="115"/>
      <c r="FC219" s="115"/>
      <c r="FD219" s="115"/>
      <c r="FE219" s="115"/>
      <c r="FF219" s="115"/>
      <c r="FG219" s="115"/>
      <c r="FH219" s="115"/>
      <c r="FI219" s="111"/>
      <c r="FK219" s="109"/>
      <c r="FL219" s="111"/>
      <c r="FM219" s="111"/>
    </row>
    <row r="220" spans="1:169" ht="3" customHeight="1">
      <c r="A220" s="112"/>
      <c r="B220" s="110"/>
      <c r="C220" s="120"/>
      <c r="D220" s="112"/>
      <c r="E220" s="112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  <c r="CL220" s="115"/>
      <c r="CM220" s="115"/>
      <c r="CN220" s="115"/>
      <c r="CO220" s="115"/>
      <c r="CP220" s="115"/>
      <c r="CQ220" s="115"/>
      <c r="CR220" s="115"/>
      <c r="CS220" s="115"/>
      <c r="CT220" s="115"/>
      <c r="CU220" s="115"/>
      <c r="CV220" s="115"/>
      <c r="CW220" s="115"/>
      <c r="CX220" s="115"/>
      <c r="CY220" s="115"/>
      <c r="CZ220" s="115"/>
      <c r="DA220" s="115"/>
      <c r="DB220" s="115"/>
      <c r="DC220" s="115"/>
      <c r="DD220" s="115"/>
      <c r="DE220" s="115"/>
      <c r="DF220" s="115"/>
      <c r="DG220" s="115"/>
      <c r="DH220" s="115"/>
      <c r="DI220" s="115"/>
      <c r="DJ220" s="115"/>
      <c r="DK220" s="115"/>
      <c r="DL220" s="115"/>
      <c r="DM220" s="115"/>
      <c r="DN220" s="115"/>
      <c r="DO220" s="115"/>
      <c r="DP220" s="115"/>
      <c r="DQ220" s="115"/>
      <c r="DR220" s="115"/>
      <c r="DS220" s="115"/>
      <c r="DT220" s="115"/>
      <c r="DU220" s="115"/>
      <c r="DV220" s="115"/>
      <c r="DW220" s="115"/>
      <c r="DX220" s="115"/>
      <c r="DY220" s="115"/>
      <c r="DZ220" s="115"/>
      <c r="EA220" s="115"/>
      <c r="EB220" s="115"/>
      <c r="EC220" s="115"/>
      <c r="ED220" s="115"/>
      <c r="EE220" s="115"/>
      <c r="EF220" s="115"/>
      <c r="EG220" s="115"/>
      <c r="EH220" s="115"/>
      <c r="EI220" s="115"/>
      <c r="EJ220" s="115"/>
      <c r="EK220" s="115"/>
      <c r="EL220" s="115"/>
      <c r="EM220" s="115"/>
      <c r="EN220" s="115"/>
      <c r="EO220" s="115"/>
      <c r="EP220" s="115"/>
      <c r="EQ220" s="115"/>
      <c r="ER220" s="115"/>
      <c r="ES220" s="115"/>
      <c r="ET220" s="115"/>
      <c r="EU220" s="115"/>
      <c r="EV220" s="115"/>
      <c r="EW220" s="115"/>
      <c r="EX220" s="115"/>
      <c r="EY220" s="115"/>
      <c r="EZ220" s="115"/>
      <c r="FA220" s="115"/>
      <c r="FB220" s="115"/>
      <c r="FC220" s="115"/>
      <c r="FD220" s="115"/>
      <c r="FE220" s="115"/>
      <c r="FF220" s="115"/>
      <c r="FG220" s="115"/>
      <c r="FH220" s="115"/>
      <c r="FI220" s="111"/>
      <c r="FK220" s="112"/>
      <c r="FL220" s="119"/>
      <c r="FM220" s="111"/>
    </row>
    <row r="221" spans="1:169" ht="3" customHeight="1">
      <c r="A221" s="112"/>
      <c r="B221" s="108"/>
      <c r="D221" s="112"/>
      <c r="E221" s="112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15"/>
      <c r="CO221" s="115"/>
      <c r="CP221" s="115"/>
      <c r="CQ221" s="115"/>
      <c r="CR221" s="115"/>
      <c r="CS221" s="115"/>
      <c r="CT221" s="115"/>
      <c r="CU221" s="115"/>
      <c r="CV221" s="115"/>
      <c r="CW221" s="115"/>
      <c r="CX221" s="115"/>
      <c r="CY221" s="115"/>
      <c r="CZ221" s="115"/>
      <c r="DA221" s="115"/>
      <c r="DB221" s="115"/>
      <c r="DC221" s="115"/>
      <c r="DD221" s="115"/>
      <c r="DE221" s="115"/>
      <c r="DF221" s="115"/>
      <c r="DG221" s="115"/>
      <c r="DH221" s="115"/>
      <c r="DI221" s="115"/>
      <c r="DJ221" s="115"/>
      <c r="DK221" s="115"/>
      <c r="DL221" s="115"/>
      <c r="DM221" s="115"/>
      <c r="DN221" s="115"/>
      <c r="DO221" s="115"/>
      <c r="DP221" s="115"/>
      <c r="DQ221" s="115"/>
      <c r="DR221" s="115"/>
      <c r="DS221" s="115"/>
      <c r="DT221" s="115"/>
      <c r="DU221" s="115"/>
      <c r="DV221" s="115"/>
      <c r="DW221" s="115"/>
      <c r="DX221" s="115"/>
      <c r="DY221" s="115"/>
      <c r="DZ221" s="115"/>
      <c r="EA221" s="115"/>
      <c r="EB221" s="115"/>
      <c r="EC221" s="115"/>
      <c r="ED221" s="115"/>
      <c r="EE221" s="115"/>
      <c r="EF221" s="115"/>
      <c r="EG221" s="115"/>
      <c r="EH221" s="115"/>
      <c r="EI221" s="115"/>
      <c r="EJ221" s="115"/>
      <c r="EK221" s="115"/>
      <c r="EL221" s="115"/>
      <c r="EM221" s="115"/>
      <c r="EN221" s="115"/>
      <c r="EO221" s="115"/>
      <c r="EP221" s="115"/>
      <c r="EQ221" s="115"/>
      <c r="ER221" s="115"/>
      <c r="ES221" s="115"/>
      <c r="ET221" s="115"/>
      <c r="EU221" s="115"/>
      <c r="EV221" s="115"/>
      <c r="EW221" s="115"/>
      <c r="EX221" s="115"/>
      <c r="EY221" s="115"/>
      <c r="EZ221" s="115"/>
      <c r="FA221" s="115"/>
      <c r="FB221" s="115"/>
      <c r="FC221" s="115"/>
      <c r="FD221" s="115"/>
      <c r="FE221" s="115"/>
      <c r="FF221" s="115"/>
      <c r="FG221" s="115"/>
      <c r="FH221" s="115"/>
      <c r="FI221" s="111"/>
      <c r="FK221" s="112"/>
      <c r="FL221" s="109"/>
      <c r="FM221" s="111"/>
    </row>
    <row r="222" spans="1:169" ht="3" customHeight="1">
      <c r="A222" s="112"/>
      <c r="B222" s="120"/>
      <c r="C222" s="119"/>
      <c r="D222" s="112"/>
      <c r="E222" s="112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15"/>
      <c r="CO222" s="115"/>
      <c r="CP222" s="115"/>
      <c r="CQ222" s="115"/>
      <c r="CR222" s="115"/>
      <c r="CS222" s="115"/>
      <c r="CT222" s="115"/>
      <c r="CU222" s="115"/>
      <c r="CV222" s="115"/>
      <c r="CW222" s="115"/>
      <c r="CX222" s="115"/>
      <c r="CY222" s="115"/>
      <c r="CZ222" s="115"/>
      <c r="DA222" s="115"/>
      <c r="DB222" s="115"/>
      <c r="DC222" s="115"/>
      <c r="DD222" s="115"/>
      <c r="DE222" s="115"/>
      <c r="DF222" s="115"/>
      <c r="DG222" s="115"/>
      <c r="DH222" s="115"/>
      <c r="DI222" s="115"/>
      <c r="DJ222" s="115"/>
      <c r="DK222" s="115"/>
      <c r="DL222" s="115"/>
      <c r="DM222" s="115"/>
      <c r="DN222" s="115"/>
      <c r="DO222" s="115"/>
      <c r="DP222" s="115"/>
      <c r="DQ222" s="115"/>
      <c r="DR222" s="115"/>
      <c r="DS222" s="115"/>
      <c r="DT222" s="115"/>
      <c r="DU222" s="115"/>
      <c r="DV222" s="115"/>
      <c r="DW222" s="115"/>
      <c r="DX222" s="115"/>
      <c r="DY222" s="115"/>
      <c r="DZ222" s="115"/>
      <c r="EA222" s="115"/>
      <c r="EB222" s="115"/>
      <c r="EC222" s="115"/>
      <c r="ED222" s="115"/>
      <c r="EE222" s="115"/>
      <c r="EF222" s="115"/>
      <c r="EG222" s="115"/>
      <c r="EH222" s="115"/>
      <c r="EI222" s="115"/>
      <c r="EJ222" s="115"/>
      <c r="EK222" s="115"/>
      <c r="EL222" s="115"/>
      <c r="EM222" s="115"/>
      <c r="EN222" s="115"/>
      <c r="EO222" s="115"/>
      <c r="EP222" s="115"/>
      <c r="EQ222" s="115"/>
      <c r="ER222" s="115"/>
      <c r="ES222" s="115"/>
      <c r="ET222" s="115"/>
      <c r="EU222" s="115"/>
      <c r="EV222" s="115"/>
      <c r="EW222" s="115"/>
      <c r="EX222" s="115"/>
      <c r="EY222" s="115"/>
      <c r="EZ222" s="115"/>
      <c r="FA222" s="115"/>
      <c r="FB222" s="115"/>
      <c r="FC222" s="115"/>
      <c r="FD222" s="115"/>
      <c r="FE222" s="115"/>
      <c r="FF222" s="115"/>
      <c r="FG222" s="115"/>
      <c r="FH222" s="115"/>
      <c r="FI222" s="111"/>
      <c r="FK222" s="119"/>
      <c r="FL222" s="111"/>
      <c r="FM222" s="111"/>
    </row>
    <row r="223" spans="1:169" ht="3" customHeight="1">
      <c r="A223" s="112"/>
      <c r="B223" s="112"/>
      <c r="C223" s="108"/>
      <c r="E223" s="112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15"/>
      <c r="CO223" s="115"/>
      <c r="CP223" s="115"/>
      <c r="CQ223" s="115"/>
      <c r="CR223" s="115"/>
      <c r="CS223" s="115"/>
      <c r="CT223" s="115"/>
      <c r="CU223" s="115"/>
      <c r="CV223" s="115"/>
      <c r="CW223" s="115"/>
      <c r="CX223" s="115"/>
      <c r="CY223" s="115"/>
      <c r="CZ223" s="115"/>
      <c r="DA223" s="115"/>
      <c r="DB223" s="115"/>
      <c r="DC223" s="115"/>
      <c r="DD223" s="115"/>
      <c r="DE223" s="115"/>
      <c r="DF223" s="115"/>
      <c r="DG223" s="115"/>
      <c r="DH223" s="115"/>
      <c r="DI223" s="115"/>
      <c r="DJ223" s="115"/>
      <c r="DK223" s="115"/>
      <c r="DL223" s="115"/>
      <c r="DM223" s="115"/>
      <c r="DN223" s="115"/>
      <c r="DO223" s="115"/>
      <c r="DP223" s="115"/>
      <c r="DQ223" s="115"/>
      <c r="DR223" s="115"/>
      <c r="DS223" s="115"/>
      <c r="DT223" s="115"/>
      <c r="DU223" s="115"/>
      <c r="DV223" s="115"/>
      <c r="DW223" s="115"/>
      <c r="DX223" s="115"/>
      <c r="DY223" s="115"/>
      <c r="DZ223" s="115"/>
      <c r="EA223" s="115"/>
      <c r="EB223" s="115"/>
      <c r="EC223" s="115"/>
      <c r="ED223" s="115"/>
      <c r="EE223" s="115"/>
      <c r="EF223" s="115"/>
      <c r="EG223" s="115"/>
      <c r="EH223" s="115"/>
      <c r="EI223" s="115"/>
      <c r="EJ223" s="115"/>
      <c r="EK223" s="115"/>
      <c r="EL223" s="115"/>
      <c r="EM223" s="115"/>
      <c r="EN223" s="115"/>
      <c r="EO223" s="115"/>
      <c r="EP223" s="115"/>
      <c r="EQ223" s="115"/>
      <c r="ER223" s="115"/>
      <c r="ES223" s="115"/>
      <c r="ET223" s="115"/>
      <c r="EU223" s="115"/>
      <c r="EV223" s="115"/>
      <c r="EW223" s="115"/>
      <c r="EX223" s="115"/>
      <c r="EY223" s="115"/>
      <c r="EZ223" s="115"/>
      <c r="FA223" s="115"/>
      <c r="FB223" s="115"/>
      <c r="FC223" s="115"/>
      <c r="FD223" s="115"/>
      <c r="FE223" s="115"/>
      <c r="FF223" s="115"/>
      <c r="FG223" s="115"/>
      <c r="FH223" s="115"/>
      <c r="FI223" s="111"/>
      <c r="FK223" s="109"/>
      <c r="FL223" s="111"/>
      <c r="FM223" s="111"/>
    </row>
    <row r="224" spans="1:169" ht="3" customHeight="1">
      <c r="A224" s="112"/>
      <c r="B224" s="119"/>
      <c r="C224" s="112"/>
      <c r="D224" s="112"/>
      <c r="E224" s="112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  <c r="CJ224" s="115"/>
      <c r="CK224" s="115"/>
      <c r="CL224" s="115"/>
      <c r="CM224" s="115"/>
      <c r="CN224" s="115"/>
      <c r="CO224" s="115"/>
      <c r="CP224" s="115"/>
      <c r="CQ224" s="115"/>
      <c r="CR224" s="115"/>
      <c r="CS224" s="115"/>
      <c r="CT224" s="115"/>
      <c r="CU224" s="115"/>
      <c r="CV224" s="115"/>
      <c r="CW224" s="115"/>
      <c r="CX224" s="115"/>
      <c r="CY224" s="115"/>
      <c r="CZ224" s="115"/>
      <c r="DA224" s="115"/>
      <c r="DB224" s="115"/>
      <c r="DC224" s="115"/>
      <c r="DD224" s="115"/>
      <c r="DE224" s="115"/>
      <c r="DF224" s="115"/>
      <c r="DG224" s="115"/>
      <c r="DH224" s="115"/>
      <c r="DI224" s="115"/>
      <c r="DJ224" s="115"/>
      <c r="DK224" s="115"/>
      <c r="DL224" s="115"/>
      <c r="DM224" s="115"/>
      <c r="DN224" s="115"/>
      <c r="DO224" s="115"/>
      <c r="DP224" s="115"/>
      <c r="DQ224" s="115"/>
      <c r="DR224" s="115"/>
      <c r="DS224" s="115"/>
      <c r="DT224" s="115"/>
      <c r="DU224" s="115"/>
      <c r="DV224" s="115"/>
      <c r="DW224" s="115"/>
      <c r="DX224" s="115"/>
      <c r="DY224" s="115"/>
      <c r="DZ224" s="115"/>
      <c r="EA224" s="115"/>
      <c r="EB224" s="115"/>
      <c r="EC224" s="115"/>
      <c r="ED224" s="115"/>
      <c r="EE224" s="115"/>
      <c r="EF224" s="115"/>
      <c r="EG224" s="115"/>
      <c r="EH224" s="115"/>
      <c r="EI224" s="115"/>
      <c r="EJ224" s="115"/>
      <c r="EK224" s="115"/>
      <c r="EL224" s="115"/>
      <c r="EM224" s="115"/>
      <c r="EN224" s="115"/>
      <c r="EO224" s="115"/>
      <c r="EP224" s="115"/>
      <c r="EQ224" s="115"/>
      <c r="ER224" s="115"/>
      <c r="ES224" s="115"/>
      <c r="ET224" s="115"/>
      <c r="EU224" s="115"/>
      <c r="EV224" s="115"/>
      <c r="EW224" s="115"/>
      <c r="EX224" s="115"/>
      <c r="EY224" s="115"/>
      <c r="EZ224" s="115"/>
      <c r="FA224" s="115"/>
      <c r="FB224" s="115"/>
      <c r="FC224" s="115"/>
      <c r="FD224" s="115"/>
      <c r="FE224" s="115"/>
      <c r="FF224" s="115"/>
      <c r="FG224" s="115"/>
      <c r="FH224" s="115"/>
      <c r="FI224" s="111"/>
      <c r="FK224" s="112"/>
      <c r="FL224" s="119"/>
      <c r="FM224" s="111"/>
    </row>
    <row r="225" spans="1:169" ht="3" customHeight="1">
      <c r="A225" s="112"/>
      <c r="B225" s="108"/>
      <c r="D225" s="112"/>
      <c r="E225" s="112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  <c r="CM225" s="115"/>
      <c r="CN225" s="115"/>
      <c r="CO225" s="115"/>
      <c r="CP225" s="115"/>
      <c r="CQ225" s="115"/>
      <c r="CR225" s="115"/>
      <c r="CS225" s="115"/>
      <c r="CT225" s="115"/>
      <c r="CU225" s="115"/>
      <c r="CV225" s="115"/>
      <c r="CW225" s="115"/>
      <c r="CX225" s="115"/>
      <c r="CY225" s="115"/>
      <c r="CZ225" s="115"/>
      <c r="DA225" s="115"/>
      <c r="DB225" s="115"/>
      <c r="DC225" s="115"/>
      <c r="DD225" s="115"/>
      <c r="DE225" s="115"/>
      <c r="DF225" s="115"/>
      <c r="DG225" s="115"/>
      <c r="DH225" s="115"/>
      <c r="DI225" s="115"/>
      <c r="DJ225" s="115"/>
      <c r="DK225" s="115"/>
      <c r="DL225" s="115"/>
      <c r="DM225" s="115"/>
      <c r="DN225" s="115"/>
      <c r="DO225" s="115"/>
      <c r="DP225" s="115"/>
      <c r="DQ225" s="115"/>
      <c r="DR225" s="115"/>
      <c r="DS225" s="115"/>
      <c r="DT225" s="115"/>
      <c r="DU225" s="115"/>
      <c r="DV225" s="115"/>
      <c r="DW225" s="115"/>
      <c r="DX225" s="115"/>
      <c r="DY225" s="115"/>
      <c r="DZ225" s="115"/>
      <c r="EA225" s="115"/>
      <c r="EB225" s="115"/>
      <c r="EC225" s="115"/>
      <c r="ED225" s="115"/>
      <c r="EE225" s="115"/>
      <c r="EF225" s="115"/>
      <c r="EG225" s="115"/>
      <c r="EH225" s="115"/>
      <c r="EI225" s="115"/>
      <c r="EJ225" s="115"/>
      <c r="EK225" s="115"/>
      <c r="EL225" s="115"/>
      <c r="EM225" s="115"/>
      <c r="EN225" s="115"/>
      <c r="EO225" s="115"/>
      <c r="EP225" s="115"/>
      <c r="EQ225" s="115"/>
      <c r="ER225" s="115"/>
      <c r="ES225" s="115"/>
      <c r="ET225" s="115"/>
      <c r="EU225" s="115"/>
      <c r="EV225" s="115"/>
      <c r="EW225" s="115"/>
      <c r="EX225" s="115"/>
      <c r="EY225" s="115"/>
      <c r="EZ225" s="115"/>
      <c r="FA225" s="115"/>
      <c r="FB225" s="115"/>
      <c r="FC225" s="115"/>
      <c r="FD225" s="115"/>
      <c r="FE225" s="115"/>
      <c r="FF225" s="115"/>
      <c r="FG225" s="115"/>
      <c r="FH225" s="115"/>
      <c r="FI225" s="111"/>
      <c r="FK225" s="112"/>
      <c r="FL225" s="109"/>
      <c r="FM225" s="111"/>
    </row>
    <row r="226" spans="1:169" ht="3" customHeight="1">
      <c r="A226" s="112"/>
      <c r="B226" s="120"/>
      <c r="C226" s="119"/>
      <c r="D226" s="112"/>
      <c r="E226" s="112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  <c r="CP226" s="115"/>
      <c r="CQ226" s="115"/>
      <c r="CR226" s="115"/>
      <c r="CS226" s="115"/>
      <c r="CT226" s="115"/>
      <c r="CU226" s="115"/>
      <c r="CV226" s="115"/>
      <c r="CW226" s="115"/>
      <c r="CX226" s="115"/>
      <c r="CY226" s="115"/>
      <c r="CZ226" s="115"/>
      <c r="DA226" s="115"/>
      <c r="DB226" s="115"/>
      <c r="DC226" s="115"/>
      <c r="DD226" s="115"/>
      <c r="DE226" s="115"/>
      <c r="DF226" s="115"/>
      <c r="DG226" s="115"/>
      <c r="DH226" s="115"/>
      <c r="DI226" s="115"/>
      <c r="DJ226" s="115"/>
      <c r="DK226" s="115"/>
      <c r="DL226" s="115"/>
      <c r="DM226" s="115"/>
      <c r="DN226" s="115"/>
      <c r="DO226" s="115"/>
      <c r="DP226" s="115"/>
      <c r="DQ226" s="115"/>
      <c r="DR226" s="115"/>
      <c r="DS226" s="115"/>
      <c r="DT226" s="115"/>
      <c r="DU226" s="115"/>
      <c r="DV226" s="115"/>
      <c r="DW226" s="115"/>
      <c r="DX226" s="115"/>
      <c r="DY226" s="115"/>
      <c r="DZ226" s="115"/>
      <c r="EA226" s="115"/>
      <c r="EB226" s="115"/>
      <c r="EC226" s="115"/>
      <c r="ED226" s="115"/>
      <c r="EE226" s="115"/>
      <c r="EF226" s="115"/>
      <c r="EG226" s="115"/>
      <c r="EH226" s="115"/>
      <c r="EI226" s="115"/>
      <c r="EJ226" s="115"/>
      <c r="EK226" s="115"/>
      <c r="EL226" s="115"/>
      <c r="EM226" s="115"/>
      <c r="EN226" s="115"/>
      <c r="EO226" s="115"/>
      <c r="EP226" s="115"/>
      <c r="EQ226" s="115"/>
      <c r="ER226" s="115"/>
      <c r="ES226" s="115"/>
      <c r="ET226" s="115"/>
      <c r="EU226" s="115"/>
      <c r="EV226" s="115"/>
      <c r="EW226" s="115"/>
      <c r="EX226" s="115"/>
      <c r="EY226" s="115"/>
      <c r="EZ226" s="115"/>
      <c r="FA226" s="115"/>
      <c r="FB226" s="115"/>
      <c r="FC226" s="115"/>
      <c r="FD226" s="115"/>
      <c r="FE226" s="115"/>
      <c r="FF226" s="115"/>
      <c r="FG226" s="115"/>
      <c r="FH226" s="115"/>
      <c r="FI226" s="111"/>
      <c r="FK226" s="119"/>
      <c r="FM226" s="114"/>
    </row>
    <row r="227" spans="1:169" ht="3" customHeight="1">
      <c r="A227" s="112"/>
      <c r="B227" s="112"/>
      <c r="C227" s="108"/>
      <c r="E227" s="112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15"/>
      <c r="DY227" s="115"/>
      <c r="DZ227" s="115"/>
      <c r="EA227" s="115"/>
      <c r="EB227" s="115"/>
      <c r="EC227" s="115"/>
      <c r="ED227" s="115"/>
      <c r="EE227" s="115"/>
      <c r="EF227" s="115"/>
      <c r="EG227" s="115"/>
      <c r="EH227" s="115"/>
      <c r="EI227" s="115"/>
      <c r="EJ227" s="115"/>
      <c r="EK227" s="115"/>
      <c r="EL227" s="115"/>
      <c r="EM227" s="115"/>
      <c r="EN227" s="115"/>
      <c r="EO227" s="115"/>
      <c r="EP227" s="115"/>
      <c r="EQ227" s="115"/>
      <c r="ER227" s="115"/>
      <c r="ES227" s="115"/>
      <c r="ET227" s="115"/>
      <c r="EU227" s="115"/>
      <c r="EV227" s="115"/>
      <c r="EW227" s="115"/>
      <c r="EX227" s="115"/>
      <c r="EY227" s="115"/>
      <c r="EZ227" s="115"/>
      <c r="FA227" s="115"/>
      <c r="FB227" s="115"/>
      <c r="FC227" s="115"/>
      <c r="FD227" s="115"/>
      <c r="FE227" s="115"/>
      <c r="FF227" s="115"/>
      <c r="FG227" s="115"/>
      <c r="FH227" s="115"/>
      <c r="FI227" s="111"/>
      <c r="FK227" s="109"/>
      <c r="FM227" s="114"/>
    </row>
    <row r="228" spans="1:169" ht="3" customHeight="1">
      <c r="A228" s="112"/>
      <c r="B228" s="110"/>
      <c r="C228" s="120"/>
      <c r="D228" s="112"/>
      <c r="E228" s="112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  <c r="CP228" s="115"/>
      <c r="CQ228" s="115"/>
      <c r="CR228" s="115"/>
      <c r="CS228" s="115"/>
      <c r="CT228" s="115"/>
      <c r="CU228" s="115"/>
      <c r="CV228" s="115"/>
      <c r="CW228" s="115"/>
      <c r="CX228" s="115"/>
      <c r="CY228" s="115"/>
      <c r="CZ228" s="115"/>
      <c r="DA228" s="115"/>
      <c r="DB228" s="115"/>
      <c r="DC228" s="115"/>
      <c r="DD228" s="115"/>
      <c r="DE228" s="115"/>
      <c r="DF228" s="115"/>
      <c r="DG228" s="115"/>
      <c r="DH228" s="115"/>
      <c r="DI228" s="115"/>
      <c r="DJ228" s="115"/>
      <c r="DK228" s="115"/>
      <c r="DL228" s="115"/>
      <c r="DM228" s="115"/>
      <c r="DN228" s="115"/>
      <c r="DO228" s="115"/>
      <c r="DP228" s="115"/>
      <c r="DQ228" s="115"/>
      <c r="DR228" s="115"/>
      <c r="DS228" s="115"/>
      <c r="DT228" s="115"/>
      <c r="DU228" s="115"/>
      <c r="DV228" s="115"/>
      <c r="DW228" s="115"/>
      <c r="DX228" s="115"/>
      <c r="DY228" s="115"/>
      <c r="DZ228" s="115"/>
      <c r="EA228" s="115"/>
      <c r="EB228" s="115"/>
      <c r="EC228" s="115"/>
      <c r="ED228" s="115"/>
      <c r="EE228" s="115"/>
      <c r="EF228" s="115"/>
      <c r="EG228" s="115"/>
      <c r="EH228" s="115"/>
      <c r="EI228" s="115"/>
      <c r="EJ228" s="115"/>
      <c r="EK228" s="115"/>
      <c r="EL228" s="115"/>
      <c r="EM228" s="115"/>
      <c r="EN228" s="115"/>
      <c r="EO228" s="115"/>
      <c r="EP228" s="115"/>
      <c r="EQ228" s="115"/>
      <c r="ER228" s="115"/>
      <c r="ES228" s="115"/>
      <c r="ET228" s="115"/>
      <c r="EU228" s="115"/>
      <c r="EV228" s="115"/>
      <c r="EW228" s="115"/>
      <c r="EX228" s="115"/>
      <c r="EY228" s="115"/>
      <c r="EZ228" s="115"/>
      <c r="FA228" s="115"/>
      <c r="FB228" s="115"/>
      <c r="FC228" s="115"/>
      <c r="FD228" s="115"/>
      <c r="FE228" s="115"/>
      <c r="FF228" s="115"/>
      <c r="FG228" s="115"/>
      <c r="FH228" s="115"/>
      <c r="FI228" s="111"/>
      <c r="FK228" s="112"/>
      <c r="FL228" s="119"/>
      <c r="FM228" s="114"/>
    </row>
    <row r="229" spans="1:169" ht="3" customHeight="1">
      <c r="A229" s="112"/>
      <c r="B229" s="108"/>
      <c r="D229" s="112"/>
      <c r="E229" s="112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  <c r="CP229" s="115"/>
      <c r="CQ229" s="115"/>
      <c r="CR229" s="115"/>
      <c r="CS229" s="115"/>
      <c r="CT229" s="115"/>
      <c r="CU229" s="115"/>
      <c r="CV229" s="115"/>
      <c r="CW229" s="115"/>
      <c r="CX229" s="115"/>
      <c r="CY229" s="115"/>
      <c r="CZ229" s="115"/>
      <c r="DA229" s="115"/>
      <c r="DB229" s="115"/>
      <c r="DC229" s="115"/>
      <c r="DD229" s="115"/>
      <c r="DE229" s="115"/>
      <c r="DF229" s="115"/>
      <c r="DG229" s="115"/>
      <c r="DH229" s="115"/>
      <c r="DI229" s="115"/>
      <c r="DJ229" s="115"/>
      <c r="DK229" s="115"/>
      <c r="DL229" s="115"/>
      <c r="DM229" s="115"/>
      <c r="DN229" s="115"/>
      <c r="DO229" s="115"/>
      <c r="DP229" s="115"/>
      <c r="DQ229" s="115"/>
      <c r="DR229" s="115"/>
      <c r="DS229" s="115"/>
      <c r="DT229" s="115"/>
      <c r="DU229" s="115"/>
      <c r="DV229" s="115"/>
      <c r="DW229" s="115"/>
      <c r="DX229" s="115"/>
      <c r="DY229" s="115"/>
      <c r="DZ229" s="115"/>
      <c r="EA229" s="115"/>
      <c r="EB229" s="115"/>
      <c r="EC229" s="115"/>
      <c r="ED229" s="115"/>
      <c r="EE229" s="115"/>
      <c r="EF229" s="115"/>
      <c r="EG229" s="115"/>
      <c r="EH229" s="115"/>
      <c r="EI229" s="115"/>
      <c r="EJ229" s="115"/>
      <c r="EK229" s="115"/>
      <c r="EL229" s="115"/>
      <c r="EM229" s="115"/>
      <c r="EN229" s="115"/>
      <c r="EO229" s="115"/>
      <c r="EP229" s="115"/>
      <c r="EQ229" s="115"/>
      <c r="ER229" s="115"/>
      <c r="ES229" s="115"/>
      <c r="ET229" s="115"/>
      <c r="EU229" s="115"/>
      <c r="EV229" s="115"/>
      <c r="EW229" s="115"/>
      <c r="EX229" s="115"/>
      <c r="EY229" s="115"/>
      <c r="EZ229" s="115"/>
      <c r="FA229" s="115"/>
      <c r="FB229" s="115"/>
      <c r="FC229" s="115"/>
      <c r="FD229" s="115"/>
      <c r="FE229" s="115"/>
      <c r="FF229" s="115"/>
      <c r="FG229" s="115"/>
      <c r="FH229" s="115"/>
      <c r="FI229" s="111"/>
      <c r="FK229" s="112"/>
      <c r="FL229" s="109"/>
      <c r="FM229" s="111"/>
    </row>
    <row r="230" spans="1:169" ht="3" customHeight="1">
      <c r="A230" s="112"/>
      <c r="B230" s="120"/>
      <c r="C230" s="119"/>
      <c r="D230" s="112"/>
      <c r="E230" s="112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  <c r="CP230" s="115"/>
      <c r="CQ230" s="115"/>
      <c r="CR230" s="115"/>
      <c r="CS230" s="115"/>
      <c r="CT230" s="115"/>
      <c r="CU230" s="115"/>
      <c r="CV230" s="115"/>
      <c r="CW230" s="115"/>
      <c r="CX230" s="115"/>
      <c r="CY230" s="115"/>
      <c r="CZ230" s="115"/>
      <c r="DA230" s="115"/>
      <c r="DB230" s="115"/>
      <c r="DC230" s="115"/>
      <c r="DD230" s="115"/>
      <c r="DE230" s="115"/>
      <c r="DF230" s="115"/>
      <c r="DG230" s="115"/>
      <c r="DH230" s="115"/>
      <c r="DI230" s="115"/>
      <c r="DJ230" s="115"/>
      <c r="DK230" s="115"/>
      <c r="DL230" s="115"/>
      <c r="DM230" s="115"/>
      <c r="DN230" s="115"/>
      <c r="DO230" s="115"/>
      <c r="DP230" s="115"/>
      <c r="DQ230" s="115"/>
      <c r="DR230" s="115"/>
      <c r="DS230" s="115"/>
      <c r="DT230" s="115"/>
      <c r="DU230" s="115"/>
      <c r="DV230" s="115"/>
      <c r="DW230" s="115"/>
      <c r="DX230" s="115"/>
      <c r="DY230" s="115"/>
      <c r="DZ230" s="115"/>
      <c r="EA230" s="115"/>
      <c r="EB230" s="115"/>
      <c r="EC230" s="115"/>
      <c r="ED230" s="115"/>
      <c r="EE230" s="115"/>
      <c r="EF230" s="115"/>
      <c r="EG230" s="115"/>
      <c r="EH230" s="115"/>
      <c r="EI230" s="115"/>
      <c r="EJ230" s="115"/>
      <c r="EK230" s="115"/>
      <c r="EL230" s="115"/>
      <c r="EM230" s="115"/>
      <c r="EN230" s="115"/>
      <c r="EO230" s="115"/>
      <c r="EP230" s="115"/>
      <c r="EQ230" s="115"/>
      <c r="ER230" s="115"/>
      <c r="ES230" s="115"/>
      <c r="ET230" s="115"/>
      <c r="EU230" s="115"/>
      <c r="EV230" s="115"/>
      <c r="EW230" s="115"/>
      <c r="EX230" s="115"/>
      <c r="EY230" s="115"/>
      <c r="EZ230" s="115"/>
      <c r="FA230" s="115"/>
      <c r="FB230" s="115"/>
      <c r="FC230" s="115"/>
      <c r="FD230" s="115"/>
      <c r="FE230" s="115"/>
      <c r="FF230" s="115"/>
      <c r="FG230" s="115"/>
      <c r="FH230" s="115"/>
      <c r="FI230" s="111"/>
      <c r="FK230" s="119"/>
      <c r="FL230" s="112"/>
      <c r="FM230" s="114"/>
    </row>
    <row r="231" spans="1:169" ht="3" customHeight="1">
      <c r="A231" s="112"/>
      <c r="B231" s="112"/>
      <c r="C231" s="108"/>
      <c r="E231" s="112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  <c r="CL231" s="115"/>
      <c r="CM231" s="115"/>
      <c r="CN231" s="115"/>
      <c r="CO231" s="115"/>
      <c r="CP231" s="115"/>
      <c r="CQ231" s="115"/>
      <c r="CR231" s="115"/>
      <c r="CS231" s="115"/>
      <c r="CT231" s="115"/>
      <c r="CU231" s="115"/>
      <c r="CV231" s="115"/>
      <c r="CW231" s="115"/>
      <c r="CX231" s="115"/>
      <c r="CY231" s="115"/>
      <c r="CZ231" s="115"/>
      <c r="DA231" s="115"/>
      <c r="DB231" s="115"/>
      <c r="DC231" s="115"/>
      <c r="DD231" s="115"/>
      <c r="DE231" s="115"/>
      <c r="DF231" s="115"/>
      <c r="DG231" s="115"/>
      <c r="DH231" s="115"/>
      <c r="DI231" s="115"/>
      <c r="DJ231" s="115"/>
      <c r="DK231" s="115"/>
      <c r="DL231" s="115"/>
      <c r="DM231" s="115"/>
      <c r="DN231" s="115"/>
      <c r="DO231" s="115"/>
      <c r="DP231" s="115"/>
      <c r="DQ231" s="115"/>
      <c r="DR231" s="115"/>
      <c r="DS231" s="115"/>
      <c r="DT231" s="115"/>
      <c r="DU231" s="115"/>
      <c r="DV231" s="115"/>
      <c r="DW231" s="115"/>
      <c r="DX231" s="115"/>
      <c r="DY231" s="115"/>
      <c r="DZ231" s="115"/>
      <c r="EA231" s="115"/>
      <c r="EB231" s="115"/>
      <c r="EC231" s="115"/>
      <c r="ED231" s="115"/>
      <c r="EE231" s="115"/>
      <c r="EF231" s="115"/>
      <c r="EG231" s="115"/>
      <c r="EH231" s="115"/>
      <c r="EI231" s="115"/>
      <c r="EJ231" s="115"/>
      <c r="EK231" s="115"/>
      <c r="EL231" s="115"/>
      <c r="EM231" s="115"/>
      <c r="EN231" s="115"/>
      <c r="EO231" s="115"/>
      <c r="EP231" s="115"/>
      <c r="EQ231" s="115"/>
      <c r="ER231" s="115"/>
      <c r="ES231" s="115"/>
      <c r="ET231" s="115"/>
      <c r="EU231" s="115"/>
      <c r="EV231" s="115"/>
      <c r="EW231" s="115"/>
      <c r="EX231" s="115"/>
      <c r="EY231" s="115"/>
      <c r="EZ231" s="115"/>
      <c r="FA231" s="115"/>
      <c r="FB231" s="115"/>
      <c r="FC231" s="115"/>
      <c r="FD231" s="115"/>
      <c r="FE231" s="115"/>
      <c r="FF231" s="115"/>
      <c r="FG231" s="115"/>
      <c r="FH231" s="115"/>
      <c r="FI231" s="111"/>
      <c r="FK231" s="109"/>
      <c r="FM231" s="114"/>
    </row>
    <row r="232" spans="1:169" ht="3" customHeight="1">
      <c r="A232" s="112"/>
      <c r="B232" s="119"/>
      <c r="C232" s="112"/>
      <c r="D232" s="112"/>
      <c r="E232" s="112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  <c r="CL232" s="115"/>
      <c r="CM232" s="115"/>
      <c r="CN232" s="115"/>
      <c r="CO232" s="115"/>
      <c r="CP232" s="115"/>
      <c r="CQ232" s="115"/>
      <c r="CR232" s="115"/>
      <c r="CS232" s="115"/>
      <c r="CT232" s="115"/>
      <c r="CU232" s="115"/>
      <c r="CV232" s="115"/>
      <c r="CW232" s="115"/>
      <c r="CX232" s="115"/>
      <c r="CY232" s="115"/>
      <c r="CZ232" s="115"/>
      <c r="DA232" s="115"/>
      <c r="DB232" s="115"/>
      <c r="DC232" s="115"/>
      <c r="DD232" s="115"/>
      <c r="DE232" s="115"/>
      <c r="DF232" s="115"/>
      <c r="DG232" s="115"/>
      <c r="DH232" s="115"/>
      <c r="DI232" s="115"/>
      <c r="DJ232" s="115"/>
      <c r="DK232" s="115"/>
      <c r="DL232" s="115"/>
      <c r="DM232" s="115"/>
      <c r="DN232" s="115"/>
      <c r="DO232" s="115"/>
      <c r="DP232" s="115"/>
      <c r="DQ232" s="115"/>
      <c r="DR232" s="115"/>
      <c r="DS232" s="115"/>
      <c r="DT232" s="115"/>
      <c r="DU232" s="115"/>
      <c r="DV232" s="115"/>
      <c r="DW232" s="115"/>
      <c r="DX232" s="115"/>
      <c r="DY232" s="115"/>
      <c r="DZ232" s="115"/>
      <c r="EA232" s="115"/>
      <c r="EB232" s="115"/>
      <c r="EC232" s="115"/>
      <c r="ED232" s="115"/>
      <c r="EE232" s="115"/>
      <c r="EF232" s="115"/>
      <c r="EG232" s="115"/>
      <c r="EH232" s="115"/>
      <c r="EI232" s="115"/>
      <c r="EJ232" s="115"/>
      <c r="EK232" s="115"/>
      <c r="EL232" s="115"/>
      <c r="EM232" s="115"/>
      <c r="EN232" s="115"/>
      <c r="EO232" s="115"/>
      <c r="EP232" s="115"/>
      <c r="EQ232" s="115"/>
      <c r="ER232" s="115"/>
      <c r="ES232" s="115"/>
      <c r="ET232" s="115"/>
      <c r="EU232" s="115"/>
      <c r="EV232" s="115"/>
      <c r="EW232" s="115"/>
      <c r="EX232" s="115"/>
      <c r="EY232" s="115"/>
      <c r="EZ232" s="115"/>
      <c r="FA232" s="115"/>
      <c r="FB232" s="115"/>
      <c r="FC232" s="115"/>
      <c r="FD232" s="115"/>
      <c r="FE232" s="115"/>
      <c r="FF232" s="115"/>
      <c r="FG232" s="115"/>
      <c r="FH232" s="115"/>
      <c r="FI232" s="111"/>
      <c r="FK232" s="112"/>
      <c r="FL232" s="119"/>
      <c r="FM232" s="111"/>
    </row>
    <row r="233" spans="1:169" ht="3" customHeight="1">
      <c r="A233" s="112"/>
      <c r="B233" s="108"/>
      <c r="D233" s="112"/>
      <c r="E233" s="112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15"/>
      <c r="CO233" s="115"/>
      <c r="CP233" s="115"/>
      <c r="CQ233" s="115"/>
      <c r="CR233" s="115"/>
      <c r="CS233" s="115"/>
      <c r="CT233" s="115"/>
      <c r="CU233" s="115"/>
      <c r="CV233" s="115"/>
      <c r="CW233" s="115"/>
      <c r="CX233" s="115"/>
      <c r="CY233" s="115"/>
      <c r="CZ233" s="115"/>
      <c r="DA233" s="115"/>
      <c r="DB233" s="115"/>
      <c r="DC233" s="115"/>
      <c r="DD233" s="115"/>
      <c r="DE233" s="115"/>
      <c r="DF233" s="115"/>
      <c r="DG233" s="115"/>
      <c r="DH233" s="115"/>
      <c r="DI233" s="115"/>
      <c r="DJ233" s="115"/>
      <c r="DK233" s="115"/>
      <c r="DL233" s="115"/>
      <c r="DM233" s="115"/>
      <c r="DN233" s="115"/>
      <c r="DO233" s="115"/>
      <c r="DP233" s="115"/>
      <c r="DQ233" s="115"/>
      <c r="DR233" s="115"/>
      <c r="DS233" s="115"/>
      <c r="DT233" s="115"/>
      <c r="DU233" s="115"/>
      <c r="DV233" s="115"/>
      <c r="DW233" s="115"/>
      <c r="DX233" s="115"/>
      <c r="DY233" s="115"/>
      <c r="DZ233" s="115"/>
      <c r="EA233" s="115"/>
      <c r="EB233" s="115"/>
      <c r="EC233" s="115"/>
      <c r="ED233" s="115"/>
      <c r="EE233" s="115"/>
      <c r="EF233" s="115"/>
      <c r="EG233" s="115"/>
      <c r="EH233" s="115"/>
      <c r="EI233" s="115"/>
      <c r="EJ233" s="115"/>
      <c r="EK233" s="115"/>
      <c r="EL233" s="115"/>
      <c r="EM233" s="115"/>
      <c r="EN233" s="115"/>
      <c r="EO233" s="115"/>
      <c r="EP233" s="115"/>
      <c r="EQ233" s="115"/>
      <c r="ER233" s="115"/>
      <c r="ES233" s="115"/>
      <c r="ET233" s="115"/>
      <c r="EU233" s="115"/>
      <c r="EV233" s="115"/>
      <c r="EW233" s="115"/>
      <c r="EX233" s="115"/>
      <c r="EY233" s="115"/>
      <c r="EZ233" s="115"/>
      <c r="FA233" s="115"/>
      <c r="FB233" s="115"/>
      <c r="FC233" s="115"/>
      <c r="FD233" s="115"/>
      <c r="FE233" s="115"/>
      <c r="FF233" s="115"/>
      <c r="FG233" s="115"/>
      <c r="FH233" s="115"/>
      <c r="FI233" s="111"/>
      <c r="FK233" s="112"/>
      <c r="FL233" s="109"/>
      <c r="FM233" s="111"/>
    </row>
    <row r="234" spans="1:169" ht="3" customHeight="1">
      <c r="A234" s="112"/>
      <c r="B234" s="120"/>
      <c r="C234" s="119"/>
      <c r="D234" s="112"/>
      <c r="E234" s="112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15"/>
      <c r="CO234" s="115"/>
      <c r="CP234" s="115"/>
      <c r="CQ234" s="115"/>
      <c r="CR234" s="115"/>
      <c r="CS234" s="115"/>
      <c r="CT234" s="115"/>
      <c r="CU234" s="115"/>
      <c r="CV234" s="115"/>
      <c r="CW234" s="115"/>
      <c r="CX234" s="115"/>
      <c r="CY234" s="115"/>
      <c r="CZ234" s="115"/>
      <c r="DA234" s="115"/>
      <c r="DB234" s="115"/>
      <c r="DC234" s="115"/>
      <c r="DD234" s="115"/>
      <c r="DE234" s="115"/>
      <c r="DF234" s="115"/>
      <c r="DG234" s="115"/>
      <c r="DH234" s="115"/>
      <c r="DI234" s="115"/>
      <c r="DJ234" s="115"/>
      <c r="DK234" s="115"/>
      <c r="DL234" s="115"/>
      <c r="DM234" s="115"/>
      <c r="DN234" s="115"/>
      <c r="DO234" s="115"/>
      <c r="DP234" s="115"/>
      <c r="DQ234" s="115"/>
      <c r="DR234" s="115"/>
      <c r="DS234" s="115"/>
      <c r="DT234" s="115"/>
      <c r="DU234" s="115"/>
      <c r="DV234" s="115"/>
      <c r="DW234" s="115"/>
      <c r="DX234" s="115"/>
      <c r="DY234" s="115"/>
      <c r="DZ234" s="115"/>
      <c r="EA234" s="115"/>
      <c r="EB234" s="115"/>
      <c r="EC234" s="115"/>
      <c r="ED234" s="115"/>
      <c r="EE234" s="115"/>
      <c r="EF234" s="115"/>
      <c r="EG234" s="115"/>
      <c r="EH234" s="115"/>
      <c r="EI234" s="115"/>
      <c r="EJ234" s="115"/>
      <c r="EK234" s="115"/>
      <c r="EL234" s="115"/>
      <c r="EM234" s="115"/>
      <c r="EN234" s="115"/>
      <c r="EO234" s="115"/>
      <c r="EP234" s="115"/>
      <c r="EQ234" s="115"/>
      <c r="ER234" s="115"/>
      <c r="ES234" s="115"/>
      <c r="ET234" s="115"/>
      <c r="EU234" s="115"/>
      <c r="EV234" s="115"/>
      <c r="EW234" s="115"/>
      <c r="EX234" s="115"/>
      <c r="EY234" s="115"/>
      <c r="EZ234" s="115"/>
      <c r="FA234" s="115"/>
      <c r="FB234" s="115"/>
      <c r="FC234" s="115"/>
      <c r="FD234" s="115"/>
      <c r="FE234" s="115"/>
      <c r="FF234" s="115"/>
      <c r="FG234" s="115"/>
      <c r="FH234" s="115"/>
      <c r="FI234" s="111"/>
      <c r="FK234" s="119"/>
      <c r="FM234" s="114"/>
    </row>
    <row r="235" spans="1:169" ht="3" customHeight="1">
      <c r="A235" s="112"/>
      <c r="B235" s="112"/>
      <c r="C235" s="108"/>
      <c r="E235" s="112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15"/>
      <c r="CO235" s="115"/>
      <c r="CP235" s="115"/>
      <c r="CQ235" s="115"/>
      <c r="CR235" s="115"/>
      <c r="CS235" s="115"/>
      <c r="CT235" s="115"/>
      <c r="CU235" s="115"/>
      <c r="CV235" s="115"/>
      <c r="CW235" s="115"/>
      <c r="CX235" s="115"/>
      <c r="CY235" s="115"/>
      <c r="CZ235" s="115"/>
      <c r="DA235" s="115"/>
      <c r="DB235" s="115"/>
      <c r="DC235" s="115"/>
      <c r="DD235" s="115"/>
      <c r="DE235" s="115"/>
      <c r="DF235" s="115"/>
      <c r="DG235" s="115"/>
      <c r="DH235" s="115"/>
      <c r="DI235" s="115"/>
      <c r="DJ235" s="115"/>
      <c r="DK235" s="115"/>
      <c r="DL235" s="115"/>
      <c r="DM235" s="115"/>
      <c r="DN235" s="115"/>
      <c r="DO235" s="115"/>
      <c r="DP235" s="115"/>
      <c r="DQ235" s="115"/>
      <c r="DR235" s="115"/>
      <c r="DS235" s="115"/>
      <c r="DT235" s="115"/>
      <c r="DU235" s="115"/>
      <c r="DV235" s="115"/>
      <c r="DW235" s="115"/>
      <c r="DX235" s="115"/>
      <c r="DY235" s="115"/>
      <c r="DZ235" s="115"/>
      <c r="EA235" s="115"/>
      <c r="EB235" s="115"/>
      <c r="EC235" s="115"/>
      <c r="ED235" s="115"/>
      <c r="EE235" s="115"/>
      <c r="EF235" s="115"/>
      <c r="EG235" s="115"/>
      <c r="EH235" s="115"/>
      <c r="EI235" s="115"/>
      <c r="EJ235" s="115"/>
      <c r="EK235" s="115"/>
      <c r="EL235" s="115"/>
      <c r="EM235" s="115"/>
      <c r="EN235" s="115"/>
      <c r="EO235" s="115"/>
      <c r="EP235" s="115"/>
      <c r="EQ235" s="115"/>
      <c r="ER235" s="115"/>
      <c r="ES235" s="115"/>
      <c r="ET235" s="115"/>
      <c r="EU235" s="115"/>
      <c r="EV235" s="115"/>
      <c r="EW235" s="115"/>
      <c r="EX235" s="115"/>
      <c r="EY235" s="115"/>
      <c r="EZ235" s="115"/>
      <c r="FA235" s="115"/>
      <c r="FB235" s="115"/>
      <c r="FC235" s="115"/>
      <c r="FD235" s="115"/>
      <c r="FE235" s="115"/>
      <c r="FF235" s="115"/>
      <c r="FG235" s="115"/>
      <c r="FH235" s="115"/>
      <c r="FI235" s="111"/>
      <c r="FK235" s="109"/>
      <c r="FM235" s="114"/>
    </row>
    <row r="236" spans="1:169" ht="3" customHeight="1">
      <c r="A236" s="112"/>
      <c r="B236" s="110"/>
      <c r="C236" s="120"/>
      <c r="D236" s="112"/>
      <c r="E236" s="112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  <c r="CL236" s="115"/>
      <c r="CM236" s="115"/>
      <c r="CN236" s="115"/>
      <c r="CO236" s="115"/>
      <c r="CP236" s="115"/>
      <c r="CQ236" s="115"/>
      <c r="CR236" s="115"/>
      <c r="CS236" s="115"/>
      <c r="CT236" s="115"/>
      <c r="CU236" s="115"/>
      <c r="CV236" s="115"/>
      <c r="CW236" s="115"/>
      <c r="CX236" s="115"/>
      <c r="CY236" s="115"/>
      <c r="CZ236" s="115"/>
      <c r="DA236" s="115"/>
      <c r="DB236" s="115"/>
      <c r="DC236" s="115"/>
      <c r="DD236" s="115"/>
      <c r="DE236" s="115"/>
      <c r="DF236" s="115"/>
      <c r="DG236" s="115"/>
      <c r="DH236" s="115"/>
      <c r="DI236" s="115"/>
      <c r="DJ236" s="115"/>
      <c r="DK236" s="115"/>
      <c r="DL236" s="115"/>
      <c r="DM236" s="115"/>
      <c r="DN236" s="115"/>
      <c r="DO236" s="115"/>
      <c r="DP236" s="115"/>
      <c r="DQ236" s="115"/>
      <c r="DR236" s="115"/>
      <c r="DS236" s="115"/>
      <c r="DT236" s="115"/>
      <c r="DU236" s="115"/>
      <c r="DV236" s="115"/>
      <c r="DW236" s="115"/>
      <c r="DX236" s="115"/>
      <c r="DY236" s="115"/>
      <c r="DZ236" s="115"/>
      <c r="EA236" s="115"/>
      <c r="EB236" s="115"/>
      <c r="EC236" s="115"/>
      <c r="ED236" s="115"/>
      <c r="EE236" s="115"/>
      <c r="EF236" s="115"/>
      <c r="EG236" s="115"/>
      <c r="EH236" s="115"/>
      <c r="EI236" s="115"/>
      <c r="EJ236" s="115"/>
      <c r="EK236" s="115"/>
      <c r="EL236" s="115"/>
      <c r="EM236" s="115"/>
      <c r="EN236" s="115"/>
      <c r="EO236" s="115"/>
      <c r="EP236" s="115"/>
      <c r="EQ236" s="115"/>
      <c r="ER236" s="115"/>
      <c r="ES236" s="115"/>
      <c r="ET236" s="115"/>
      <c r="EU236" s="115"/>
      <c r="EV236" s="115"/>
      <c r="EW236" s="115"/>
      <c r="EX236" s="115"/>
      <c r="EY236" s="115"/>
      <c r="EZ236" s="115"/>
      <c r="FA236" s="115"/>
      <c r="FB236" s="115"/>
      <c r="FC236" s="115"/>
      <c r="FD236" s="115"/>
      <c r="FE236" s="115"/>
      <c r="FF236" s="115"/>
      <c r="FG236" s="115"/>
      <c r="FH236" s="115"/>
      <c r="FI236" s="111"/>
      <c r="FK236" s="112"/>
      <c r="FL236" s="110"/>
      <c r="FM236" s="114"/>
    </row>
    <row r="237" spans="1:169" ht="3" customHeight="1">
      <c r="A237" s="112"/>
      <c r="B237" s="108"/>
      <c r="D237" s="112"/>
      <c r="E237" s="112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5"/>
      <c r="CU237" s="115"/>
      <c r="CV237" s="115"/>
      <c r="CW237" s="115"/>
      <c r="CX237" s="115"/>
      <c r="CY237" s="115"/>
      <c r="CZ237" s="115"/>
      <c r="DA237" s="115"/>
      <c r="DB237" s="115"/>
      <c r="DC237" s="115"/>
      <c r="DD237" s="115"/>
      <c r="DE237" s="115"/>
      <c r="DF237" s="115"/>
      <c r="DG237" s="115"/>
      <c r="DH237" s="115"/>
      <c r="DI237" s="115"/>
      <c r="DJ237" s="115"/>
      <c r="DK237" s="115"/>
      <c r="DL237" s="115"/>
      <c r="DM237" s="115"/>
      <c r="DN237" s="115"/>
      <c r="DO237" s="115"/>
      <c r="DP237" s="115"/>
      <c r="DQ237" s="115"/>
      <c r="DR237" s="115"/>
      <c r="DS237" s="115"/>
      <c r="DT237" s="115"/>
      <c r="DU237" s="115"/>
      <c r="DV237" s="115"/>
      <c r="DW237" s="115"/>
      <c r="DX237" s="115"/>
      <c r="DY237" s="115"/>
      <c r="DZ237" s="115"/>
      <c r="EA237" s="115"/>
      <c r="EB237" s="115"/>
      <c r="EC237" s="115"/>
      <c r="ED237" s="115"/>
      <c r="EE237" s="115"/>
      <c r="EF237" s="115"/>
      <c r="EG237" s="115"/>
      <c r="EH237" s="115"/>
      <c r="EI237" s="115"/>
      <c r="EJ237" s="115"/>
      <c r="EK237" s="115"/>
      <c r="EL237" s="115"/>
      <c r="EM237" s="115"/>
      <c r="EN237" s="115"/>
      <c r="EO237" s="115"/>
      <c r="EP237" s="115"/>
      <c r="EQ237" s="115"/>
      <c r="ER237" s="115"/>
      <c r="ES237" s="115"/>
      <c r="ET237" s="115"/>
      <c r="EU237" s="115"/>
      <c r="EV237" s="115"/>
      <c r="EW237" s="115"/>
      <c r="EX237" s="115"/>
      <c r="EY237" s="115"/>
      <c r="EZ237" s="115"/>
      <c r="FA237" s="115"/>
      <c r="FB237" s="115"/>
      <c r="FC237" s="115"/>
      <c r="FD237" s="115"/>
      <c r="FE237" s="115"/>
      <c r="FF237" s="115"/>
      <c r="FG237" s="115"/>
      <c r="FH237" s="115"/>
      <c r="FI237" s="111"/>
      <c r="FK237" s="112"/>
      <c r="FL237" s="109"/>
      <c r="FM237" s="111"/>
    </row>
    <row r="238" spans="1:169" ht="3" customHeight="1">
      <c r="A238" s="112"/>
      <c r="B238" s="120"/>
      <c r="C238" s="119"/>
      <c r="D238" s="112"/>
      <c r="E238" s="112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  <c r="CJ238" s="115"/>
      <c r="CK238" s="115"/>
      <c r="CL238" s="115"/>
      <c r="CM238" s="115"/>
      <c r="CN238" s="115"/>
      <c r="CO238" s="115"/>
      <c r="CP238" s="115"/>
      <c r="CQ238" s="115"/>
      <c r="CR238" s="115"/>
      <c r="CS238" s="115"/>
      <c r="CT238" s="115"/>
      <c r="CU238" s="115"/>
      <c r="CV238" s="115"/>
      <c r="CW238" s="115"/>
      <c r="CX238" s="115"/>
      <c r="CY238" s="115"/>
      <c r="CZ238" s="115"/>
      <c r="DA238" s="115"/>
      <c r="DB238" s="115"/>
      <c r="DC238" s="115"/>
      <c r="DD238" s="115"/>
      <c r="DE238" s="115"/>
      <c r="DF238" s="115"/>
      <c r="DG238" s="115"/>
      <c r="DH238" s="115"/>
      <c r="DI238" s="115"/>
      <c r="DJ238" s="115"/>
      <c r="DK238" s="115"/>
      <c r="DL238" s="115"/>
      <c r="DM238" s="115"/>
      <c r="DN238" s="115"/>
      <c r="DO238" s="115"/>
      <c r="DP238" s="115"/>
      <c r="DQ238" s="115"/>
      <c r="DR238" s="115"/>
      <c r="DS238" s="115"/>
      <c r="DT238" s="115"/>
      <c r="DU238" s="115"/>
      <c r="DV238" s="115"/>
      <c r="DW238" s="115"/>
      <c r="DX238" s="115"/>
      <c r="DY238" s="115"/>
      <c r="DZ238" s="115"/>
      <c r="EA238" s="115"/>
      <c r="EB238" s="115"/>
      <c r="EC238" s="115"/>
      <c r="ED238" s="115"/>
      <c r="EE238" s="115"/>
      <c r="EF238" s="115"/>
      <c r="EG238" s="115"/>
      <c r="EH238" s="115"/>
      <c r="EI238" s="115"/>
      <c r="EJ238" s="115"/>
      <c r="EK238" s="115"/>
      <c r="EL238" s="115"/>
      <c r="EM238" s="115"/>
      <c r="EN238" s="115"/>
      <c r="EO238" s="115"/>
      <c r="EP238" s="115"/>
      <c r="EQ238" s="115"/>
      <c r="ER238" s="115"/>
      <c r="ES238" s="115"/>
      <c r="ET238" s="115"/>
      <c r="EU238" s="115"/>
      <c r="EV238" s="115"/>
      <c r="EW238" s="115"/>
      <c r="EX238" s="115"/>
      <c r="EY238" s="115"/>
      <c r="EZ238" s="115"/>
      <c r="FA238" s="115"/>
      <c r="FB238" s="115"/>
      <c r="FC238" s="115"/>
      <c r="FD238" s="115"/>
      <c r="FE238" s="115"/>
      <c r="FF238" s="115"/>
      <c r="FG238" s="115"/>
      <c r="FH238" s="115"/>
      <c r="FI238" s="111"/>
      <c r="FK238" s="110"/>
      <c r="FL238" s="118"/>
      <c r="FM238" s="114"/>
    </row>
    <row r="239" spans="1:169" ht="3" customHeight="1">
      <c r="A239" s="112"/>
      <c r="B239" s="112"/>
      <c r="C239" s="108"/>
      <c r="E239" s="112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15"/>
      <c r="CO239" s="115"/>
      <c r="CP239" s="115"/>
      <c r="CQ239" s="115"/>
      <c r="CR239" s="115"/>
      <c r="CS239" s="115"/>
      <c r="CT239" s="115"/>
      <c r="CU239" s="115"/>
      <c r="CV239" s="115"/>
      <c r="CW239" s="115"/>
      <c r="CX239" s="115"/>
      <c r="CY239" s="115"/>
      <c r="CZ239" s="115"/>
      <c r="DA239" s="115"/>
      <c r="DB239" s="115"/>
      <c r="DC239" s="115"/>
      <c r="DD239" s="115"/>
      <c r="DE239" s="115"/>
      <c r="DF239" s="115"/>
      <c r="DG239" s="115"/>
      <c r="DH239" s="115"/>
      <c r="DI239" s="115"/>
      <c r="DJ239" s="115"/>
      <c r="DK239" s="115"/>
      <c r="DL239" s="115"/>
      <c r="DM239" s="115"/>
      <c r="DN239" s="115"/>
      <c r="DO239" s="115"/>
      <c r="DP239" s="115"/>
      <c r="DQ239" s="115"/>
      <c r="DR239" s="115"/>
      <c r="DS239" s="115"/>
      <c r="DT239" s="115"/>
      <c r="DU239" s="115"/>
      <c r="DV239" s="115"/>
      <c r="DW239" s="115"/>
      <c r="DX239" s="115"/>
      <c r="DY239" s="115"/>
      <c r="DZ239" s="115"/>
      <c r="EA239" s="115"/>
      <c r="EB239" s="115"/>
      <c r="EC239" s="115"/>
      <c r="ED239" s="115"/>
      <c r="EE239" s="115"/>
      <c r="EF239" s="115"/>
      <c r="EG239" s="115"/>
      <c r="EH239" s="115"/>
      <c r="EI239" s="115"/>
      <c r="EJ239" s="115"/>
      <c r="EK239" s="115"/>
      <c r="EL239" s="115"/>
      <c r="EM239" s="115"/>
      <c r="EN239" s="115"/>
      <c r="EO239" s="115"/>
      <c r="EP239" s="115"/>
      <c r="EQ239" s="115"/>
      <c r="ER239" s="115"/>
      <c r="ES239" s="115"/>
      <c r="ET239" s="115"/>
      <c r="EU239" s="115"/>
      <c r="EV239" s="115"/>
      <c r="EW239" s="115"/>
      <c r="EX239" s="115"/>
      <c r="EY239" s="115"/>
      <c r="EZ239" s="115"/>
      <c r="FA239" s="115"/>
      <c r="FB239" s="115"/>
      <c r="FC239" s="115"/>
      <c r="FD239" s="115"/>
      <c r="FE239" s="115"/>
      <c r="FF239" s="115"/>
      <c r="FG239" s="115"/>
      <c r="FH239" s="115"/>
      <c r="FI239" s="111"/>
      <c r="FK239" s="109"/>
      <c r="FM239" s="114"/>
    </row>
    <row r="240" spans="1:169" ht="3" customHeight="1">
      <c r="A240" s="112"/>
      <c r="B240" s="119"/>
      <c r="C240" s="112"/>
      <c r="D240" s="112"/>
      <c r="E240" s="112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15"/>
      <c r="CO240" s="115"/>
      <c r="CP240" s="115"/>
      <c r="CQ240" s="115"/>
      <c r="CR240" s="115"/>
      <c r="CS240" s="115"/>
      <c r="CT240" s="115"/>
      <c r="CU240" s="115"/>
      <c r="CV240" s="115"/>
      <c r="CW240" s="115"/>
      <c r="CX240" s="115"/>
      <c r="CY240" s="115"/>
      <c r="CZ240" s="115"/>
      <c r="DA240" s="115"/>
      <c r="DB240" s="115"/>
      <c r="DC240" s="115"/>
      <c r="DD240" s="115"/>
      <c r="DE240" s="115"/>
      <c r="DF240" s="115"/>
      <c r="DG240" s="115"/>
      <c r="DH240" s="115"/>
      <c r="DI240" s="115"/>
      <c r="DJ240" s="115"/>
      <c r="DK240" s="115"/>
      <c r="DL240" s="115"/>
      <c r="DM240" s="115"/>
      <c r="DN240" s="115"/>
      <c r="DO240" s="115"/>
      <c r="DP240" s="115"/>
      <c r="DQ240" s="115"/>
      <c r="DR240" s="115"/>
      <c r="DS240" s="115"/>
      <c r="DT240" s="115"/>
      <c r="DU240" s="115"/>
      <c r="DV240" s="115"/>
      <c r="DW240" s="115"/>
      <c r="DX240" s="115"/>
      <c r="DY240" s="115"/>
      <c r="DZ240" s="115"/>
      <c r="EA240" s="115"/>
      <c r="EB240" s="115"/>
      <c r="EC240" s="115"/>
      <c r="ED240" s="115"/>
      <c r="EE240" s="115"/>
      <c r="EF240" s="115"/>
      <c r="EG240" s="115"/>
      <c r="EH240" s="115"/>
      <c r="EI240" s="115"/>
      <c r="EJ240" s="115"/>
      <c r="EK240" s="115"/>
      <c r="EL240" s="115"/>
      <c r="EM240" s="115"/>
      <c r="EN240" s="115"/>
      <c r="EO240" s="115"/>
      <c r="EP240" s="115"/>
      <c r="EQ240" s="115"/>
      <c r="ER240" s="115"/>
      <c r="ES240" s="115"/>
      <c r="ET240" s="115"/>
      <c r="EU240" s="115"/>
      <c r="EV240" s="115"/>
      <c r="EW240" s="115"/>
      <c r="EX240" s="115"/>
      <c r="EY240" s="115"/>
      <c r="EZ240" s="115"/>
      <c r="FA240" s="115"/>
      <c r="FB240" s="115"/>
      <c r="FC240" s="115"/>
      <c r="FD240" s="115"/>
      <c r="FE240" s="115"/>
      <c r="FF240" s="115"/>
      <c r="FG240" s="115"/>
      <c r="FH240" s="115"/>
      <c r="FI240" s="111"/>
      <c r="FK240" s="112"/>
      <c r="FL240" s="110"/>
      <c r="FM240" s="114"/>
    </row>
    <row r="241" spans="1:169" ht="3" customHeight="1">
      <c r="A241" s="112"/>
      <c r="B241" s="108"/>
      <c r="D241" s="112"/>
      <c r="E241" s="112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15"/>
      <c r="CO241" s="115"/>
      <c r="CP241" s="115"/>
      <c r="CQ241" s="115"/>
      <c r="CR241" s="115"/>
      <c r="CS241" s="115"/>
      <c r="CT241" s="115"/>
      <c r="CU241" s="115"/>
      <c r="CV241" s="115"/>
      <c r="CW241" s="115"/>
      <c r="CX241" s="115"/>
      <c r="CY241" s="115"/>
      <c r="CZ241" s="115"/>
      <c r="DA241" s="115"/>
      <c r="DB241" s="115"/>
      <c r="DC241" s="115"/>
      <c r="DD241" s="115"/>
      <c r="DE241" s="115"/>
      <c r="DF241" s="115"/>
      <c r="DG241" s="115"/>
      <c r="DH241" s="115"/>
      <c r="DI241" s="115"/>
      <c r="DJ241" s="115"/>
      <c r="DK241" s="115"/>
      <c r="DL241" s="115"/>
      <c r="DM241" s="115"/>
      <c r="DN241" s="115"/>
      <c r="DO241" s="115"/>
      <c r="DP241" s="115"/>
      <c r="DQ241" s="115"/>
      <c r="DR241" s="115"/>
      <c r="DS241" s="115"/>
      <c r="DT241" s="115"/>
      <c r="DU241" s="115"/>
      <c r="DV241" s="115"/>
      <c r="DW241" s="115"/>
      <c r="DX241" s="115"/>
      <c r="DY241" s="115"/>
      <c r="DZ241" s="115"/>
      <c r="EA241" s="115"/>
      <c r="EB241" s="115"/>
      <c r="EC241" s="115"/>
      <c r="ED241" s="115"/>
      <c r="EE241" s="115"/>
      <c r="EF241" s="115"/>
      <c r="EG241" s="115"/>
      <c r="EH241" s="115"/>
      <c r="EI241" s="115"/>
      <c r="EJ241" s="115"/>
      <c r="EK241" s="115"/>
      <c r="EL241" s="115"/>
      <c r="EM241" s="115"/>
      <c r="EN241" s="115"/>
      <c r="EO241" s="115"/>
      <c r="EP241" s="115"/>
      <c r="EQ241" s="115"/>
      <c r="ER241" s="115"/>
      <c r="ES241" s="115"/>
      <c r="ET241" s="115"/>
      <c r="EU241" s="115"/>
      <c r="EV241" s="115"/>
      <c r="EW241" s="115"/>
      <c r="EX241" s="115"/>
      <c r="EY241" s="115"/>
      <c r="EZ241" s="115"/>
      <c r="FA241" s="115"/>
      <c r="FB241" s="115"/>
      <c r="FC241" s="115"/>
      <c r="FD241" s="115"/>
      <c r="FE241" s="115"/>
      <c r="FF241" s="115"/>
      <c r="FG241" s="115"/>
      <c r="FH241" s="115"/>
      <c r="FI241" s="111"/>
      <c r="FK241" s="112"/>
      <c r="FL241" s="109"/>
      <c r="FM241" s="111"/>
    </row>
    <row r="242" spans="1:169" ht="3" customHeight="1">
      <c r="A242" s="112"/>
      <c r="B242" s="120"/>
      <c r="C242" s="119"/>
      <c r="D242" s="112"/>
      <c r="E242" s="112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  <c r="CJ242" s="115"/>
      <c r="CK242" s="115"/>
      <c r="CL242" s="115"/>
      <c r="CM242" s="115"/>
      <c r="CN242" s="115"/>
      <c r="CO242" s="115"/>
      <c r="CP242" s="115"/>
      <c r="CQ242" s="115"/>
      <c r="CR242" s="115"/>
      <c r="CS242" s="115"/>
      <c r="CT242" s="115"/>
      <c r="CU242" s="115"/>
      <c r="CV242" s="115"/>
      <c r="CW242" s="115"/>
      <c r="CX242" s="115"/>
      <c r="CY242" s="115"/>
      <c r="CZ242" s="115"/>
      <c r="DA242" s="115"/>
      <c r="DB242" s="115"/>
      <c r="DC242" s="115"/>
      <c r="DD242" s="115"/>
      <c r="DE242" s="115"/>
      <c r="DF242" s="115"/>
      <c r="DG242" s="115"/>
      <c r="DH242" s="115"/>
      <c r="DI242" s="115"/>
      <c r="DJ242" s="115"/>
      <c r="DK242" s="115"/>
      <c r="DL242" s="115"/>
      <c r="DM242" s="115"/>
      <c r="DN242" s="115"/>
      <c r="DO242" s="115"/>
      <c r="DP242" s="115"/>
      <c r="DQ242" s="115"/>
      <c r="DR242" s="115"/>
      <c r="DS242" s="115"/>
      <c r="DT242" s="115"/>
      <c r="DU242" s="115"/>
      <c r="DV242" s="115"/>
      <c r="DW242" s="115"/>
      <c r="DX242" s="115"/>
      <c r="DY242" s="115"/>
      <c r="DZ242" s="115"/>
      <c r="EA242" s="115"/>
      <c r="EB242" s="115"/>
      <c r="EC242" s="115"/>
      <c r="ED242" s="115"/>
      <c r="EE242" s="115"/>
      <c r="EF242" s="115"/>
      <c r="EG242" s="115"/>
      <c r="EH242" s="115"/>
      <c r="EI242" s="115"/>
      <c r="EJ242" s="115"/>
      <c r="EK242" s="115"/>
      <c r="EL242" s="115"/>
      <c r="EM242" s="115"/>
      <c r="EN242" s="115"/>
      <c r="EO242" s="115"/>
      <c r="EP242" s="115"/>
      <c r="EQ242" s="115"/>
      <c r="ER242" s="115"/>
      <c r="ES242" s="115"/>
      <c r="ET242" s="115"/>
      <c r="EU242" s="115"/>
      <c r="EV242" s="115"/>
      <c r="EW242" s="115"/>
      <c r="EX242" s="115"/>
      <c r="EY242" s="115"/>
      <c r="EZ242" s="115"/>
      <c r="FA242" s="115"/>
      <c r="FB242" s="115"/>
      <c r="FC242" s="115"/>
      <c r="FD242" s="115"/>
      <c r="FE242" s="115"/>
      <c r="FF242" s="115"/>
      <c r="FG242" s="115"/>
      <c r="FH242" s="115"/>
      <c r="FI242" s="111"/>
      <c r="FK242" s="110"/>
      <c r="FL242" s="118"/>
      <c r="FM242" s="114"/>
    </row>
    <row r="243" spans="1:169" ht="3" customHeight="1">
      <c r="A243" s="112"/>
      <c r="B243" s="112"/>
      <c r="C243" s="108"/>
      <c r="E243" s="112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  <c r="CJ243" s="115"/>
      <c r="CK243" s="115"/>
      <c r="CL243" s="115"/>
      <c r="CM243" s="115"/>
      <c r="CN243" s="115"/>
      <c r="CO243" s="115"/>
      <c r="CP243" s="115"/>
      <c r="CQ243" s="115"/>
      <c r="CR243" s="115"/>
      <c r="CS243" s="115"/>
      <c r="CT243" s="115"/>
      <c r="CU243" s="115"/>
      <c r="CV243" s="115"/>
      <c r="CW243" s="115"/>
      <c r="CX243" s="115"/>
      <c r="CY243" s="115"/>
      <c r="CZ243" s="115"/>
      <c r="DA243" s="115"/>
      <c r="DB243" s="115"/>
      <c r="DC243" s="115"/>
      <c r="DD243" s="115"/>
      <c r="DE243" s="115"/>
      <c r="DF243" s="115"/>
      <c r="DG243" s="115"/>
      <c r="DH243" s="115"/>
      <c r="DI243" s="115"/>
      <c r="DJ243" s="115"/>
      <c r="DK243" s="115"/>
      <c r="DL243" s="115"/>
      <c r="DM243" s="115"/>
      <c r="DN243" s="115"/>
      <c r="DO243" s="115"/>
      <c r="DP243" s="115"/>
      <c r="DQ243" s="115"/>
      <c r="DR243" s="115"/>
      <c r="DS243" s="115"/>
      <c r="DT243" s="115"/>
      <c r="DU243" s="115"/>
      <c r="DV243" s="115"/>
      <c r="DW243" s="115"/>
      <c r="DX243" s="115"/>
      <c r="DY243" s="115"/>
      <c r="DZ243" s="115"/>
      <c r="EA243" s="115"/>
      <c r="EB243" s="115"/>
      <c r="EC243" s="115"/>
      <c r="ED243" s="115"/>
      <c r="EE243" s="115"/>
      <c r="EF243" s="115"/>
      <c r="EG243" s="115"/>
      <c r="EH243" s="115"/>
      <c r="EI243" s="115"/>
      <c r="EJ243" s="115"/>
      <c r="EK243" s="115"/>
      <c r="EL243" s="115"/>
      <c r="EM243" s="115"/>
      <c r="EN243" s="115"/>
      <c r="EO243" s="115"/>
      <c r="EP243" s="115"/>
      <c r="EQ243" s="115"/>
      <c r="ER243" s="115"/>
      <c r="ES243" s="115"/>
      <c r="ET243" s="115"/>
      <c r="EU243" s="115"/>
      <c r="EV243" s="115"/>
      <c r="EW243" s="115"/>
      <c r="EX243" s="115"/>
      <c r="EY243" s="115"/>
      <c r="EZ243" s="115"/>
      <c r="FA243" s="115"/>
      <c r="FB243" s="115"/>
      <c r="FC243" s="115"/>
      <c r="FD243" s="115"/>
      <c r="FE243" s="115"/>
      <c r="FF243" s="115"/>
      <c r="FG243" s="115"/>
      <c r="FH243" s="115"/>
      <c r="FI243" s="111"/>
      <c r="FK243" s="109"/>
      <c r="FM243" s="114"/>
    </row>
    <row r="244" spans="1:169" ht="3" customHeight="1">
      <c r="A244" s="112"/>
      <c r="B244" s="110"/>
      <c r="C244" s="120"/>
      <c r="D244" s="112"/>
      <c r="E244" s="112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  <c r="CJ244" s="115"/>
      <c r="CK244" s="115"/>
      <c r="CL244" s="115"/>
      <c r="CM244" s="115"/>
      <c r="CN244" s="115"/>
      <c r="CO244" s="115"/>
      <c r="CP244" s="115"/>
      <c r="CQ244" s="115"/>
      <c r="CR244" s="115"/>
      <c r="CS244" s="115"/>
      <c r="CT244" s="115"/>
      <c r="CU244" s="115"/>
      <c r="CV244" s="115"/>
      <c r="CW244" s="115"/>
      <c r="CX244" s="115"/>
      <c r="CY244" s="115"/>
      <c r="CZ244" s="115"/>
      <c r="DA244" s="115"/>
      <c r="DB244" s="115"/>
      <c r="DC244" s="115"/>
      <c r="DD244" s="115"/>
      <c r="DE244" s="115"/>
      <c r="DF244" s="115"/>
      <c r="DG244" s="115"/>
      <c r="DH244" s="115"/>
      <c r="DI244" s="115"/>
      <c r="DJ244" s="115"/>
      <c r="DK244" s="115"/>
      <c r="DL244" s="115"/>
      <c r="DM244" s="115"/>
      <c r="DN244" s="115"/>
      <c r="DO244" s="115"/>
      <c r="DP244" s="115"/>
      <c r="DQ244" s="115"/>
      <c r="DR244" s="115"/>
      <c r="DS244" s="115"/>
      <c r="DT244" s="115"/>
      <c r="DU244" s="115"/>
      <c r="DV244" s="115"/>
      <c r="DW244" s="115"/>
      <c r="DX244" s="115"/>
      <c r="DY244" s="115"/>
      <c r="DZ244" s="115"/>
      <c r="EA244" s="115"/>
      <c r="EB244" s="115"/>
      <c r="EC244" s="115"/>
      <c r="ED244" s="115"/>
      <c r="EE244" s="115"/>
      <c r="EF244" s="115"/>
      <c r="EG244" s="115"/>
      <c r="EH244" s="115"/>
      <c r="EI244" s="115"/>
      <c r="EJ244" s="115"/>
      <c r="EK244" s="115"/>
      <c r="EL244" s="115"/>
      <c r="EM244" s="115"/>
      <c r="EN244" s="115"/>
      <c r="EO244" s="115"/>
      <c r="EP244" s="115"/>
      <c r="EQ244" s="115"/>
      <c r="ER244" s="115"/>
      <c r="ES244" s="115"/>
      <c r="ET244" s="115"/>
      <c r="EU244" s="115"/>
      <c r="EV244" s="115"/>
      <c r="EW244" s="115"/>
      <c r="EX244" s="115"/>
      <c r="EY244" s="115"/>
      <c r="EZ244" s="115"/>
      <c r="FA244" s="115"/>
      <c r="FB244" s="115"/>
      <c r="FC244" s="115"/>
      <c r="FD244" s="115"/>
      <c r="FE244" s="115"/>
      <c r="FF244" s="115"/>
      <c r="FG244" s="115"/>
      <c r="FH244" s="115"/>
      <c r="FI244" s="111"/>
      <c r="FK244" s="112"/>
      <c r="FL244" s="110"/>
      <c r="FM244" s="114"/>
    </row>
    <row r="245" spans="1:169" ht="3" customHeight="1">
      <c r="A245" s="112"/>
      <c r="B245" s="108"/>
      <c r="D245" s="112"/>
      <c r="E245" s="112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15"/>
      <c r="CO245" s="115"/>
      <c r="CP245" s="115"/>
      <c r="CQ245" s="115"/>
      <c r="CR245" s="115"/>
      <c r="CS245" s="115"/>
      <c r="CT245" s="115"/>
      <c r="CU245" s="115"/>
      <c r="CV245" s="115"/>
      <c r="CW245" s="115"/>
      <c r="CX245" s="115"/>
      <c r="CY245" s="115"/>
      <c r="CZ245" s="115"/>
      <c r="DA245" s="115"/>
      <c r="DB245" s="115"/>
      <c r="DC245" s="115"/>
      <c r="DD245" s="115"/>
      <c r="DE245" s="115"/>
      <c r="DF245" s="115"/>
      <c r="DG245" s="115"/>
      <c r="DH245" s="115"/>
      <c r="DI245" s="115"/>
      <c r="DJ245" s="115"/>
      <c r="DK245" s="115"/>
      <c r="DL245" s="115"/>
      <c r="DM245" s="115"/>
      <c r="DN245" s="115"/>
      <c r="DO245" s="115"/>
      <c r="DP245" s="115"/>
      <c r="DQ245" s="115"/>
      <c r="DR245" s="115"/>
      <c r="DS245" s="115"/>
      <c r="DT245" s="115"/>
      <c r="DU245" s="115"/>
      <c r="DV245" s="115"/>
      <c r="DW245" s="115"/>
      <c r="DX245" s="115"/>
      <c r="DY245" s="115"/>
      <c r="DZ245" s="115"/>
      <c r="EA245" s="115"/>
      <c r="EB245" s="115"/>
      <c r="EC245" s="115"/>
      <c r="ED245" s="115"/>
      <c r="EE245" s="115"/>
      <c r="EF245" s="115"/>
      <c r="EG245" s="115"/>
      <c r="EH245" s="115"/>
      <c r="EI245" s="115"/>
      <c r="EJ245" s="115"/>
      <c r="EK245" s="115"/>
      <c r="EL245" s="115"/>
      <c r="EM245" s="115"/>
      <c r="EN245" s="115"/>
      <c r="EO245" s="115"/>
      <c r="EP245" s="115"/>
      <c r="EQ245" s="115"/>
      <c r="ER245" s="115"/>
      <c r="ES245" s="115"/>
      <c r="ET245" s="115"/>
      <c r="EU245" s="115"/>
      <c r="EV245" s="115"/>
      <c r="EW245" s="115"/>
      <c r="EX245" s="115"/>
      <c r="EY245" s="115"/>
      <c r="EZ245" s="115"/>
      <c r="FA245" s="115"/>
      <c r="FB245" s="115"/>
      <c r="FC245" s="115"/>
      <c r="FD245" s="115"/>
      <c r="FE245" s="115"/>
      <c r="FF245" s="115"/>
      <c r="FG245" s="115"/>
      <c r="FH245" s="115"/>
      <c r="FI245" s="111"/>
      <c r="FK245" s="112"/>
      <c r="FL245" s="109"/>
      <c r="FM245" s="111"/>
    </row>
    <row r="246" spans="1:169" ht="3" customHeight="1">
      <c r="A246" s="112"/>
      <c r="B246" s="120"/>
      <c r="C246" s="119"/>
      <c r="D246" s="112"/>
      <c r="E246" s="112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15"/>
      <c r="CO246" s="115"/>
      <c r="CP246" s="115"/>
      <c r="CQ246" s="115"/>
      <c r="CR246" s="115"/>
      <c r="CS246" s="115"/>
      <c r="CT246" s="115"/>
      <c r="CU246" s="115"/>
      <c r="CV246" s="115"/>
      <c r="CW246" s="115"/>
      <c r="CX246" s="115"/>
      <c r="CY246" s="115"/>
      <c r="CZ246" s="115"/>
      <c r="DA246" s="115"/>
      <c r="DB246" s="115"/>
      <c r="DC246" s="115"/>
      <c r="DD246" s="115"/>
      <c r="DE246" s="115"/>
      <c r="DF246" s="115"/>
      <c r="DG246" s="115"/>
      <c r="DH246" s="115"/>
      <c r="DI246" s="115"/>
      <c r="DJ246" s="115"/>
      <c r="DK246" s="115"/>
      <c r="DL246" s="115"/>
      <c r="DM246" s="115"/>
      <c r="DN246" s="115"/>
      <c r="DO246" s="115"/>
      <c r="DP246" s="115"/>
      <c r="DQ246" s="115"/>
      <c r="DR246" s="115"/>
      <c r="DS246" s="115"/>
      <c r="DT246" s="115"/>
      <c r="DU246" s="115"/>
      <c r="DV246" s="115"/>
      <c r="DW246" s="115"/>
      <c r="DX246" s="115"/>
      <c r="DY246" s="115"/>
      <c r="DZ246" s="115"/>
      <c r="EA246" s="115"/>
      <c r="EB246" s="115"/>
      <c r="EC246" s="115"/>
      <c r="ED246" s="115"/>
      <c r="EE246" s="115"/>
      <c r="EF246" s="115"/>
      <c r="EG246" s="115"/>
      <c r="EH246" s="115"/>
      <c r="EI246" s="115"/>
      <c r="EJ246" s="115"/>
      <c r="EK246" s="115"/>
      <c r="EL246" s="115"/>
      <c r="EM246" s="115"/>
      <c r="EN246" s="115"/>
      <c r="EO246" s="115"/>
      <c r="EP246" s="115"/>
      <c r="EQ246" s="115"/>
      <c r="ER246" s="115"/>
      <c r="ES246" s="115"/>
      <c r="ET246" s="115"/>
      <c r="EU246" s="115"/>
      <c r="EV246" s="115"/>
      <c r="EW246" s="115"/>
      <c r="EX246" s="115"/>
      <c r="EY246" s="115"/>
      <c r="EZ246" s="115"/>
      <c r="FA246" s="115"/>
      <c r="FB246" s="115"/>
      <c r="FC246" s="115"/>
      <c r="FD246" s="115"/>
      <c r="FE246" s="115"/>
      <c r="FF246" s="115"/>
      <c r="FG246" s="115"/>
      <c r="FH246" s="115"/>
      <c r="FI246" s="111"/>
      <c r="FK246" s="110"/>
      <c r="FL246" s="118"/>
      <c r="FM246" s="114"/>
    </row>
    <row r="247" spans="1:169" ht="3" customHeight="1">
      <c r="A247" s="112"/>
      <c r="B247" s="112"/>
      <c r="C247" s="108"/>
      <c r="E247" s="112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5"/>
      <c r="CU247" s="115"/>
      <c r="CV247" s="115"/>
      <c r="CW247" s="115"/>
      <c r="CX247" s="115"/>
      <c r="CY247" s="115"/>
      <c r="CZ247" s="115"/>
      <c r="DA247" s="115"/>
      <c r="DB247" s="115"/>
      <c r="DC247" s="115"/>
      <c r="DD247" s="115"/>
      <c r="DE247" s="115"/>
      <c r="DF247" s="115"/>
      <c r="DG247" s="115"/>
      <c r="DH247" s="115"/>
      <c r="DI247" s="115"/>
      <c r="DJ247" s="115"/>
      <c r="DK247" s="115"/>
      <c r="DL247" s="115"/>
      <c r="DM247" s="115"/>
      <c r="DN247" s="115"/>
      <c r="DO247" s="115"/>
      <c r="DP247" s="115"/>
      <c r="DQ247" s="115"/>
      <c r="DR247" s="115"/>
      <c r="DS247" s="115"/>
      <c r="DT247" s="115"/>
      <c r="DU247" s="115"/>
      <c r="DV247" s="115"/>
      <c r="DW247" s="115"/>
      <c r="DX247" s="115"/>
      <c r="DY247" s="115"/>
      <c r="DZ247" s="115"/>
      <c r="EA247" s="115"/>
      <c r="EB247" s="115"/>
      <c r="EC247" s="115"/>
      <c r="ED247" s="115"/>
      <c r="EE247" s="115"/>
      <c r="EF247" s="115"/>
      <c r="EG247" s="115"/>
      <c r="EH247" s="115"/>
      <c r="EI247" s="115"/>
      <c r="EJ247" s="115"/>
      <c r="EK247" s="115"/>
      <c r="EL247" s="115"/>
      <c r="EM247" s="115"/>
      <c r="EN247" s="115"/>
      <c r="EO247" s="115"/>
      <c r="EP247" s="115"/>
      <c r="EQ247" s="115"/>
      <c r="ER247" s="115"/>
      <c r="ES247" s="115"/>
      <c r="ET247" s="115"/>
      <c r="EU247" s="115"/>
      <c r="EV247" s="115"/>
      <c r="EW247" s="115"/>
      <c r="EX247" s="115"/>
      <c r="EY247" s="115"/>
      <c r="EZ247" s="115"/>
      <c r="FA247" s="115"/>
      <c r="FB247" s="115"/>
      <c r="FC247" s="115"/>
      <c r="FD247" s="115"/>
      <c r="FE247" s="115"/>
      <c r="FF247" s="115"/>
      <c r="FG247" s="115"/>
      <c r="FH247" s="115"/>
      <c r="FI247" s="111"/>
      <c r="FK247" s="109"/>
      <c r="FM247" s="114"/>
    </row>
    <row r="248" spans="1:169" ht="3" customHeight="1">
      <c r="A248" s="112"/>
      <c r="B248" s="119"/>
      <c r="C248" s="112"/>
      <c r="D248" s="112"/>
      <c r="E248" s="112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  <c r="CJ248" s="115"/>
      <c r="CK248" s="115"/>
      <c r="CL248" s="115"/>
      <c r="CM248" s="115"/>
      <c r="CN248" s="115"/>
      <c r="CO248" s="115"/>
      <c r="CP248" s="115"/>
      <c r="CQ248" s="115"/>
      <c r="CR248" s="115"/>
      <c r="CS248" s="115"/>
      <c r="CT248" s="115"/>
      <c r="CU248" s="115"/>
      <c r="CV248" s="115"/>
      <c r="CW248" s="115"/>
      <c r="CX248" s="115"/>
      <c r="CY248" s="115"/>
      <c r="CZ248" s="115"/>
      <c r="DA248" s="115"/>
      <c r="DB248" s="115"/>
      <c r="DC248" s="115"/>
      <c r="DD248" s="115"/>
      <c r="DE248" s="115"/>
      <c r="DF248" s="115"/>
      <c r="DG248" s="115"/>
      <c r="DH248" s="115"/>
      <c r="DI248" s="115"/>
      <c r="DJ248" s="115"/>
      <c r="DK248" s="115"/>
      <c r="DL248" s="115"/>
      <c r="DM248" s="115"/>
      <c r="DN248" s="115"/>
      <c r="DO248" s="115"/>
      <c r="DP248" s="115"/>
      <c r="DQ248" s="115"/>
      <c r="DR248" s="115"/>
      <c r="DS248" s="115"/>
      <c r="DT248" s="115"/>
      <c r="DU248" s="115"/>
      <c r="DV248" s="115"/>
      <c r="DW248" s="115"/>
      <c r="DX248" s="115"/>
      <c r="DY248" s="115"/>
      <c r="DZ248" s="115"/>
      <c r="EA248" s="115"/>
      <c r="EB248" s="115"/>
      <c r="EC248" s="115"/>
      <c r="ED248" s="115"/>
      <c r="EE248" s="115"/>
      <c r="EF248" s="115"/>
      <c r="EG248" s="115"/>
      <c r="EH248" s="115"/>
      <c r="EI248" s="115"/>
      <c r="EJ248" s="115"/>
      <c r="EK248" s="115"/>
      <c r="EL248" s="115"/>
      <c r="EM248" s="115"/>
      <c r="EN248" s="115"/>
      <c r="EO248" s="115"/>
      <c r="EP248" s="115"/>
      <c r="EQ248" s="115"/>
      <c r="ER248" s="115"/>
      <c r="ES248" s="115"/>
      <c r="ET248" s="115"/>
      <c r="EU248" s="115"/>
      <c r="EV248" s="115"/>
      <c r="EW248" s="115"/>
      <c r="EX248" s="115"/>
      <c r="EY248" s="115"/>
      <c r="EZ248" s="115"/>
      <c r="FA248" s="115"/>
      <c r="FB248" s="115"/>
      <c r="FC248" s="115"/>
      <c r="FD248" s="115"/>
      <c r="FE248" s="115"/>
      <c r="FF248" s="115"/>
      <c r="FG248" s="115"/>
      <c r="FH248" s="115"/>
      <c r="FI248" s="111"/>
      <c r="FK248" s="112"/>
      <c r="FL248" s="110"/>
      <c r="FM248" s="114"/>
    </row>
    <row r="249" spans="1:169" ht="3" customHeight="1">
      <c r="A249" s="112"/>
      <c r="B249" s="108"/>
      <c r="D249" s="112"/>
      <c r="E249" s="112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  <c r="BN249" s="115"/>
      <c r="BO249" s="115"/>
      <c r="BP249" s="115"/>
      <c r="BQ249" s="115"/>
      <c r="BR249" s="115"/>
      <c r="BS249" s="115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  <c r="CJ249" s="115"/>
      <c r="CK249" s="115"/>
      <c r="CL249" s="115"/>
      <c r="CM249" s="115"/>
      <c r="CN249" s="115"/>
      <c r="CO249" s="115"/>
      <c r="CP249" s="115"/>
      <c r="CQ249" s="115"/>
      <c r="CR249" s="115"/>
      <c r="CS249" s="115"/>
      <c r="CT249" s="115"/>
      <c r="CU249" s="115"/>
      <c r="CV249" s="115"/>
      <c r="CW249" s="115"/>
      <c r="CX249" s="115"/>
      <c r="CY249" s="115"/>
      <c r="CZ249" s="115"/>
      <c r="DA249" s="115"/>
      <c r="DB249" s="115"/>
      <c r="DC249" s="115"/>
      <c r="DD249" s="115"/>
      <c r="DE249" s="115"/>
      <c r="DF249" s="115"/>
      <c r="DG249" s="115"/>
      <c r="DH249" s="115"/>
      <c r="DI249" s="115"/>
      <c r="DJ249" s="115"/>
      <c r="DK249" s="115"/>
      <c r="DL249" s="115"/>
      <c r="DM249" s="115"/>
      <c r="DN249" s="115"/>
      <c r="DO249" s="115"/>
      <c r="DP249" s="115"/>
      <c r="DQ249" s="115"/>
      <c r="DR249" s="115"/>
      <c r="DS249" s="115"/>
      <c r="DT249" s="115"/>
      <c r="DU249" s="115"/>
      <c r="DV249" s="115"/>
      <c r="DW249" s="115"/>
      <c r="DX249" s="115"/>
      <c r="DY249" s="115"/>
      <c r="DZ249" s="115"/>
      <c r="EA249" s="115"/>
      <c r="EB249" s="115"/>
      <c r="EC249" s="115"/>
      <c r="ED249" s="115"/>
      <c r="EE249" s="115"/>
      <c r="EF249" s="115"/>
      <c r="EG249" s="115"/>
      <c r="EH249" s="115"/>
      <c r="EI249" s="115"/>
      <c r="EJ249" s="115"/>
      <c r="EK249" s="115"/>
      <c r="EL249" s="115"/>
      <c r="EM249" s="115"/>
      <c r="EN249" s="115"/>
      <c r="EO249" s="115"/>
      <c r="EP249" s="115"/>
      <c r="EQ249" s="115"/>
      <c r="ER249" s="115"/>
      <c r="ES249" s="115"/>
      <c r="ET249" s="115"/>
      <c r="EU249" s="115"/>
      <c r="EV249" s="115"/>
      <c r="EW249" s="115"/>
      <c r="EX249" s="115"/>
      <c r="EY249" s="115"/>
      <c r="EZ249" s="115"/>
      <c r="FA249" s="115"/>
      <c r="FB249" s="115"/>
      <c r="FC249" s="115"/>
      <c r="FD249" s="115"/>
      <c r="FE249" s="115"/>
      <c r="FF249" s="115"/>
      <c r="FG249" s="115"/>
      <c r="FH249" s="115"/>
      <c r="FI249" s="111"/>
      <c r="FK249" s="112"/>
      <c r="FL249" s="109"/>
      <c r="FM249" s="111"/>
    </row>
    <row r="250" spans="1:169" ht="3" customHeight="1">
      <c r="A250" s="112"/>
      <c r="B250" s="120"/>
      <c r="C250" s="119"/>
      <c r="D250" s="112"/>
      <c r="E250" s="112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  <c r="BN250" s="115"/>
      <c r="BO250" s="115"/>
      <c r="BP250" s="115"/>
      <c r="BQ250" s="115"/>
      <c r="BR250" s="115"/>
      <c r="BS250" s="115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  <c r="CJ250" s="115"/>
      <c r="CK250" s="115"/>
      <c r="CL250" s="115"/>
      <c r="CM250" s="115"/>
      <c r="CN250" s="115"/>
      <c r="CO250" s="115"/>
      <c r="CP250" s="115"/>
      <c r="CQ250" s="115"/>
      <c r="CR250" s="115"/>
      <c r="CS250" s="115"/>
      <c r="CT250" s="115"/>
      <c r="CU250" s="115"/>
      <c r="CV250" s="115"/>
      <c r="CW250" s="115"/>
      <c r="CX250" s="115"/>
      <c r="CY250" s="115"/>
      <c r="CZ250" s="115"/>
      <c r="DA250" s="115"/>
      <c r="DB250" s="115"/>
      <c r="DC250" s="115"/>
      <c r="DD250" s="115"/>
      <c r="DE250" s="115"/>
      <c r="DF250" s="115"/>
      <c r="DG250" s="115"/>
      <c r="DH250" s="115"/>
      <c r="DI250" s="115"/>
      <c r="DJ250" s="121"/>
      <c r="DK250" s="115"/>
      <c r="DL250" s="115"/>
      <c r="DM250" s="115"/>
      <c r="DN250" s="115"/>
      <c r="DO250" s="115"/>
      <c r="DP250" s="115"/>
      <c r="DQ250" s="115"/>
      <c r="DR250" s="115"/>
      <c r="DS250" s="115"/>
      <c r="DT250" s="115"/>
      <c r="DU250" s="115"/>
      <c r="DV250" s="115"/>
      <c r="DW250" s="115"/>
      <c r="DX250" s="115"/>
      <c r="DY250" s="115"/>
      <c r="DZ250" s="115"/>
      <c r="EA250" s="115"/>
      <c r="EB250" s="115"/>
      <c r="EC250" s="115"/>
      <c r="ED250" s="115"/>
      <c r="EE250" s="115"/>
      <c r="EF250" s="115"/>
      <c r="EG250" s="115"/>
      <c r="EH250" s="115"/>
      <c r="EI250" s="115"/>
      <c r="EJ250" s="115"/>
      <c r="EK250" s="115"/>
      <c r="EL250" s="115"/>
      <c r="EM250" s="115"/>
      <c r="EN250" s="115"/>
      <c r="EO250" s="115"/>
      <c r="EP250" s="115"/>
      <c r="EQ250" s="115"/>
      <c r="ER250" s="115"/>
      <c r="ES250" s="115"/>
      <c r="ET250" s="115"/>
      <c r="EU250" s="115"/>
      <c r="EV250" s="115"/>
      <c r="EW250" s="115"/>
      <c r="EX250" s="115"/>
      <c r="EY250" s="115"/>
      <c r="EZ250" s="115"/>
      <c r="FA250" s="115"/>
      <c r="FB250" s="115"/>
      <c r="FC250" s="115"/>
      <c r="FD250" s="115"/>
      <c r="FE250" s="115"/>
      <c r="FF250" s="115"/>
      <c r="FG250" s="115"/>
      <c r="FH250" s="115"/>
      <c r="FI250" s="111"/>
      <c r="FK250" s="119"/>
      <c r="FL250" s="118"/>
      <c r="FM250" s="114"/>
    </row>
    <row r="251" spans="1:169" ht="3" customHeight="1">
      <c r="A251" s="112"/>
      <c r="B251" s="112"/>
      <c r="C251" s="108"/>
      <c r="E251" s="112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  <c r="BN251" s="115"/>
      <c r="BO251" s="115"/>
      <c r="BP251" s="115"/>
      <c r="BQ251" s="115"/>
      <c r="BR251" s="115"/>
      <c r="BS251" s="115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15"/>
      <c r="CO251" s="115"/>
      <c r="CP251" s="115"/>
      <c r="CQ251" s="115"/>
      <c r="CR251" s="115"/>
      <c r="CS251" s="115"/>
      <c r="CT251" s="115"/>
      <c r="CU251" s="115"/>
      <c r="CV251" s="115"/>
      <c r="CW251" s="115"/>
      <c r="CX251" s="115"/>
      <c r="CY251" s="115"/>
      <c r="CZ251" s="115"/>
      <c r="DA251" s="115"/>
      <c r="DB251" s="115"/>
      <c r="DC251" s="115"/>
      <c r="DD251" s="115"/>
      <c r="DE251" s="115"/>
      <c r="DF251" s="115"/>
      <c r="DG251" s="115"/>
      <c r="DH251" s="115"/>
      <c r="DI251" s="115"/>
      <c r="DJ251" s="115"/>
      <c r="DK251" s="115"/>
      <c r="DL251" s="115"/>
      <c r="DM251" s="115"/>
      <c r="DN251" s="115"/>
      <c r="DO251" s="115"/>
      <c r="DP251" s="115"/>
      <c r="DQ251" s="115"/>
      <c r="DR251" s="115"/>
      <c r="DS251" s="115"/>
      <c r="DT251" s="115"/>
      <c r="DU251" s="115"/>
      <c r="DV251" s="115"/>
      <c r="DW251" s="115"/>
      <c r="DX251" s="115"/>
      <c r="DY251" s="115"/>
      <c r="DZ251" s="115"/>
      <c r="EA251" s="115"/>
      <c r="EB251" s="115"/>
      <c r="EC251" s="115"/>
      <c r="ED251" s="115"/>
      <c r="EE251" s="115"/>
      <c r="EF251" s="115"/>
      <c r="EG251" s="115"/>
      <c r="EH251" s="115"/>
      <c r="EI251" s="115"/>
      <c r="EJ251" s="115"/>
      <c r="EK251" s="115"/>
      <c r="EL251" s="115"/>
      <c r="EM251" s="115"/>
      <c r="EN251" s="115"/>
      <c r="EO251" s="115"/>
      <c r="EP251" s="115"/>
      <c r="EQ251" s="115"/>
      <c r="ER251" s="115"/>
      <c r="ES251" s="115"/>
      <c r="ET251" s="115"/>
      <c r="EU251" s="115"/>
      <c r="EV251" s="115"/>
      <c r="EW251" s="115"/>
      <c r="EX251" s="115"/>
      <c r="EY251" s="115"/>
      <c r="EZ251" s="115"/>
      <c r="FA251" s="115"/>
      <c r="FB251" s="115"/>
      <c r="FC251" s="115"/>
      <c r="FD251" s="115"/>
      <c r="FE251" s="115"/>
      <c r="FF251" s="115"/>
      <c r="FG251" s="115"/>
      <c r="FH251" s="115"/>
      <c r="FI251" s="111"/>
      <c r="FK251" s="109"/>
      <c r="FM251" s="114"/>
    </row>
    <row r="252" spans="1:169" ht="3" customHeight="1">
      <c r="A252" s="112"/>
      <c r="B252" s="119"/>
      <c r="C252" s="112"/>
      <c r="D252" s="112"/>
      <c r="E252" s="112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  <c r="BN252" s="115"/>
      <c r="BO252" s="115"/>
      <c r="BP252" s="115"/>
      <c r="BQ252" s="115"/>
      <c r="BR252" s="115"/>
      <c r="BS252" s="115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15"/>
      <c r="CO252" s="115"/>
      <c r="CP252" s="115"/>
      <c r="CQ252" s="115"/>
      <c r="CR252" s="115"/>
      <c r="CS252" s="115"/>
      <c r="CT252" s="115"/>
      <c r="CU252" s="115"/>
      <c r="CV252" s="115"/>
      <c r="CW252" s="115"/>
      <c r="CX252" s="115"/>
      <c r="CY252" s="115"/>
      <c r="CZ252" s="115"/>
      <c r="DA252" s="115"/>
      <c r="DB252" s="115"/>
      <c r="DC252" s="115"/>
      <c r="DD252" s="115"/>
      <c r="DE252" s="115"/>
      <c r="DF252" s="115"/>
      <c r="DG252" s="115"/>
      <c r="DH252" s="115"/>
      <c r="DI252" s="115"/>
      <c r="DJ252" s="115"/>
      <c r="DK252" s="115"/>
      <c r="DL252" s="115"/>
      <c r="DM252" s="115"/>
      <c r="DN252" s="115"/>
      <c r="DO252" s="115"/>
      <c r="DP252" s="115"/>
      <c r="DQ252" s="115"/>
      <c r="DR252" s="115"/>
      <c r="DS252" s="115"/>
      <c r="DT252" s="115"/>
      <c r="DU252" s="115"/>
      <c r="DV252" s="115"/>
      <c r="DW252" s="115"/>
      <c r="DX252" s="115"/>
      <c r="DY252" s="115"/>
      <c r="DZ252" s="115"/>
      <c r="EA252" s="115"/>
      <c r="EB252" s="115"/>
      <c r="EC252" s="115"/>
      <c r="ED252" s="115"/>
      <c r="EE252" s="115"/>
      <c r="EF252" s="115"/>
      <c r="EG252" s="115"/>
      <c r="EH252" s="115"/>
      <c r="EI252" s="115"/>
      <c r="EJ252" s="115"/>
      <c r="EK252" s="115"/>
      <c r="EL252" s="115"/>
      <c r="EM252" s="115"/>
      <c r="EN252" s="115"/>
      <c r="EO252" s="115"/>
      <c r="EP252" s="115"/>
      <c r="EQ252" s="115"/>
      <c r="ER252" s="115"/>
      <c r="ES252" s="115"/>
      <c r="ET252" s="115"/>
      <c r="EU252" s="115"/>
      <c r="EV252" s="115"/>
      <c r="EW252" s="115"/>
      <c r="EX252" s="115"/>
      <c r="EY252" s="115"/>
      <c r="EZ252" s="115"/>
      <c r="FA252" s="115"/>
      <c r="FB252" s="115"/>
      <c r="FC252" s="115"/>
      <c r="FD252" s="115"/>
      <c r="FE252" s="115"/>
      <c r="FF252" s="115"/>
      <c r="FG252" s="115"/>
      <c r="FH252" s="115"/>
      <c r="FI252" s="111"/>
      <c r="FK252" s="112"/>
      <c r="FL252" s="110"/>
      <c r="FM252" s="114"/>
    </row>
    <row r="253" spans="1:169" ht="3" customHeight="1">
      <c r="A253" s="112"/>
      <c r="B253" s="108"/>
      <c r="D253" s="112"/>
      <c r="E253" s="112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15"/>
      <c r="CO253" s="115"/>
      <c r="CP253" s="115"/>
      <c r="CQ253" s="115"/>
      <c r="CR253" s="115"/>
      <c r="CS253" s="115"/>
      <c r="CT253" s="115"/>
      <c r="CU253" s="115"/>
      <c r="CV253" s="115"/>
      <c r="CW253" s="115"/>
      <c r="CX253" s="115"/>
      <c r="CY253" s="115"/>
      <c r="CZ253" s="115"/>
      <c r="DA253" s="115"/>
      <c r="DB253" s="115"/>
      <c r="DC253" s="115"/>
      <c r="DD253" s="115"/>
      <c r="DE253" s="115"/>
      <c r="DF253" s="115"/>
      <c r="DG253" s="115"/>
      <c r="DH253" s="115"/>
      <c r="DI253" s="115"/>
      <c r="DJ253" s="115"/>
      <c r="DK253" s="115"/>
      <c r="DL253" s="115"/>
      <c r="DM253" s="115"/>
      <c r="DN253" s="115"/>
      <c r="DO253" s="115"/>
      <c r="DP253" s="115"/>
      <c r="DQ253" s="115"/>
      <c r="DR253" s="115"/>
      <c r="DS253" s="115"/>
      <c r="DT253" s="115"/>
      <c r="DU253" s="115"/>
      <c r="DV253" s="115"/>
      <c r="DW253" s="115"/>
      <c r="DX253" s="115"/>
      <c r="DY253" s="115"/>
      <c r="DZ253" s="115"/>
      <c r="EA253" s="115"/>
      <c r="EB253" s="115"/>
      <c r="EC253" s="115"/>
      <c r="ED253" s="115"/>
      <c r="EE253" s="115"/>
      <c r="EF253" s="115"/>
      <c r="EG253" s="115"/>
      <c r="EH253" s="115"/>
      <c r="EI253" s="115"/>
      <c r="EJ253" s="115"/>
      <c r="EK253" s="115"/>
      <c r="EL253" s="115"/>
      <c r="EM253" s="115"/>
      <c r="EN253" s="115"/>
      <c r="EO253" s="115"/>
      <c r="EP253" s="115"/>
      <c r="EQ253" s="115"/>
      <c r="ER253" s="115"/>
      <c r="ES253" s="115"/>
      <c r="ET253" s="115"/>
      <c r="EU253" s="115"/>
      <c r="EV253" s="115"/>
      <c r="EW253" s="115"/>
      <c r="EX253" s="115"/>
      <c r="EY253" s="115"/>
      <c r="EZ253" s="115"/>
      <c r="FA253" s="115"/>
      <c r="FB253" s="115"/>
      <c r="FC253" s="115"/>
      <c r="FD253" s="115"/>
      <c r="FE253" s="115"/>
      <c r="FF253" s="115"/>
      <c r="FG253" s="115"/>
      <c r="FH253" s="115"/>
      <c r="FI253" s="111"/>
      <c r="FK253" s="112"/>
      <c r="FL253" s="109"/>
      <c r="FM253" s="111"/>
    </row>
    <row r="254" spans="1:169" ht="3" customHeight="1">
      <c r="A254" s="112"/>
      <c r="B254" s="120"/>
      <c r="C254" s="119"/>
      <c r="D254" s="112"/>
      <c r="E254" s="112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  <c r="CP254" s="115"/>
      <c r="CQ254" s="115"/>
      <c r="CR254" s="115"/>
      <c r="CS254" s="115"/>
      <c r="CT254" s="115"/>
      <c r="CU254" s="115"/>
      <c r="CV254" s="115"/>
      <c r="CW254" s="115"/>
      <c r="CX254" s="115"/>
      <c r="CY254" s="115"/>
      <c r="CZ254" s="115"/>
      <c r="DA254" s="115"/>
      <c r="DB254" s="115"/>
      <c r="DC254" s="115"/>
      <c r="DD254" s="115"/>
      <c r="DE254" s="115"/>
      <c r="DF254" s="115"/>
      <c r="DG254" s="115"/>
      <c r="DH254" s="115"/>
      <c r="DI254" s="115"/>
      <c r="DJ254" s="115"/>
      <c r="DK254" s="115"/>
      <c r="DL254" s="115"/>
      <c r="DM254" s="115"/>
      <c r="DN254" s="115"/>
      <c r="DO254" s="115"/>
      <c r="DP254" s="115"/>
      <c r="DQ254" s="115"/>
      <c r="DR254" s="115"/>
      <c r="DS254" s="115"/>
      <c r="DT254" s="115"/>
      <c r="DU254" s="115"/>
      <c r="DV254" s="115"/>
      <c r="DW254" s="115"/>
      <c r="DX254" s="115"/>
      <c r="DY254" s="115"/>
      <c r="DZ254" s="115"/>
      <c r="EA254" s="115"/>
      <c r="EB254" s="115"/>
      <c r="EC254" s="115"/>
      <c r="ED254" s="115"/>
      <c r="EE254" s="115"/>
      <c r="EF254" s="115"/>
      <c r="EG254" s="115"/>
      <c r="EH254" s="115"/>
      <c r="EI254" s="115"/>
      <c r="EJ254" s="115"/>
      <c r="EK254" s="115"/>
      <c r="EL254" s="115"/>
      <c r="EM254" s="115"/>
      <c r="EN254" s="115"/>
      <c r="EO254" s="115"/>
      <c r="EP254" s="115"/>
      <c r="EQ254" s="115"/>
      <c r="ER254" s="115"/>
      <c r="ES254" s="115"/>
      <c r="ET254" s="115"/>
      <c r="EU254" s="115"/>
      <c r="EV254" s="115"/>
      <c r="EW254" s="115"/>
      <c r="EX254" s="115"/>
      <c r="EY254" s="115"/>
      <c r="EZ254" s="115"/>
      <c r="FA254" s="115"/>
      <c r="FB254" s="115"/>
      <c r="FC254" s="115"/>
      <c r="FD254" s="115"/>
      <c r="FE254" s="115"/>
      <c r="FF254" s="115"/>
      <c r="FG254" s="115"/>
      <c r="FH254" s="115"/>
      <c r="FI254" s="111"/>
      <c r="FK254" s="119"/>
      <c r="FL254" s="118"/>
      <c r="FM254" s="114"/>
    </row>
    <row r="255" spans="1:169" ht="3" customHeight="1">
      <c r="A255" s="112"/>
      <c r="B255" s="112"/>
      <c r="C255" s="108"/>
      <c r="E255" s="112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468" t="s">
        <v>1455</v>
      </c>
      <c r="BE255" s="1469"/>
      <c r="BF255" s="1469"/>
      <c r="BG255" s="1469"/>
      <c r="BH255" s="1469"/>
      <c r="BI255" s="1469"/>
      <c r="BJ255" s="1469"/>
      <c r="BK255" s="1469"/>
      <c r="BL255" s="1469"/>
      <c r="BM255" s="1469"/>
      <c r="BN255" s="1469"/>
      <c r="BO255" s="1469"/>
      <c r="BP255" s="1469"/>
      <c r="BQ255" s="1469"/>
      <c r="BR255" s="1469"/>
      <c r="BS255" s="1469"/>
      <c r="BT255" s="1469"/>
      <c r="BU255" s="1469"/>
      <c r="BV255" s="1469"/>
      <c r="BW255" s="1469"/>
      <c r="BX255" s="1469"/>
      <c r="BY255" s="1469"/>
      <c r="BZ255" s="1469"/>
      <c r="CA255" s="1469"/>
      <c r="CB255" s="1469"/>
      <c r="CC255" s="1469"/>
      <c r="CD255" s="1469"/>
      <c r="CE255" s="1469"/>
      <c r="CF255" s="1469"/>
      <c r="CG255" s="1469"/>
      <c r="CH255" s="1469"/>
      <c r="CI255" s="1469"/>
      <c r="CJ255" s="1469"/>
      <c r="CK255" s="1469"/>
      <c r="CL255" s="1469"/>
      <c r="CM255" s="1469"/>
      <c r="CN255" s="1469"/>
      <c r="CO255" s="1469"/>
      <c r="CP255" s="1469"/>
      <c r="CQ255" s="1469"/>
      <c r="CR255" s="1469"/>
      <c r="CS255" s="1469"/>
      <c r="CT255" s="1469"/>
      <c r="CU255" s="1469"/>
      <c r="CV255" s="1469"/>
      <c r="CW255" s="1469"/>
      <c r="CX255" s="1469"/>
      <c r="CY255" s="1469"/>
      <c r="CZ255" s="1469"/>
      <c r="DA255" s="1469"/>
      <c r="DB255" s="1469"/>
      <c r="DC255" s="115"/>
      <c r="DD255" s="115"/>
      <c r="DE255" s="115"/>
      <c r="DF255" s="115"/>
      <c r="DG255" s="115"/>
      <c r="DH255" s="115"/>
      <c r="DI255" s="115"/>
      <c r="DJ255" s="115"/>
      <c r="DK255" s="115"/>
      <c r="DL255" s="115"/>
      <c r="DM255" s="115"/>
      <c r="DN255" s="115"/>
      <c r="DO255" s="115"/>
      <c r="DP255" s="115"/>
      <c r="DQ255" s="115"/>
      <c r="DR255" s="115"/>
      <c r="DS255" s="115"/>
      <c r="DT255" s="115"/>
      <c r="DU255" s="115"/>
      <c r="DV255" s="115"/>
      <c r="DW255" s="115"/>
      <c r="DX255" s="115"/>
      <c r="DY255" s="115"/>
      <c r="DZ255" s="115"/>
      <c r="EA255" s="115"/>
      <c r="EB255" s="115"/>
      <c r="EC255" s="115"/>
      <c r="ED255" s="115"/>
      <c r="EE255" s="115"/>
      <c r="EF255" s="115"/>
      <c r="EG255" s="115"/>
      <c r="EH255" s="115"/>
      <c r="EI255" s="115"/>
      <c r="EJ255" s="115"/>
      <c r="EK255" s="115"/>
      <c r="EL255" s="115"/>
      <c r="EM255" s="115"/>
      <c r="EN255" s="115"/>
      <c r="EO255" s="115"/>
      <c r="EP255" s="115"/>
      <c r="EQ255" s="115"/>
      <c r="ER255" s="115"/>
      <c r="ES255" s="115"/>
      <c r="ET255" s="115"/>
      <c r="EU255" s="115"/>
      <c r="EV255" s="115"/>
      <c r="EW255" s="115"/>
      <c r="EX255" s="115"/>
      <c r="EY255" s="115"/>
      <c r="EZ255" s="115"/>
      <c r="FA255" s="115"/>
      <c r="FB255" s="115"/>
      <c r="FC255" s="115"/>
      <c r="FD255" s="115"/>
      <c r="FE255" s="115"/>
      <c r="FF255" s="115"/>
      <c r="FG255" s="115"/>
      <c r="FH255" s="115"/>
      <c r="FI255" s="111"/>
      <c r="FK255" s="109"/>
      <c r="FM255" s="114"/>
    </row>
    <row r="256" spans="1:169" ht="3" customHeight="1">
      <c r="A256" s="112"/>
      <c r="B256" s="110"/>
      <c r="C256" s="120"/>
      <c r="D256" s="112"/>
      <c r="E256" s="112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469"/>
      <c r="BE256" s="1469"/>
      <c r="BF256" s="1469"/>
      <c r="BG256" s="1469"/>
      <c r="BH256" s="1469"/>
      <c r="BI256" s="1469"/>
      <c r="BJ256" s="1469"/>
      <c r="BK256" s="1469"/>
      <c r="BL256" s="1469"/>
      <c r="BM256" s="1469"/>
      <c r="BN256" s="1469"/>
      <c r="BO256" s="1469"/>
      <c r="BP256" s="1469"/>
      <c r="BQ256" s="1469"/>
      <c r="BR256" s="1469"/>
      <c r="BS256" s="1469"/>
      <c r="BT256" s="1469"/>
      <c r="BU256" s="1469"/>
      <c r="BV256" s="1469"/>
      <c r="BW256" s="1469"/>
      <c r="BX256" s="1469"/>
      <c r="BY256" s="1469"/>
      <c r="BZ256" s="1469"/>
      <c r="CA256" s="1469"/>
      <c r="CB256" s="1469"/>
      <c r="CC256" s="1469"/>
      <c r="CD256" s="1469"/>
      <c r="CE256" s="1469"/>
      <c r="CF256" s="1469"/>
      <c r="CG256" s="1469"/>
      <c r="CH256" s="1469"/>
      <c r="CI256" s="1469"/>
      <c r="CJ256" s="1469"/>
      <c r="CK256" s="1469"/>
      <c r="CL256" s="1469"/>
      <c r="CM256" s="1469"/>
      <c r="CN256" s="1469"/>
      <c r="CO256" s="1469"/>
      <c r="CP256" s="1469"/>
      <c r="CQ256" s="1469"/>
      <c r="CR256" s="1469"/>
      <c r="CS256" s="1469"/>
      <c r="CT256" s="1469"/>
      <c r="CU256" s="1469"/>
      <c r="CV256" s="1469"/>
      <c r="CW256" s="1469"/>
      <c r="CX256" s="1469"/>
      <c r="CY256" s="1469"/>
      <c r="CZ256" s="1469"/>
      <c r="DA256" s="1469"/>
      <c r="DB256" s="1469"/>
      <c r="DC256" s="115"/>
      <c r="DD256" s="115"/>
      <c r="DE256" s="115"/>
      <c r="DF256" s="115"/>
      <c r="DG256" s="115"/>
      <c r="DH256" s="115"/>
      <c r="DI256" s="115"/>
      <c r="DJ256" s="115"/>
      <c r="DK256" s="115"/>
      <c r="DL256" s="115"/>
      <c r="DM256" s="115"/>
      <c r="DN256" s="115"/>
      <c r="DO256" s="115"/>
      <c r="DP256" s="115"/>
      <c r="DQ256" s="115"/>
      <c r="DR256" s="115"/>
      <c r="DS256" s="115"/>
      <c r="DT256" s="115"/>
      <c r="DU256" s="115"/>
      <c r="DV256" s="115"/>
      <c r="DW256" s="115"/>
      <c r="DX256" s="115"/>
      <c r="DY256" s="115"/>
      <c r="DZ256" s="115"/>
      <c r="EA256" s="115"/>
      <c r="EB256" s="115"/>
      <c r="EC256" s="115"/>
      <c r="ED256" s="115"/>
      <c r="EE256" s="115"/>
      <c r="EF256" s="115"/>
      <c r="EG256" s="115"/>
      <c r="EH256" s="115"/>
      <c r="EI256" s="115"/>
      <c r="EJ256" s="115"/>
      <c r="EK256" s="115"/>
      <c r="EL256" s="115"/>
      <c r="EM256" s="115"/>
      <c r="EN256" s="115"/>
      <c r="EO256" s="115"/>
      <c r="EP256" s="115"/>
      <c r="EQ256" s="115"/>
      <c r="ER256" s="115"/>
      <c r="ES256" s="115"/>
      <c r="ET256" s="115"/>
      <c r="EU256" s="115"/>
      <c r="EV256" s="115"/>
      <c r="EW256" s="115"/>
      <c r="EX256" s="115"/>
      <c r="EY256" s="115"/>
      <c r="EZ256" s="115"/>
      <c r="FA256" s="115"/>
      <c r="FB256" s="115"/>
      <c r="FC256" s="115"/>
      <c r="FD256" s="115"/>
      <c r="FE256" s="115"/>
      <c r="FF256" s="115"/>
      <c r="FG256" s="115"/>
      <c r="FH256" s="115"/>
      <c r="FI256" s="111"/>
      <c r="FK256" s="112"/>
      <c r="FL256" s="110"/>
      <c r="FM256" s="114"/>
    </row>
    <row r="257" spans="1:169" ht="3" customHeight="1">
      <c r="A257" s="112"/>
      <c r="B257" s="108"/>
      <c r="D257" s="112"/>
      <c r="E257" s="112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469"/>
      <c r="BE257" s="1469"/>
      <c r="BF257" s="1469"/>
      <c r="BG257" s="1469"/>
      <c r="BH257" s="1469"/>
      <c r="BI257" s="1469"/>
      <c r="BJ257" s="1469"/>
      <c r="BK257" s="1469"/>
      <c r="BL257" s="1469"/>
      <c r="BM257" s="1469"/>
      <c r="BN257" s="1469"/>
      <c r="BO257" s="1469"/>
      <c r="BP257" s="1469"/>
      <c r="BQ257" s="1469"/>
      <c r="BR257" s="1469"/>
      <c r="BS257" s="1469"/>
      <c r="BT257" s="1469"/>
      <c r="BU257" s="1469"/>
      <c r="BV257" s="1469"/>
      <c r="BW257" s="1469"/>
      <c r="BX257" s="1469"/>
      <c r="BY257" s="1469"/>
      <c r="BZ257" s="1469"/>
      <c r="CA257" s="1469"/>
      <c r="CB257" s="1469"/>
      <c r="CC257" s="1469"/>
      <c r="CD257" s="1469"/>
      <c r="CE257" s="1469"/>
      <c r="CF257" s="1469"/>
      <c r="CG257" s="1469"/>
      <c r="CH257" s="1469"/>
      <c r="CI257" s="1469"/>
      <c r="CJ257" s="1469"/>
      <c r="CK257" s="1469"/>
      <c r="CL257" s="1469"/>
      <c r="CM257" s="1469"/>
      <c r="CN257" s="1469"/>
      <c r="CO257" s="1469"/>
      <c r="CP257" s="1469"/>
      <c r="CQ257" s="1469"/>
      <c r="CR257" s="1469"/>
      <c r="CS257" s="1469"/>
      <c r="CT257" s="1469"/>
      <c r="CU257" s="1469"/>
      <c r="CV257" s="1469"/>
      <c r="CW257" s="1469"/>
      <c r="CX257" s="1469"/>
      <c r="CY257" s="1469"/>
      <c r="CZ257" s="1469"/>
      <c r="DA257" s="1469"/>
      <c r="DB257" s="1469"/>
      <c r="DC257" s="115"/>
      <c r="DD257" s="115"/>
      <c r="DE257" s="115"/>
      <c r="DF257" s="115"/>
      <c r="DG257" s="115"/>
      <c r="DH257" s="115"/>
      <c r="DI257" s="115"/>
      <c r="DJ257" s="115"/>
      <c r="DK257" s="115"/>
      <c r="DL257" s="115"/>
      <c r="DM257" s="115"/>
      <c r="DN257" s="115"/>
      <c r="DO257" s="115"/>
      <c r="DP257" s="115"/>
      <c r="DQ257" s="115"/>
      <c r="DR257" s="115"/>
      <c r="DS257" s="115"/>
      <c r="DT257" s="115"/>
      <c r="DU257" s="115"/>
      <c r="DV257" s="115"/>
      <c r="DW257" s="115"/>
      <c r="DX257" s="115"/>
      <c r="DY257" s="115"/>
      <c r="DZ257" s="115"/>
      <c r="EA257" s="115"/>
      <c r="EB257" s="115"/>
      <c r="EC257" s="115"/>
      <c r="ED257" s="115"/>
      <c r="EE257" s="115"/>
      <c r="EF257" s="115"/>
      <c r="EG257" s="115"/>
      <c r="EH257" s="115"/>
      <c r="EI257" s="115"/>
      <c r="EJ257" s="115"/>
      <c r="EK257" s="115"/>
      <c r="EL257" s="115"/>
      <c r="EM257" s="115"/>
      <c r="EN257" s="115"/>
      <c r="EO257" s="115"/>
      <c r="EP257" s="115"/>
      <c r="EQ257" s="115"/>
      <c r="ER257" s="115"/>
      <c r="ES257" s="115"/>
      <c r="ET257" s="115"/>
      <c r="EU257" s="115"/>
      <c r="EV257" s="115"/>
      <c r="EW257" s="115"/>
      <c r="EX257" s="115"/>
      <c r="EY257" s="115"/>
      <c r="EZ257" s="115"/>
      <c r="FA257" s="115"/>
      <c r="FB257" s="115"/>
      <c r="FC257" s="115"/>
      <c r="FD257" s="115"/>
      <c r="FE257" s="115"/>
      <c r="FF257" s="115"/>
      <c r="FG257" s="115"/>
      <c r="FH257" s="115"/>
      <c r="FI257" s="111"/>
      <c r="FK257" s="112"/>
      <c r="FL257" s="109"/>
      <c r="FM257" s="111"/>
    </row>
    <row r="258" spans="1:169" ht="3" customHeight="1">
      <c r="A258" s="112"/>
      <c r="B258" s="120"/>
      <c r="C258" s="119"/>
      <c r="D258" s="112"/>
      <c r="E258" s="112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469"/>
      <c r="BE258" s="1469"/>
      <c r="BF258" s="1469"/>
      <c r="BG258" s="1469"/>
      <c r="BH258" s="1469"/>
      <c r="BI258" s="1469"/>
      <c r="BJ258" s="1469"/>
      <c r="BK258" s="1469"/>
      <c r="BL258" s="1469"/>
      <c r="BM258" s="1469"/>
      <c r="BN258" s="1469"/>
      <c r="BO258" s="1469"/>
      <c r="BP258" s="1469"/>
      <c r="BQ258" s="1469"/>
      <c r="BR258" s="1469"/>
      <c r="BS258" s="1469"/>
      <c r="BT258" s="1469"/>
      <c r="BU258" s="1469"/>
      <c r="BV258" s="1469"/>
      <c r="BW258" s="1469"/>
      <c r="BX258" s="1469"/>
      <c r="BY258" s="1469"/>
      <c r="BZ258" s="1469"/>
      <c r="CA258" s="1469"/>
      <c r="CB258" s="1469"/>
      <c r="CC258" s="1469"/>
      <c r="CD258" s="1469"/>
      <c r="CE258" s="1469"/>
      <c r="CF258" s="1469"/>
      <c r="CG258" s="1469"/>
      <c r="CH258" s="1469"/>
      <c r="CI258" s="1469"/>
      <c r="CJ258" s="1469"/>
      <c r="CK258" s="1469"/>
      <c r="CL258" s="1469"/>
      <c r="CM258" s="1469"/>
      <c r="CN258" s="1469"/>
      <c r="CO258" s="1469"/>
      <c r="CP258" s="1469"/>
      <c r="CQ258" s="1469"/>
      <c r="CR258" s="1469"/>
      <c r="CS258" s="1469"/>
      <c r="CT258" s="1469"/>
      <c r="CU258" s="1469"/>
      <c r="CV258" s="1469"/>
      <c r="CW258" s="1469"/>
      <c r="CX258" s="1469"/>
      <c r="CY258" s="1469"/>
      <c r="CZ258" s="1469"/>
      <c r="DA258" s="1469"/>
      <c r="DB258" s="1469"/>
      <c r="DC258" s="115"/>
      <c r="DD258" s="115"/>
      <c r="DE258" s="115"/>
      <c r="DF258" s="115"/>
      <c r="DG258" s="115"/>
      <c r="DH258" s="115"/>
      <c r="DI258" s="115"/>
      <c r="DJ258" s="115"/>
      <c r="DK258" s="115"/>
      <c r="DL258" s="115"/>
      <c r="DM258" s="115"/>
      <c r="DN258" s="115"/>
      <c r="DO258" s="115"/>
      <c r="DP258" s="115"/>
      <c r="DQ258" s="115"/>
      <c r="DR258" s="115"/>
      <c r="DS258" s="115"/>
      <c r="DT258" s="115"/>
      <c r="DU258" s="115"/>
      <c r="DV258" s="115"/>
      <c r="DW258" s="115"/>
      <c r="DX258" s="115"/>
      <c r="DY258" s="115"/>
      <c r="DZ258" s="115"/>
      <c r="EA258" s="115"/>
      <c r="EB258" s="115"/>
      <c r="EC258" s="115"/>
      <c r="ED258" s="115"/>
      <c r="EE258" s="115"/>
      <c r="EF258" s="115"/>
      <c r="EG258" s="115"/>
      <c r="EH258" s="115"/>
      <c r="EI258" s="115"/>
      <c r="EJ258" s="115"/>
      <c r="EK258" s="115"/>
      <c r="EL258" s="115"/>
      <c r="EM258" s="115"/>
      <c r="EN258" s="115"/>
      <c r="EO258" s="115"/>
      <c r="EP258" s="115"/>
      <c r="EQ258" s="115"/>
      <c r="ER258" s="115"/>
      <c r="ES258" s="115"/>
      <c r="ET258" s="115"/>
      <c r="EU258" s="115"/>
      <c r="EV258" s="115"/>
      <c r="EW258" s="115"/>
      <c r="EX258" s="115"/>
      <c r="EY258" s="115"/>
      <c r="EZ258" s="115"/>
      <c r="FA258" s="115"/>
      <c r="FB258" s="115"/>
      <c r="FC258" s="115"/>
      <c r="FD258" s="115"/>
      <c r="FE258" s="115"/>
      <c r="FF258" s="115"/>
      <c r="FG258" s="115"/>
      <c r="FH258" s="115"/>
      <c r="FI258" s="111"/>
      <c r="FK258" s="110"/>
      <c r="FL258" s="118"/>
      <c r="FM258" s="114"/>
    </row>
    <row r="259" spans="1:169" ht="20.25" customHeight="1">
      <c r="A259" s="112"/>
      <c r="B259" s="112"/>
      <c r="C259" s="108"/>
      <c r="E259" s="112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469"/>
      <c r="BE259" s="1469"/>
      <c r="BF259" s="1469"/>
      <c r="BG259" s="1469"/>
      <c r="BH259" s="1469"/>
      <c r="BI259" s="1469"/>
      <c r="BJ259" s="1469"/>
      <c r="BK259" s="1469"/>
      <c r="BL259" s="1469"/>
      <c r="BM259" s="1469"/>
      <c r="BN259" s="1469"/>
      <c r="BO259" s="1469"/>
      <c r="BP259" s="1469"/>
      <c r="BQ259" s="1469"/>
      <c r="BR259" s="1469"/>
      <c r="BS259" s="1469"/>
      <c r="BT259" s="1469"/>
      <c r="BU259" s="1469"/>
      <c r="BV259" s="1469"/>
      <c r="BW259" s="1469"/>
      <c r="BX259" s="1469"/>
      <c r="BY259" s="1469"/>
      <c r="BZ259" s="1469"/>
      <c r="CA259" s="1469"/>
      <c r="CB259" s="1469"/>
      <c r="CC259" s="1469"/>
      <c r="CD259" s="1469"/>
      <c r="CE259" s="1469"/>
      <c r="CF259" s="1469"/>
      <c r="CG259" s="1469"/>
      <c r="CH259" s="1469"/>
      <c r="CI259" s="1469"/>
      <c r="CJ259" s="1469"/>
      <c r="CK259" s="1469"/>
      <c r="CL259" s="1469"/>
      <c r="CM259" s="1469"/>
      <c r="CN259" s="1469"/>
      <c r="CO259" s="1469"/>
      <c r="CP259" s="1469"/>
      <c r="CQ259" s="1469"/>
      <c r="CR259" s="1469"/>
      <c r="CS259" s="1469"/>
      <c r="CT259" s="1469"/>
      <c r="CU259" s="1469"/>
      <c r="CV259" s="1469"/>
      <c r="CW259" s="1469"/>
      <c r="CX259" s="1469"/>
      <c r="CY259" s="1469"/>
      <c r="CZ259" s="1469"/>
      <c r="DA259" s="1469"/>
      <c r="DB259" s="1469"/>
      <c r="DC259" s="115"/>
      <c r="DD259" s="115"/>
      <c r="DE259" s="115"/>
      <c r="DF259" s="115"/>
      <c r="DG259" s="115"/>
      <c r="DH259" s="115"/>
      <c r="DI259" s="115"/>
      <c r="DJ259" s="115"/>
      <c r="DK259" s="115"/>
      <c r="DL259" s="115"/>
      <c r="DM259" s="115"/>
      <c r="DN259" s="115"/>
      <c r="DO259" s="115"/>
      <c r="DP259" s="115"/>
      <c r="DQ259" s="115"/>
      <c r="DR259" s="115"/>
      <c r="DS259" s="115"/>
      <c r="DT259" s="115"/>
      <c r="DU259" s="115"/>
      <c r="DV259" s="115"/>
      <c r="DW259" s="115"/>
      <c r="DX259" s="115"/>
      <c r="DY259" s="115"/>
      <c r="DZ259" s="115"/>
      <c r="EA259" s="115"/>
      <c r="EB259" s="115"/>
      <c r="EC259" s="115"/>
      <c r="ED259" s="115"/>
      <c r="EE259" s="115"/>
      <c r="EF259" s="115"/>
      <c r="EG259" s="115"/>
      <c r="EH259" s="115"/>
      <c r="EI259" s="115"/>
      <c r="EJ259" s="115"/>
      <c r="EK259" s="115"/>
      <c r="EL259" s="115"/>
      <c r="EM259" s="115"/>
      <c r="EN259" s="115"/>
      <c r="EO259" s="115"/>
      <c r="EP259" s="115"/>
      <c r="EQ259" s="115"/>
      <c r="ER259" s="115"/>
      <c r="ES259" s="115"/>
      <c r="ET259" s="115"/>
      <c r="EU259" s="115"/>
      <c r="EV259" s="115"/>
      <c r="EW259" s="115"/>
      <c r="EX259" s="115"/>
      <c r="EY259" s="115"/>
      <c r="EZ259" s="115"/>
      <c r="FA259" s="115"/>
      <c r="FB259" s="115"/>
      <c r="FC259" s="115"/>
      <c r="FD259" s="115"/>
      <c r="FE259" s="115"/>
      <c r="FF259" s="115"/>
      <c r="FG259" s="115"/>
      <c r="FH259" s="115"/>
      <c r="FI259" s="111"/>
      <c r="FK259" s="109"/>
      <c r="FM259" s="114"/>
    </row>
    <row r="260" spans="1:169" ht="3" customHeight="1">
      <c r="A260" s="112"/>
      <c r="B260" s="119"/>
      <c r="C260" s="112"/>
      <c r="D260" s="112"/>
      <c r="E260" s="112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5"/>
      <c r="BS260" s="115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  <c r="CJ260" s="115"/>
      <c r="CK260" s="115"/>
      <c r="CL260" s="115"/>
      <c r="CM260" s="115"/>
      <c r="CN260" s="115"/>
      <c r="CO260" s="115"/>
      <c r="CP260" s="115"/>
      <c r="CQ260" s="115"/>
      <c r="CR260" s="115"/>
      <c r="CS260" s="115"/>
      <c r="CT260" s="115"/>
      <c r="CU260" s="115"/>
      <c r="CV260" s="115"/>
      <c r="CW260" s="115"/>
      <c r="CX260" s="115"/>
      <c r="CY260" s="115"/>
      <c r="CZ260" s="115"/>
      <c r="DA260" s="115"/>
      <c r="DB260" s="115"/>
      <c r="DC260" s="115"/>
      <c r="DD260" s="115"/>
      <c r="DE260" s="115"/>
      <c r="DF260" s="115"/>
      <c r="DG260" s="115"/>
      <c r="DH260" s="115"/>
      <c r="DI260" s="115"/>
      <c r="DJ260" s="115"/>
      <c r="DK260" s="115"/>
      <c r="DL260" s="115"/>
      <c r="DM260" s="115"/>
      <c r="DN260" s="115"/>
      <c r="DO260" s="115"/>
      <c r="DP260" s="115"/>
      <c r="DQ260" s="115"/>
      <c r="DR260" s="115"/>
      <c r="DS260" s="115"/>
      <c r="DT260" s="115"/>
      <c r="DU260" s="115"/>
      <c r="DV260" s="115"/>
      <c r="DW260" s="115"/>
      <c r="DX260" s="115"/>
      <c r="DY260" s="115"/>
      <c r="DZ260" s="115"/>
      <c r="EA260" s="115"/>
      <c r="EB260" s="115"/>
      <c r="EC260" s="115"/>
      <c r="ED260" s="115"/>
      <c r="EE260" s="115"/>
      <c r="EF260" s="115"/>
      <c r="EG260" s="115"/>
      <c r="EH260" s="115"/>
      <c r="EI260" s="115"/>
      <c r="EJ260" s="115"/>
      <c r="EK260" s="115"/>
      <c r="EL260" s="115"/>
      <c r="EM260" s="115"/>
      <c r="EN260" s="115"/>
      <c r="EO260" s="115"/>
      <c r="EP260" s="115"/>
      <c r="EQ260" s="115"/>
      <c r="ER260" s="115"/>
      <c r="ES260" s="115"/>
      <c r="ET260" s="115"/>
      <c r="EU260" s="115"/>
      <c r="EV260" s="115"/>
      <c r="EW260" s="115"/>
      <c r="EX260" s="115"/>
      <c r="EY260" s="115"/>
      <c r="EZ260" s="115"/>
      <c r="FA260" s="115"/>
      <c r="FB260" s="115"/>
      <c r="FC260" s="115"/>
      <c r="FD260" s="115"/>
      <c r="FE260" s="115"/>
      <c r="FF260" s="115"/>
      <c r="FG260" s="115"/>
      <c r="FH260" s="115"/>
      <c r="FI260" s="111"/>
      <c r="FK260" s="112"/>
      <c r="FL260" s="110"/>
      <c r="FM260" s="114"/>
    </row>
    <row r="261" spans="1:169" ht="3" customHeight="1">
      <c r="A261" s="112"/>
      <c r="B261" s="108"/>
      <c r="D261" s="112"/>
      <c r="E261" s="112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  <c r="BN261" s="115"/>
      <c r="BO261" s="115"/>
      <c r="BP261" s="115"/>
      <c r="BQ261" s="115"/>
      <c r="BR261" s="115"/>
      <c r="BS261" s="115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  <c r="CL261" s="115"/>
      <c r="CM261" s="115"/>
      <c r="CN261" s="115"/>
      <c r="CO261" s="115"/>
      <c r="CP261" s="115"/>
      <c r="CQ261" s="115"/>
      <c r="CR261" s="115"/>
      <c r="CS261" s="115"/>
      <c r="CT261" s="115"/>
      <c r="CU261" s="115"/>
      <c r="CV261" s="115"/>
      <c r="CW261" s="115"/>
      <c r="CX261" s="115"/>
      <c r="CY261" s="115"/>
      <c r="CZ261" s="115"/>
      <c r="DA261" s="115"/>
      <c r="DB261" s="115"/>
      <c r="DC261" s="115"/>
      <c r="DD261" s="115"/>
      <c r="DE261" s="115"/>
      <c r="DF261" s="115"/>
      <c r="DG261" s="115"/>
      <c r="DH261" s="115"/>
      <c r="DI261" s="115"/>
      <c r="DJ261" s="115"/>
      <c r="DK261" s="115"/>
      <c r="DL261" s="115"/>
      <c r="DM261" s="115"/>
      <c r="DN261" s="115"/>
      <c r="DO261" s="115"/>
      <c r="DP261" s="115"/>
      <c r="DQ261" s="115"/>
      <c r="DR261" s="115"/>
      <c r="DS261" s="115"/>
      <c r="DT261" s="115"/>
      <c r="DU261" s="115"/>
      <c r="DV261" s="115"/>
      <c r="DW261" s="115"/>
      <c r="DX261" s="115"/>
      <c r="DY261" s="115"/>
      <c r="DZ261" s="115"/>
      <c r="EA261" s="115"/>
      <c r="EB261" s="115"/>
      <c r="EC261" s="115"/>
      <c r="ED261" s="115"/>
      <c r="EE261" s="115"/>
      <c r="EF261" s="115"/>
      <c r="EG261" s="115"/>
      <c r="EH261" s="115"/>
      <c r="EI261" s="115"/>
      <c r="EJ261" s="115"/>
      <c r="EK261" s="115"/>
      <c r="EL261" s="115"/>
      <c r="EM261" s="115"/>
      <c r="EN261" s="115"/>
      <c r="EO261" s="115"/>
      <c r="EP261" s="115"/>
      <c r="EQ261" s="115"/>
      <c r="ER261" s="115"/>
      <c r="ES261" s="115"/>
      <c r="ET261" s="115"/>
      <c r="EU261" s="115"/>
      <c r="EV261" s="115"/>
      <c r="EW261" s="115"/>
      <c r="EX261" s="115"/>
      <c r="EY261" s="115"/>
      <c r="EZ261" s="115"/>
      <c r="FA261" s="115"/>
      <c r="FB261" s="115"/>
      <c r="FC261" s="115"/>
      <c r="FD261" s="115"/>
      <c r="FE261" s="115"/>
      <c r="FF261" s="115"/>
      <c r="FG261" s="115"/>
      <c r="FH261" s="115"/>
      <c r="FI261" s="111"/>
      <c r="FK261" s="112"/>
      <c r="FL261" s="109"/>
      <c r="FM261" s="111"/>
    </row>
    <row r="262" spans="1:169" ht="3" customHeight="1">
      <c r="A262" s="112"/>
      <c r="B262" s="120"/>
      <c r="C262" s="119"/>
      <c r="D262" s="112"/>
      <c r="E262" s="112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  <c r="CL262" s="115"/>
      <c r="CM262" s="115"/>
      <c r="CN262" s="115"/>
      <c r="CO262" s="115"/>
      <c r="CP262" s="115"/>
      <c r="CQ262" s="115"/>
      <c r="CR262" s="115"/>
      <c r="CS262" s="115"/>
      <c r="CT262" s="115"/>
      <c r="CU262" s="115"/>
      <c r="CV262" s="115"/>
      <c r="CW262" s="115"/>
      <c r="CX262" s="115"/>
      <c r="CY262" s="115"/>
      <c r="CZ262" s="115"/>
      <c r="DA262" s="115"/>
      <c r="DB262" s="115"/>
      <c r="DC262" s="115"/>
      <c r="DD262" s="115"/>
      <c r="DE262" s="115"/>
      <c r="DF262" s="115"/>
      <c r="DG262" s="115"/>
      <c r="DH262" s="115"/>
      <c r="DI262" s="115"/>
      <c r="DJ262" s="115"/>
      <c r="DK262" s="115"/>
      <c r="DL262" s="115"/>
      <c r="DM262" s="115"/>
      <c r="DN262" s="115"/>
      <c r="DO262" s="115"/>
      <c r="DP262" s="115"/>
      <c r="DQ262" s="115"/>
      <c r="DR262" s="115"/>
      <c r="DS262" s="115"/>
      <c r="DT262" s="115"/>
      <c r="DU262" s="115"/>
      <c r="DV262" s="115"/>
      <c r="DW262" s="115"/>
      <c r="DX262" s="115"/>
      <c r="DY262" s="115"/>
      <c r="DZ262" s="115"/>
      <c r="EA262" s="115"/>
      <c r="EB262" s="115"/>
      <c r="EC262" s="115"/>
      <c r="ED262" s="115"/>
      <c r="EE262" s="115"/>
      <c r="EF262" s="115"/>
      <c r="EG262" s="115"/>
      <c r="EH262" s="115"/>
      <c r="EI262" s="115"/>
      <c r="EJ262" s="115"/>
      <c r="EK262" s="115"/>
      <c r="EL262" s="115"/>
      <c r="EM262" s="115"/>
      <c r="EN262" s="115"/>
      <c r="EO262" s="115"/>
      <c r="EP262" s="115"/>
      <c r="EQ262" s="115"/>
      <c r="ER262" s="115"/>
      <c r="ES262" s="115"/>
      <c r="ET262" s="115"/>
      <c r="EU262" s="115"/>
      <c r="EV262" s="115"/>
      <c r="EW262" s="115"/>
      <c r="EX262" s="115"/>
      <c r="EY262" s="115"/>
      <c r="EZ262" s="115"/>
      <c r="FA262" s="115"/>
      <c r="FB262" s="115"/>
      <c r="FC262" s="115"/>
      <c r="FD262" s="115"/>
      <c r="FE262" s="115"/>
      <c r="FF262" s="115"/>
      <c r="FG262" s="115"/>
      <c r="FH262" s="115"/>
      <c r="FI262" s="111"/>
      <c r="FK262" s="119"/>
      <c r="FL262" s="118"/>
      <c r="FM262" s="114"/>
    </row>
    <row r="263" spans="1:169" ht="3" customHeight="1">
      <c r="A263" s="112"/>
      <c r="B263" s="112"/>
      <c r="C263" s="108"/>
      <c r="E263" s="112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15"/>
      <c r="CO263" s="115"/>
      <c r="CP263" s="115"/>
      <c r="CQ263" s="115"/>
      <c r="CR263" s="115"/>
      <c r="CS263" s="115"/>
      <c r="CT263" s="115"/>
      <c r="CU263" s="115"/>
      <c r="CV263" s="115"/>
      <c r="CW263" s="115"/>
      <c r="CX263" s="115"/>
      <c r="CY263" s="115"/>
      <c r="CZ263" s="115"/>
      <c r="DA263" s="115"/>
      <c r="DB263" s="115"/>
      <c r="DC263" s="115"/>
      <c r="DD263" s="115"/>
      <c r="DE263" s="115"/>
      <c r="DF263" s="115"/>
      <c r="DG263" s="115"/>
      <c r="DH263" s="115"/>
      <c r="DI263" s="115"/>
      <c r="DJ263" s="115"/>
      <c r="DK263" s="115"/>
      <c r="DL263" s="115"/>
      <c r="DM263" s="115"/>
      <c r="DN263" s="115"/>
      <c r="DO263" s="115"/>
      <c r="DP263" s="115"/>
      <c r="DQ263" s="115"/>
      <c r="DR263" s="115"/>
      <c r="DS263" s="115"/>
      <c r="DT263" s="115"/>
      <c r="DU263" s="115"/>
      <c r="DV263" s="115"/>
      <c r="DW263" s="115"/>
      <c r="DX263" s="115"/>
      <c r="DY263" s="115"/>
      <c r="DZ263" s="115"/>
      <c r="EA263" s="115"/>
      <c r="EB263" s="115"/>
      <c r="EC263" s="115"/>
      <c r="ED263" s="115"/>
      <c r="EE263" s="115"/>
      <c r="EF263" s="115"/>
      <c r="EG263" s="115"/>
      <c r="EH263" s="115"/>
      <c r="EI263" s="115"/>
      <c r="EJ263" s="115"/>
      <c r="EK263" s="115"/>
      <c r="EL263" s="115"/>
      <c r="EM263" s="115"/>
      <c r="EN263" s="115"/>
      <c r="EO263" s="115"/>
      <c r="EP263" s="115"/>
      <c r="EQ263" s="115"/>
      <c r="ER263" s="115"/>
      <c r="ES263" s="115"/>
      <c r="ET263" s="115"/>
      <c r="EU263" s="115"/>
      <c r="EV263" s="115"/>
      <c r="EW263" s="115"/>
      <c r="EX263" s="115"/>
      <c r="EY263" s="115"/>
      <c r="EZ263" s="115"/>
      <c r="FA263" s="115"/>
      <c r="FB263" s="115"/>
      <c r="FC263" s="115"/>
      <c r="FD263" s="115"/>
      <c r="FE263" s="115"/>
      <c r="FF263" s="115"/>
      <c r="FG263" s="115"/>
      <c r="FH263" s="115"/>
      <c r="FI263" s="111"/>
      <c r="FK263" s="109"/>
      <c r="FM263" s="114"/>
    </row>
    <row r="264" spans="1:169" ht="3" customHeight="1">
      <c r="A264" s="112"/>
      <c r="B264" s="110"/>
      <c r="C264" s="120"/>
      <c r="D264" s="112"/>
      <c r="E264" s="112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  <c r="BN264" s="115"/>
      <c r="BO264" s="115"/>
      <c r="BP264" s="115"/>
      <c r="BQ264" s="115"/>
      <c r="BR264" s="115"/>
      <c r="BS264" s="115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15"/>
      <c r="CO264" s="115"/>
      <c r="CP264" s="115"/>
      <c r="CQ264" s="115"/>
      <c r="CR264" s="115"/>
      <c r="CS264" s="115"/>
      <c r="CT264" s="115"/>
      <c r="CU264" s="115"/>
      <c r="CV264" s="115"/>
      <c r="CW264" s="115"/>
      <c r="CX264" s="115"/>
      <c r="CY264" s="115"/>
      <c r="CZ264" s="115"/>
      <c r="DA264" s="115"/>
      <c r="DB264" s="115"/>
      <c r="DC264" s="115"/>
      <c r="DD264" s="115"/>
      <c r="DE264" s="115"/>
      <c r="DF264" s="115"/>
      <c r="DG264" s="115"/>
      <c r="DH264" s="115"/>
      <c r="DI264" s="115"/>
      <c r="DJ264" s="115"/>
      <c r="DK264" s="115"/>
      <c r="DL264" s="115"/>
      <c r="DM264" s="115"/>
      <c r="DN264" s="115"/>
      <c r="DO264" s="115"/>
      <c r="DP264" s="115"/>
      <c r="DQ264" s="115"/>
      <c r="DR264" s="115"/>
      <c r="DS264" s="115"/>
      <c r="DT264" s="115"/>
      <c r="DU264" s="115"/>
      <c r="DV264" s="115"/>
      <c r="DW264" s="115"/>
      <c r="DX264" s="115"/>
      <c r="DY264" s="115"/>
      <c r="DZ264" s="115"/>
      <c r="EA264" s="115"/>
      <c r="EB264" s="115"/>
      <c r="EC264" s="115"/>
      <c r="ED264" s="115"/>
      <c r="EE264" s="115"/>
      <c r="EF264" s="115"/>
      <c r="EG264" s="115"/>
      <c r="EH264" s="115"/>
      <c r="EI264" s="115"/>
      <c r="EJ264" s="115"/>
      <c r="EK264" s="115"/>
      <c r="EL264" s="115"/>
      <c r="EM264" s="115"/>
      <c r="EN264" s="115"/>
      <c r="EO264" s="115"/>
      <c r="EP264" s="115"/>
      <c r="EQ264" s="115"/>
      <c r="ER264" s="115"/>
      <c r="ES264" s="115"/>
      <c r="ET264" s="115"/>
      <c r="EU264" s="115"/>
      <c r="EV264" s="115"/>
      <c r="EW264" s="115"/>
      <c r="EX264" s="115"/>
      <c r="EY264" s="115"/>
      <c r="EZ264" s="115"/>
      <c r="FA264" s="115"/>
      <c r="FB264" s="115"/>
      <c r="FC264" s="115"/>
      <c r="FD264" s="115"/>
      <c r="FE264" s="115"/>
      <c r="FF264" s="115"/>
      <c r="FG264" s="115"/>
      <c r="FH264" s="115"/>
      <c r="FI264" s="111"/>
      <c r="FK264" s="112"/>
      <c r="FL264" s="110"/>
      <c r="FM264" s="114"/>
    </row>
    <row r="265" spans="1:169" ht="3" customHeight="1">
      <c r="A265" s="112"/>
      <c r="B265" s="108"/>
      <c r="D265" s="112"/>
      <c r="E265" s="112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  <c r="BN265" s="115"/>
      <c r="BO265" s="115"/>
      <c r="BP265" s="115"/>
      <c r="BQ265" s="115"/>
      <c r="BR265" s="115"/>
      <c r="BS265" s="115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15"/>
      <c r="CO265" s="115"/>
      <c r="CP265" s="115"/>
      <c r="CQ265" s="115"/>
      <c r="CR265" s="115"/>
      <c r="CS265" s="115"/>
      <c r="CT265" s="115"/>
      <c r="CU265" s="115"/>
      <c r="CV265" s="115"/>
      <c r="CW265" s="115"/>
      <c r="CX265" s="115"/>
      <c r="CY265" s="115"/>
      <c r="CZ265" s="115"/>
      <c r="DA265" s="115"/>
      <c r="DB265" s="115"/>
      <c r="DC265" s="115"/>
      <c r="DD265" s="115"/>
      <c r="DE265" s="115"/>
      <c r="DF265" s="115"/>
      <c r="DG265" s="115"/>
      <c r="DH265" s="115"/>
      <c r="DI265" s="115"/>
      <c r="DJ265" s="115"/>
      <c r="DK265" s="115"/>
      <c r="DL265" s="115"/>
      <c r="DM265" s="115"/>
      <c r="DN265" s="115"/>
      <c r="DO265" s="115"/>
      <c r="DP265" s="115"/>
      <c r="DQ265" s="115"/>
      <c r="DR265" s="115"/>
      <c r="DS265" s="115"/>
      <c r="DT265" s="115"/>
      <c r="DU265" s="115"/>
      <c r="DV265" s="115"/>
      <c r="DW265" s="115"/>
      <c r="DX265" s="115"/>
      <c r="DY265" s="115"/>
      <c r="DZ265" s="115"/>
      <c r="EA265" s="115"/>
      <c r="EB265" s="115"/>
      <c r="EC265" s="115"/>
      <c r="ED265" s="115"/>
      <c r="EE265" s="115"/>
      <c r="EF265" s="115"/>
      <c r="EG265" s="115"/>
      <c r="EH265" s="115"/>
      <c r="EI265" s="115"/>
      <c r="EJ265" s="115"/>
      <c r="EK265" s="115"/>
      <c r="EL265" s="115"/>
      <c r="EM265" s="115"/>
      <c r="EN265" s="115"/>
      <c r="EO265" s="115"/>
      <c r="EP265" s="115"/>
      <c r="EQ265" s="115"/>
      <c r="ER265" s="115"/>
      <c r="ES265" s="115"/>
      <c r="ET265" s="115"/>
      <c r="EU265" s="115"/>
      <c r="EV265" s="115"/>
      <c r="EW265" s="115"/>
      <c r="EX265" s="115"/>
      <c r="EY265" s="115"/>
      <c r="EZ265" s="115"/>
      <c r="FA265" s="115"/>
      <c r="FB265" s="115"/>
      <c r="FC265" s="115"/>
      <c r="FD265" s="115"/>
      <c r="FE265" s="115"/>
      <c r="FF265" s="115"/>
      <c r="FG265" s="115"/>
      <c r="FH265" s="115"/>
      <c r="FI265" s="111"/>
      <c r="FK265" s="112"/>
      <c r="FL265" s="109"/>
      <c r="FM265" s="111"/>
    </row>
    <row r="266" spans="1:169" ht="3" customHeight="1">
      <c r="A266" s="112"/>
      <c r="B266" s="120"/>
      <c r="C266" s="119"/>
      <c r="D266" s="112"/>
      <c r="E266" s="112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  <c r="BN266" s="115"/>
      <c r="BO266" s="115"/>
      <c r="BP266" s="115"/>
      <c r="BQ266" s="115"/>
      <c r="BR266" s="115"/>
      <c r="BS266" s="115"/>
      <c r="BT266" s="115"/>
      <c r="BU266" s="115"/>
      <c r="BV266" s="115"/>
      <c r="BW266" s="115"/>
      <c r="BX266" s="115"/>
      <c r="BY266" s="115"/>
      <c r="BZ266" s="115"/>
      <c r="CA266" s="115"/>
      <c r="CB266" s="115"/>
      <c r="CC266" s="115"/>
      <c r="CD266" s="115"/>
      <c r="CE266" s="115"/>
      <c r="CF266" s="115"/>
      <c r="CG266" s="115"/>
      <c r="CH266" s="115"/>
      <c r="CI266" s="115"/>
      <c r="CJ266" s="115"/>
      <c r="CK266" s="115"/>
      <c r="CL266" s="115"/>
      <c r="CM266" s="115"/>
      <c r="CN266" s="115"/>
      <c r="CO266" s="115"/>
      <c r="CP266" s="115"/>
      <c r="CQ266" s="115"/>
      <c r="CR266" s="115"/>
      <c r="CS266" s="115"/>
      <c r="CT266" s="115"/>
      <c r="CU266" s="115"/>
      <c r="CV266" s="115"/>
      <c r="CW266" s="115"/>
      <c r="CX266" s="115"/>
      <c r="CY266" s="115"/>
      <c r="CZ266" s="115"/>
      <c r="DA266" s="115"/>
      <c r="DB266" s="115"/>
      <c r="DC266" s="115"/>
      <c r="DD266" s="115"/>
      <c r="DE266" s="115"/>
      <c r="DF266" s="115"/>
      <c r="DG266" s="115"/>
      <c r="DH266" s="115"/>
      <c r="DI266" s="115"/>
      <c r="DJ266" s="115"/>
      <c r="DK266" s="115"/>
      <c r="DL266" s="115"/>
      <c r="DM266" s="115"/>
      <c r="DN266" s="115"/>
      <c r="DO266" s="115"/>
      <c r="DP266" s="115"/>
      <c r="DQ266" s="115"/>
      <c r="DR266" s="115"/>
      <c r="DS266" s="115"/>
      <c r="DT266" s="115"/>
      <c r="DU266" s="115"/>
      <c r="DV266" s="115"/>
      <c r="DW266" s="115"/>
      <c r="DX266" s="115"/>
      <c r="DY266" s="115"/>
      <c r="DZ266" s="115"/>
      <c r="EA266" s="115"/>
      <c r="EB266" s="115"/>
      <c r="EC266" s="115"/>
      <c r="ED266" s="115"/>
      <c r="EE266" s="115"/>
      <c r="EF266" s="115"/>
      <c r="EG266" s="115"/>
      <c r="EH266" s="115"/>
      <c r="EI266" s="115"/>
      <c r="EJ266" s="115"/>
      <c r="EK266" s="115"/>
      <c r="EL266" s="115"/>
      <c r="EM266" s="115"/>
      <c r="EN266" s="115"/>
      <c r="EO266" s="115"/>
      <c r="EP266" s="115"/>
      <c r="EQ266" s="115"/>
      <c r="ER266" s="115"/>
      <c r="ES266" s="115"/>
      <c r="ET266" s="115"/>
      <c r="EU266" s="115"/>
      <c r="EV266" s="115"/>
      <c r="EW266" s="115"/>
      <c r="EX266" s="115"/>
      <c r="EY266" s="115"/>
      <c r="EZ266" s="115"/>
      <c r="FA266" s="115"/>
      <c r="FB266" s="115"/>
      <c r="FC266" s="115"/>
      <c r="FD266" s="115"/>
      <c r="FE266" s="115"/>
      <c r="FF266" s="115"/>
      <c r="FG266" s="115"/>
      <c r="FH266" s="115"/>
      <c r="FI266" s="111"/>
      <c r="FK266" s="119"/>
      <c r="FL266" s="118"/>
      <c r="FM266" s="114"/>
    </row>
    <row r="267" spans="1:169" ht="3" customHeight="1">
      <c r="A267" s="112"/>
      <c r="B267" s="112"/>
      <c r="C267" s="108"/>
      <c r="E267" s="112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  <c r="BN267" s="115"/>
      <c r="BO267" s="115"/>
      <c r="BP267" s="115"/>
      <c r="BQ267" s="115"/>
      <c r="BR267" s="115"/>
      <c r="BS267" s="115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  <c r="CJ267" s="115"/>
      <c r="CK267" s="115"/>
      <c r="CL267" s="115"/>
      <c r="CM267" s="115"/>
      <c r="CN267" s="115"/>
      <c r="CO267" s="115"/>
      <c r="CP267" s="115"/>
      <c r="CQ267" s="115"/>
      <c r="CR267" s="115"/>
      <c r="CS267" s="115"/>
      <c r="CT267" s="115"/>
      <c r="CU267" s="115"/>
      <c r="CV267" s="115"/>
      <c r="CW267" s="115"/>
      <c r="CX267" s="115"/>
      <c r="CY267" s="115"/>
      <c r="CZ267" s="115"/>
      <c r="DA267" s="115"/>
      <c r="DB267" s="115"/>
      <c r="DC267" s="115"/>
      <c r="DD267" s="115"/>
      <c r="DE267" s="115"/>
      <c r="DF267" s="115"/>
      <c r="DG267" s="115"/>
      <c r="DH267" s="115"/>
      <c r="DI267" s="115"/>
      <c r="DJ267" s="115"/>
      <c r="DK267" s="115"/>
      <c r="DL267" s="115"/>
      <c r="DM267" s="115"/>
      <c r="DN267" s="115"/>
      <c r="DO267" s="115"/>
      <c r="DP267" s="115"/>
      <c r="DQ267" s="115"/>
      <c r="DR267" s="115"/>
      <c r="DS267" s="115"/>
      <c r="DT267" s="115"/>
      <c r="DU267" s="115"/>
      <c r="DV267" s="115"/>
      <c r="DW267" s="115"/>
      <c r="DX267" s="115"/>
      <c r="DY267" s="115"/>
      <c r="DZ267" s="115"/>
      <c r="EA267" s="115"/>
      <c r="EB267" s="115"/>
      <c r="EC267" s="115"/>
      <c r="ED267" s="115"/>
      <c r="EE267" s="115"/>
      <c r="EF267" s="115"/>
      <c r="EG267" s="115"/>
      <c r="EH267" s="115"/>
      <c r="EI267" s="115"/>
      <c r="EJ267" s="115"/>
      <c r="EK267" s="115"/>
      <c r="EL267" s="115"/>
      <c r="EM267" s="115"/>
      <c r="EN267" s="115"/>
      <c r="EO267" s="115"/>
      <c r="EP267" s="115"/>
      <c r="EQ267" s="115"/>
      <c r="ER267" s="115"/>
      <c r="ES267" s="115"/>
      <c r="ET267" s="115"/>
      <c r="EU267" s="115"/>
      <c r="EV267" s="115"/>
      <c r="EW267" s="115"/>
      <c r="EX267" s="115"/>
      <c r="EY267" s="115"/>
      <c r="EZ267" s="115"/>
      <c r="FA267" s="115"/>
      <c r="FB267" s="115"/>
      <c r="FC267" s="115"/>
      <c r="FD267" s="115"/>
      <c r="FE267" s="115"/>
      <c r="FF267" s="115"/>
      <c r="FG267" s="115"/>
      <c r="FH267" s="115"/>
      <c r="FI267" s="111"/>
      <c r="FK267" s="109"/>
      <c r="FM267" s="114"/>
    </row>
    <row r="268" spans="1:169" ht="3" customHeight="1">
      <c r="A268" s="112"/>
      <c r="B268" s="119"/>
      <c r="C268" s="112"/>
      <c r="D268" s="112"/>
      <c r="E268" s="112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  <c r="CJ268" s="115"/>
      <c r="CK268" s="115"/>
      <c r="CL268" s="115"/>
      <c r="CM268" s="115"/>
      <c r="CN268" s="115"/>
      <c r="CO268" s="115"/>
      <c r="CP268" s="115"/>
      <c r="CQ268" s="115"/>
      <c r="CR268" s="115"/>
      <c r="CS268" s="115"/>
      <c r="CT268" s="115"/>
      <c r="CU268" s="115"/>
      <c r="CV268" s="115"/>
      <c r="CW268" s="115"/>
      <c r="CX268" s="115"/>
      <c r="CY268" s="115"/>
      <c r="CZ268" s="115"/>
      <c r="DA268" s="115"/>
      <c r="DB268" s="115"/>
      <c r="DC268" s="115"/>
      <c r="DD268" s="115"/>
      <c r="DE268" s="115"/>
      <c r="DF268" s="115"/>
      <c r="DG268" s="115"/>
      <c r="DH268" s="115"/>
      <c r="DI268" s="115"/>
      <c r="DJ268" s="115"/>
      <c r="DK268" s="115"/>
      <c r="DL268" s="115"/>
      <c r="DM268" s="115"/>
      <c r="DN268" s="115"/>
      <c r="DO268" s="115"/>
      <c r="DP268" s="115"/>
      <c r="DQ268" s="115"/>
      <c r="DR268" s="115"/>
      <c r="DS268" s="115"/>
      <c r="DT268" s="115"/>
      <c r="DU268" s="115"/>
      <c r="DV268" s="115"/>
      <c r="DW268" s="115"/>
      <c r="DX268" s="115"/>
      <c r="DY268" s="115"/>
      <c r="DZ268" s="115"/>
      <c r="EA268" s="115"/>
      <c r="EB268" s="115"/>
      <c r="EC268" s="115"/>
      <c r="ED268" s="115"/>
      <c r="EE268" s="115"/>
      <c r="EF268" s="115"/>
      <c r="EG268" s="115"/>
      <c r="EH268" s="115"/>
      <c r="EI268" s="115"/>
      <c r="EJ268" s="115"/>
      <c r="EK268" s="115"/>
      <c r="EL268" s="115"/>
      <c r="EM268" s="115"/>
      <c r="EN268" s="115"/>
      <c r="EO268" s="115"/>
      <c r="EP268" s="115"/>
      <c r="EQ268" s="115"/>
      <c r="ER268" s="115"/>
      <c r="ES268" s="115"/>
      <c r="ET268" s="115"/>
      <c r="EU268" s="115"/>
      <c r="EV268" s="115"/>
      <c r="EW268" s="115"/>
      <c r="EX268" s="115"/>
      <c r="EY268" s="115"/>
      <c r="EZ268" s="115"/>
      <c r="FA268" s="115"/>
      <c r="FB268" s="115"/>
      <c r="FC268" s="115"/>
      <c r="FD268" s="115"/>
      <c r="FE268" s="115"/>
      <c r="FF268" s="115"/>
      <c r="FG268" s="115"/>
      <c r="FH268" s="115"/>
      <c r="FI268" s="111"/>
      <c r="FK268" s="112"/>
      <c r="FL268" s="110"/>
      <c r="FM268" s="114"/>
    </row>
    <row r="269" spans="1:169" ht="3" customHeight="1">
      <c r="A269" s="112"/>
      <c r="B269" s="108"/>
      <c r="D269" s="112"/>
      <c r="E269" s="110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  <c r="BW269" s="109"/>
      <c r="BX269" s="109"/>
      <c r="BY269" s="109"/>
      <c r="BZ269" s="109"/>
      <c r="CA269" s="109"/>
      <c r="CB269" s="109"/>
      <c r="CC269" s="109"/>
      <c r="CD269" s="109"/>
      <c r="CE269" s="109"/>
      <c r="CF269" s="109"/>
      <c r="CG269" s="109"/>
      <c r="CH269" s="109"/>
      <c r="CI269" s="109"/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109"/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109"/>
      <c r="DI269" s="109"/>
      <c r="DJ269" s="109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09"/>
      <c r="EZ269" s="109"/>
      <c r="FA269" s="109"/>
      <c r="FB269" s="109"/>
      <c r="FC269" s="109"/>
      <c r="FD269" s="109"/>
      <c r="FE269" s="109"/>
      <c r="FF269" s="109"/>
      <c r="FG269" s="109"/>
      <c r="FH269" s="109"/>
      <c r="FI269" s="107"/>
      <c r="FK269" s="112"/>
      <c r="FL269" s="109"/>
      <c r="FM269" s="111"/>
    </row>
    <row r="270" spans="1:169" ht="3" customHeight="1">
      <c r="A270" s="112"/>
      <c r="B270" s="120"/>
      <c r="C270" s="119"/>
      <c r="D270" s="110"/>
      <c r="E270" s="109"/>
      <c r="F270" s="109"/>
      <c r="H270" s="109"/>
      <c r="I270" s="109"/>
      <c r="J270" s="109"/>
      <c r="L270" s="109"/>
      <c r="M270" s="109"/>
      <c r="N270" s="109"/>
      <c r="P270" s="109"/>
      <c r="Q270" s="109"/>
      <c r="R270" s="109"/>
      <c r="T270" s="109"/>
      <c r="U270" s="109"/>
      <c r="V270" s="115"/>
      <c r="W270" s="115"/>
      <c r="X270" s="109"/>
      <c r="Y270" s="109"/>
      <c r="Z270" s="109"/>
      <c r="AA270" s="115"/>
      <c r="AB270" s="115"/>
      <c r="AC270" s="109"/>
      <c r="AD270" s="109"/>
      <c r="AF270" s="109"/>
      <c r="AG270" s="109"/>
      <c r="AH270" s="109"/>
      <c r="AJ270" s="109"/>
      <c r="AK270" s="109"/>
      <c r="AL270" s="109"/>
      <c r="AN270" s="109"/>
      <c r="AO270" s="109"/>
      <c r="AP270" s="115"/>
      <c r="AQ270" s="115"/>
      <c r="AR270" s="109"/>
      <c r="AS270" s="109"/>
      <c r="AT270" s="109"/>
      <c r="AV270" s="109"/>
      <c r="AW270" s="109"/>
      <c r="AX270" s="109"/>
      <c r="AZ270" s="109"/>
      <c r="BA270" s="109"/>
      <c r="BB270" s="109"/>
      <c r="BD270" s="109"/>
      <c r="BE270" s="109"/>
      <c r="BF270" s="115"/>
      <c r="BG270" s="115"/>
      <c r="BH270" s="109"/>
      <c r="BI270" s="109"/>
      <c r="BJ270" s="109"/>
      <c r="BK270" s="115"/>
      <c r="BL270" s="109"/>
      <c r="BM270" s="109"/>
      <c r="BN270" s="109"/>
      <c r="BP270" s="109"/>
      <c r="BQ270" s="109"/>
      <c r="BR270" s="109"/>
      <c r="BT270" s="109"/>
      <c r="BU270" s="109"/>
      <c r="BV270" s="115"/>
      <c r="BW270" s="115"/>
      <c r="BX270" s="109"/>
      <c r="BY270" s="109"/>
      <c r="BZ270" s="109"/>
      <c r="CA270" s="115"/>
      <c r="CB270" s="115"/>
      <c r="CC270" s="109"/>
      <c r="CD270" s="109"/>
      <c r="CF270" s="109"/>
      <c r="CG270" s="109"/>
      <c r="CH270" s="109"/>
      <c r="CJ270" s="109"/>
      <c r="CK270" s="109"/>
      <c r="CL270" s="109"/>
      <c r="CN270" s="109"/>
      <c r="CO270" s="109"/>
      <c r="CP270" s="115"/>
      <c r="CQ270" s="115"/>
      <c r="CR270" s="109"/>
      <c r="CS270" s="109"/>
      <c r="CT270" s="109"/>
      <c r="CV270" s="109"/>
      <c r="CW270" s="109"/>
      <c r="CX270" s="109"/>
      <c r="CZ270" s="109"/>
      <c r="DA270" s="109"/>
      <c r="DB270" s="109"/>
      <c r="DD270" s="109"/>
      <c r="DE270" s="109"/>
      <c r="DF270" s="115"/>
      <c r="DG270" s="115"/>
      <c r="DH270" s="109"/>
      <c r="DI270" s="109"/>
      <c r="DJ270" s="109"/>
      <c r="DK270" s="115"/>
      <c r="DL270" s="115"/>
      <c r="DM270" s="109"/>
      <c r="DN270" s="109"/>
      <c r="DP270" s="109"/>
      <c r="DQ270" s="109"/>
      <c r="DR270" s="109"/>
      <c r="DT270" s="109"/>
      <c r="DU270" s="109"/>
      <c r="DV270" s="115"/>
      <c r="DW270" s="115"/>
      <c r="DX270" s="109"/>
      <c r="DY270" s="109"/>
      <c r="DZ270" s="109"/>
      <c r="EA270" s="115"/>
      <c r="EB270" s="115"/>
      <c r="EC270" s="109"/>
      <c r="ED270" s="109"/>
      <c r="EF270" s="109"/>
      <c r="EG270" s="109"/>
      <c r="EH270" s="109"/>
      <c r="EJ270" s="109"/>
      <c r="EK270" s="109"/>
      <c r="EL270" s="109"/>
      <c r="EN270" s="109"/>
      <c r="EO270" s="109"/>
      <c r="EP270" s="115"/>
      <c r="EQ270" s="115"/>
      <c r="ER270" s="109"/>
      <c r="ES270" s="109"/>
      <c r="ET270" s="109"/>
      <c r="EV270" s="109"/>
      <c r="EW270" s="109"/>
      <c r="EX270" s="109"/>
      <c r="EZ270" s="109"/>
      <c r="FA270" s="109"/>
      <c r="FB270" s="109"/>
      <c r="FD270" s="109"/>
      <c r="FE270" s="109"/>
      <c r="FF270" s="115"/>
      <c r="FG270" s="115"/>
      <c r="FH270" s="109"/>
      <c r="FI270" s="109"/>
      <c r="FJ270" s="109"/>
      <c r="FK270" s="119"/>
      <c r="FL270" s="118"/>
      <c r="FM270" s="111"/>
    </row>
    <row r="271" spans="1:169" ht="3" customHeight="1">
      <c r="A271" s="112"/>
      <c r="B271" s="112"/>
      <c r="C271" s="117"/>
      <c r="D271" s="110"/>
      <c r="F271" s="116"/>
      <c r="G271" s="112"/>
      <c r="H271" s="110"/>
      <c r="J271" s="109"/>
      <c r="K271" s="112"/>
      <c r="L271" s="113"/>
      <c r="N271" s="108"/>
      <c r="O271" s="112"/>
      <c r="P271" s="110"/>
      <c r="R271" s="116"/>
      <c r="S271" s="112"/>
      <c r="T271" s="110"/>
      <c r="V271" s="116"/>
      <c r="W271" s="112"/>
      <c r="X271" s="110"/>
      <c r="Z271" s="109"/>
      <c r="AA271" s="112"/>
      <c r="AB271" s="113"/>
      <c r="AD271" s="109"/>
      <c r="AE271" s="112"/>
      <c r="AF271" s="113"/>
      <c r="AH271" s="108"/>
      <c r="AI271" s="112"/>
      <c r="AJ271" s="110"/>
      <c r="AL271" s="116"/>
      <c r="AM271" s="112"/>
      <c r="AN271" s="110"/>
      <c r="AP271" s="116"/>
      <c r="AQ271" s="112"/>
      <c r="AR271" s="110"/>
      <c r="AT271" s="109"/>
      <c r="AU271" s="112"/>
      <c r="AV271" s="113"/>
      <c r="AX271" s="108"/>
      <c r="AY271" s="112"/>
      <c r="AZ271" s="110"/>
      <c r="BB271" s="116"/>
      <c r="BC271" s="112"/>
      <c r="BD271" s="110"/>
      <c r="BF271" s="116"/>
      <c r="BG271" s="112"/>
      <c r="BH271" s="110"/>
      <c r="BJ271" s="109"/>
      <c r="BK271" s="112"/>
      <c r="BL271" s="113"/>
      <c r="BN271" s="108"/>
      <c r="BO271" s="112"/>
      <c r="BP271" s="110"/>
      <c r="BR271" s="116"/>
      <c r="BS271" s="112"/>
      <c r="BT271" s="110"/>
      <c r="BV271" s="116"/>
      <c r="BW271" s="112"/>
      <c r="BX271" s="110"/>
      <c r="BZ271" s="109"/>
      <c r="CA271" s="112"/>
      <c r="CB271" s="113"/>
      <c r="CD271" s="109"/>
      <c r="CE271" s="112"/>
      <c r="CF271" s="113"/>
      <c r="CH271" s="108"/>
      <c r="CI271" s="112"/>
      <c r="CJ271" s="110"/>
      <c r="CL271" s="116"/>
      <c r="CM271" s="112"/>
      <c r="CN271" s="110"/>
      <c r="CP271" s="116"/>
      <c r="CQ271" s="112"/>
      <c r="CR271" s="110"/>
      <c r="CT271" s="109"/>
      <c r="CU271" s="112"/>
      <c r="CV271" s="113"/>
      <c r="CX271" s="108"/>
      <c r="CY271" s="112"/>
      <c r="CZ271" s="110"/>
      <c r="DB271" s="116"/>
      <c r="DC271" s="112"/>
      <c r="DD271" s="110"/>
      <c r="DF271" s="116"/>
      <c r="DG271" s="112"/>
      <c r="DH271" s="110"/>
      <c r="DJ271" s="109"/>
      <c r="DK271" s="112"/>
      <c r="DL271" s="113"/>
      <c r="DN271" s="108"/>
      <c r="DO271" s="112"/>
      <c r="DP271" s="110"/>
      <c r="DR271" s="116"/>
      <c r="DS271" s="112"/>
      <c r="DT271" s="110"/>
      <c r="DV271" s="116"/>
      <c r="DW271" s="112"/>
      <c r="DX271" s="110"/>
      <c r="DZ271" s="109"/>
      <c r="EA271" s="112"/>
      <c r="EB271" s="113"/>
      <c r="ED271" s="109"/>
      <c r="EE271" s="112"/>
      <c r="EF271" s="113"/>
      <c r="EH271" s="108"/>
      <c r="EI271" s="112"/>
      <c r="EJ271" s="110"/>
      <c r="EL271" s="116"/>
      <c r="EM271" s="112"/>
      <c r="EN271" s="110"/>
      <c r="EP271" s="116"/>
      <c r="EQ271" s="112"/>
      <c r="ER271" s="110"/>
      <c r="ET271" s="109"/>
      <c r="EU271" s="112"/>
      <c r="EV271" s="113"/>
      <c r="EX271" s="108"/>
      <c r="EY271" s="112"/>
      <c r="EZ271" s="110"/>
      <c r="FB271" s="116"/>
      <c r="FC271" s="112"/>
      <c r="FD271" s="110"/>
      <c r="FF271" s="116"/>
      <c r="FG271" s="112"/>
      <c r="FH271" s="110"/>
      <c r="FJ271" s="109"/>
      <c r="FK271" s="112"/>
      <c r="FL271" s="115"/>
      <c r="FM271" s="114"/>
    </row>
    <row r="272" spans="1:169" ht="3" customHeight="1">
      <c r="A272" s="114"/>
      <c r="B272" s="110"/>
      <c r="C272" s="109"/>
      <c r="D272" s="109"/>
      <c r="E272" s="112"/>
      <c r="F272" s="113"/>
      <c r="G272" s="109"/>
      <c r="H272" s="109"/>
      <c r="I272" s="112"/>
      <c r="J272" s="110"/>
      <c r="K272" s="109"/>
      <c r="L272" s="109"/>
      <c r="M272" s="112"/>
      <c r="N272" s="110"/>
      <c r="O272" s="109"/>
      <c r="P272" s="109"/>
      <c r="Q272" s="112"/>
      <c r="R272" s="110"/>
      <c r="S272" s="109"/>
      <c r="T272" s="109"/>
      <c r="U272" s="112"/>
      <c r="V272" s="113"/>
      <c r="W272" s="109"/>
      <c r="X272" s="109"/>
      <c r="Y272" s="112"/>
      <c r="Z272" s="110"/>
      <c r="AA272" s="109"/>
      <c r="AB272" s="109"/>
      <c r="AC272" s="112"/>
      <c r="AD272" s="110"/>
      <c r="AE272" s="109"/>
      <c r="AF272" s="109"/>
      <c r="AG272" s="112"/>
      <c r="AH272" s="110"/>
      <c r="AI272" s="109"/>
      <c r="AJ272" s="109"/>
      <c r="AK272" s="112"/>
      <c r="AL272" s="110"/>
      <c r="AM272" s="109"/>
      <c r="AN272" s="109"/>
      <c r="AO272" s="112"/>
      <c r="AP272" s="113"/>
      <c r="AQ272" s="109"/>
      <c r="AR272" s="109"/>
      <c r="AS272" s="112"/>
      <c r="AT272" s="110"/>
      <c r="AU272" s="109"/>
      <c r="AV272" s="109"/>
      <c r="AW272" s="112"/>
      <c r="AX272" s="110"/>
      <c r="AY272" s="109"/>
      <c r="AZ272" s="109"/>
      <c r="BA272" s="112"/>
      <c r="BB272" s="110"/>
      <c r="BC272" s="109"/>
      <c r="BD272" s="109"/>
      <c r="BE272" s="112"/>
      <c r="BF272" s="113"/>
      <c r="BG272" s="109"/>
      <c r="BH272" s="109"/>
      <c r="BI272" s="112"/>
      <c r="BJ272" s="110"/>
      <c r="BK272" s="109"/>
      <c r="BL272" s="109"/>
      <c r="BM272" s="112"/>
      <c r="BN272" s="113"/>
      <c r="BO272" s="109"/>
      <c r="BP272" s="109"/>
      <c r="BQ272" s="112"/>
      <c r="BR272" s="110"/>
      <c r="BS272" s="109"/>
      <c r="BT272" s="109"/>
      <c r="BU272" s="112"/>
      <c r="BV272" s="113"/>
      <c r="BW272" s="109"/>
      <c r="BX272" s="109"/>
      <c r="BY272" s="112"/>
      <c r="BZ272" s="110"/>
      <c r="CA272" s="109"/>
      <c r="CB272" s="109"/>
      <c r="CC272" s="112"/>
      <c r="CD272" s="110"/>
      <c r="CE272" s="109"/>
      <c r="CF272" s="109"/>
      <c r="CG272" s="112"/>
      <c r="CH272" s="110"/>
      <c r="CI272" s="109"/>
      <c r="CJ272" s="109"/>
      <c r="CK272" s="112"/>
      <c r="CL272" s="110"/>
      <c r="CM272" s="109"/>
      <c r="CN272" s="109"/>
      <c r="CO272" s="112"/>
      <c r="CP272" s="113"/>
      <c r="CQ272" s="109"/>
      <c r="CR272" s="109"/>
      <c r="CS272" s="112"/>
      <c r="CT272" s="110"/>
      <c r="CU272" s="109"/>
      <c r="CV272" s="109"/>
      <c r="CW272" s="112"/>
      <c r="CX272" s="110"/>
      <c r="CY272" s="109"/>
      <c r="CZ272" s="109"/>
      <c r="DA272" s="112"/>
      <c r="DB272" s="110"/>
      <c r="DC272" s="109"/>
      <c r="DD272" s="109"/>
      <c r="DE272" s="112"/>
      <c r="DF272" s="113"/>
      <c r="DG272" s="109"/>
      <c r="DH272" s="109"/>
      <c r="DI272" s="112"/>
      <c r="DJ272" s="110"/>
      <c r="DK272" s="109"/>
      <c r="DL272" s="109"/>
      <c r="DM272" s="114"/>
      <c r="DN272" s="113"/>
      <c r="DO272" s="109"/>
      <c r="DP272" s="109"/>
      <c r="DQ272" s="112"/>
      <c r="DR272" s="110"/>
      <c r="DS272" s="109"/>
      <c r="DT272" s="109"/>
      <c r="DU272" s="112"/>
      <c r="DV272" s="113"/>
      <c r="DW272" s="109"/>
      <c r="DX272" s="109"/>
      <c r="DY272" s="112"/>
      <c r="DZ272" s="110"/>
      <c r="EA272" s="109"/>
      <c r="EB272" s="109"/>
      <c r="EC272" s="112"/>
      <c r="ED272" s="110"/>
      <c r="EE272" s="109"/>
      <c r="EF272" s="109"/>
      <c r="EG272" s="112"/>
      <c r="EH272" s="110"/>
      <c r="EI272" s="109"/>
      <c r="EJ272" s="109"/>
      <c r="EK272" s="112"/>
      <c r="EL272" s="110"/>
      <c r="EM272" s="109"/>
      <c r="EN272" s="109"/>
      <c r="EO272" s="112"/>
      <c r="EP272" s="113"/>
      <c r="EQ272" s="109"/>
      <c r="ER272" s="109"/>
      <c r="ES272" s="112"/>
      <c r="ET272" s="110"/>
      <c r="EU272" s="109"/>
      <c r="EV272" s="109"/>
      <c r="EW272" s="112"/>
      <c r="EX272" s="110"/>
      <c r="EY272" s="109"/>
      <c r="EZ272" s="109"/>
      <c r="FA272" s="112"/>
      <c r="FB272" s="110"/>
      <c r="FC272" s="109"/>
      <c r="FD272" s="109"/>
      <c r="FE272" s="112"/>
      <c r="FF272" s="113"/>
      <c r="FG272" s="109"/>
      <c r="FH272" s="109"/>
      <c r="FI272" s="112"/>
      <c r="FJ272" s="110"/>
      <c r="FK272" s="109"/>
      <c r="FL272" s="107"/>
      <c r="FM272" s="111"/>
    </row>
    <row r="273" spans="1:169" ht="3" customHeight="1">
      <c r="A273" s="110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  <c r="BW273" s="109"/>
      <c r="BX273" s="109"/>
      <c r="BY273" s="109"/>
      <c r="BZ273" s="109"/>
      <c r="CA273" s="109"/>
      <c r="CB273" s="109"/>
      <c r="CC273" s="109"/>
      <c r="CD273" s="109"/>
      <c r="CE273" s="109"/>
      <c r="CF273" s="109"/>
      <c r="CG273" s="109"/>
      <c r="CH273" s="109"/>
      <c r="CI273" s="109"/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109"/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109"/>
      <c r="DI273" s="109"/>
      <c r="DJ273" s="109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09"/>
      <c r="EZ273" s="109"/>
      <c r="FA273" s="109"/>
      <c r="FB273" s="109"/>
      <c r="FC273" s="109"/>
      <c r="FD273" s="109"/>
      <c r="FE273" s="109"/>
      <c r="FF273" s="109"/>
      <c r="FG273" s="109"/>
      <c r="FH273" s="109"/>
      <c r="FI273" s="109"/>
      <c r="FJ273" s="109"/>
      <c r="FK273" s="109"/>
      <c r="FL273" s="108"/>
      <c r="FM273" s="107"/>
    </row>
    <row r="274" spans="1:169" ht="3" customHeight="1"/>
    <row r="275" spans="1:169" ht="3" customHeight="1"/>
    <row r="276" spans="1:169" ht="3" customHeight="1"/>
    <row r="277" spans="1:169" ht="3" customHeight="1"/>
  </sheetData>
  <mergeCells count="6">
    <mergeCell ref="BD255:DB259"/>
    <mergeCell ref="T18:ET22"/>
    <mergeCell ref="Q94:EV112"/>
    <mergeCell ref="AM116:DX136"/>
    <mergeCell ref="AU146:DN149"/>
    <mergeCell ref="AF162:EG166"/>
  </mergeCells>
  <printOptions horizontalCentered="1" verticalCentered="1"/>
  <pageMargins left="0.59055118110236227" right="0.19685039370078741" top="0.18" bottom="0.27559055118110237" header="0.21" footer="0.51181102362204722"/>
  <pageSetup paperSize="9" scale="95" orientation="portrait" horizontalDpi="4294967292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26"/>
  <sheetViews>
    <sheetView workbookViewId="0">
      <selection activeCell="O18" sqref="O18:P18"/>
    </sheetView>
  </sheetViews>
  <sheetFormatPr defaultRowHeight="12.75"/>
  <cols>
    <col min="1" max="1" width="12.7109375" customWidth="1"/>
    <col min="2" max="2" width="12" customWidth="1"/>
    <col min="3" max="3" width="12.28515625" customWidth="1"/>
    <col min="4" max="4" width="14.85546875" customWidth="1"/>
    <col min="5" max="5" width="15" bestFit="1" customWidth="1"/>
    <col min="6" max="6" width="15" customWidth="1"/>
    <col min="7" max="7" width="14.7109375" customWidth="1"/>
    <col min="8" max="8" width="15.140625" customWidth="1"/>
    <col min="9" max="9" width="15.28515625" customWidth="1"/>
  </cols>
  <sheetData>
    <row r="3" spans="1:9">
      <c r="A3" s="1548" t="s">
        <v>802</v>
      </c>
      <c r="B3" s="1548"/>
      <c r="C3" s="1548"/>
      <c r="D3" s="1548"/>
      <c r="E3" s="1548"/>
      <c r="F3" s="1548"/>
      <c r="G3" s="1548"/>
      <c r="H3" s="1548"/>
      <c r="I3" s="1548"/>
    </row>
    <row r="4" spans="1:9">
      <c r="A4" s="134"/>
      <c r="B4" s="134"/>
      <c r="C4" s="134"/>
      <c r="D4" s="134"/>
      <c r="E4" s="134"/>
      <c r="F4" s="134"/>
      <c r="G4" s="134"/>
      <c r="H4" s="134"/>
      <c r="I4" s="134"/>
    </row>
    <row r="5" spans="1:9" ht="84.75" customHeight="1">
      <c r="A5" s="1289" t="s">
        <v>2073</v>
      </c>
      <c r="B5" s="1288" t="s">
        <v>797</v>
      </c>
      <c r="C5" s="1288" t="s">
        <v>798</v>
      </c>
      <c r="D5" s="1288" t="s">
        <v>799</v>
      </c>
      <c r="E5" s="1288" t="s">
        <v>800</v>
      </c>
      <c r="F5" s="1288" t="s">
        <v>2076</v>
      </c>
      <c r="G5" s="1288" t="s">
        <v>2074</v>
      </c>
      <c r="H5" s="1288" t="s">
        <v>2075</v>
      </c>
      <c r="I5" s="1288" t="s">
        <v>801</v>
      </c>
    </row>
    <row r="6" spans="1:9" ht="18.75" customHeight="1">
      <c r="A6" s="341" t="s">
        <v>159</v>
      </c>
      <c r="B6" s="342">
        <v>56</v>
      </c>
      <c r="C6" s="343">
        <v>477</v>
      </c>
      <c r="D6" s="344">
        <v>2530</v>
      </c>
      <c r="E6" s="342">
        <v>1938</v>
      </c>
      <c r="F6" s="342">
        <v>799</v>
      </c>
      <c r="G6" s="345">
        <v>1195</v>
      </c>
      <c r="H6" s="346">
        <v>415</v>
      </c>
      <c r="I6" s="347">
        <v>2247</v>
      </c>
    </row>
    <row r="7" spans="1:9" ht="18.75" customHeight="1">
      <c r="A7" s="341" t="s">
        <v>191</v>
      </c>
      <c r="B7" s="342">
        <v>5</v>
      </c>
      <c r="C7" s="343">
        <v>24</v>
      </c>
      <c r="D7" s="344">
        <v>164</v>
      </c>
      <c r="E7" s="342">
        <v>147</v>
      </c>
      <c r="F7" s="342">
        <v>128</v>
      </c>
      <c r="G7" s="345">
        <v>132</v>
      </c>
      <c r="H7" s="346">
        <v>42</v>
      </c>
      <c r="I7" s="347">
        <v>118</v>
      </c>
    </row>
    <row r="8" spans="1:9" ht="18.75" customHeight="1">
      <c r="A8" s="348" t="s">
        <v>149</v>
      </c>
      <c r="B8" s="342">
        <v>2</v>
      </c>
      <c r="C8" s="343">
        <v>23</v>
      </c>
      <c r="D8" s="344">
        <v>130</v>
      </c>
      <c r="E8" s="342">
        <v>102</v>
      </c>
      <c r="F8" s="342">
        <v>44</v>
      </c>
      <c r="G8" s="345">
        <v>13</v>
      </c>
      <c r="H8" s="346">
        <v>14</v>
      </c>
      <c r="I8" s="347">
        <v>137</v>
      </c>
    </row>
    <row r="9" spans="1:9" ht="18.75" customHeight="1">
      <c r="A9" s="348" t="s">
        <v>190</v>
      </c>
      <c r="B9" s="342">
        <v>10</v>
      </c>
      <c r="C9" s="343">
        <v>76</v>
      </c>
      <c r="D9" s="349">
        <v>334</v>
      </c>
      <c r="E9" s="350">
        <v>259</v>
      </c>
      <c r="F9" s="350">
        <v>136</v>
      </c>
      <c r="G9" s="351">
        <v>143</v>
      </c>
      <c r="H9" s="352">
        <v>63</v>
      </c>
      <c r="I9" s="353">
        <v>308</v>
      </c>
    </row>
    <row r="10" spans="1:9" ht="18.75" customHeight="1">
      <c r="A10" s="348" t="s">
        <v>150</v>
      </c>
      <c r="B10" s="342">
        <v>5</v>
      </c>
      <c r="C10" s="343">
        <v>21</v>
      </c>
      <c r="D10" s="349">
        <v>148</v>
      </c>
      <c r="E10" s="350">
        <v>106</v>
      </c>
      <c r="F10" s="350">
        <v>18</v>
      </c>
      <c r="G10" s="351">
        <v>17</v>
      </c>
      <c r="H10" s="352">
        <v>4</v>
      </c>
      <c r="I10" s="353">
        <v>86</v>
      </c>
    </row>
    <row r="11" spans="1:9" ht="18.75" customHeight="1">
      <c r="A11" s="348" t="s">
        <v>151</v>
      </c>
      <c r="B11" s="342">
        <v>2</v>
      </c>
      <c r="C11" s="343">
        <v>24</v>
      </c>
      <c r="D11" s="349">
        <v>94</v>
      </c>
      <c r="E11" s="350">
        <v>69</v>
      </c>
      <c r="F11" s="350">
        <v>29</v>
      </c>
      <c r="G11" s="351">
        <v>27</v>
      </c>
      <c r="H11" s="352">
        <v>40</v>
      </c>
      <c r="I11" s="353">
        <v>77</v>
      </c>
    </row>
    <row r="12" spans="1:9" ht="18.75" customHeight="1">
      <c r="A12" s="348" t="s">
        <v>152</v>
      </c>
      <c r="B12" s="342">
        <v>1</v>
      </c>
      <c r="C12" s="343">
        <v>46</v>
      </c>
      <c r="D12" s="349">
        <v>250</v>
      </c>
      <c r="E12" s="350">
        <v>147</v>
      </c>
      <c r="F12" s="350">
        <v>91</v>
      </c>
      <c r="G12" s="351">
        <v>17</v>
      </c>
      <c r="H12" s="352">
        <v>9</v>
      </c>
      <c r="I12" s="353">
        <v>187</v>
      </c>
    </row>
    <row r="13" spans="1:9" ht="18.75" customHeight="1">
      <c r="A13" s="348" t="s">
        <v>153</v>
      </c>
      <c r="B13" s="342">
        <v>2</v>
      </c>
      <c r="C13" s="343">
        <v>41</v>
      </c>
      <c r="D13" s="349">
        <v>170</v>
      </c>
      <c r="E13" s="350">
        <v>117</v>
      </c>
      <c r="F13" s="350">
        <v>153</v>
      </c>
      <c r="G13" s="351">
        <v>50</v>
      </c>
      <c r="H13" s="352">
        <v>19</v>
      </c>
      <c r="I13" s="353">
        <v>86</v>
      </c>
    </row>
    <row r="14" spans="1:9" ht="18.75" customHeight="1">
      <c r="A14" s="348" t="s">
        <v>154</v>
      </c>
      <c r="B14" s="342">
        <v>4</v>
      </c>
      <c r="C14" s="343">
        <v>26</v>
      </c>
      <c r="D14" s="349">
        <v>198</v>
      </c>
      <c r="E14" s="350">
        <v>110</v>
      </c>
      <c r="F14" s="350">
        <v>68</v>
      </c>
      <c r="G14" s="351">
        <v>30</v>
      </c>
      <c r="H14" s="352">
        <v>17</v>
      </c>
      <c r="I14" s="353">
        <v>117</v>
      </c>
    </row>
    <row r="15" spans="1:9" ht="18.75" customHeight="1">
      <c r="A15" s="348" t="s">
        <v>155</v>
      </c>
      <c r="B15" s="342">
        <v>7</v>
      </c>
      <c r="C15" s="343">
        <v>48</v>
      </c>
      <c r="D15" s="349">
        <v>268</v>
      </c>
      <c r="E15" s="350">
        <v>156</v>
      </c>
      <c r="F15" s="350">
        <v>89</v>
      </c>
      <c r="G15" s="351">
        <v>54</v>
      </c>
      <c r="H15" s="352">
        <v>45</v>
      </c>
      <c r="I15" s="353">
        <v>100</v>
      </c>
    </row>
    <row r="16" spans="1:9" ht="18.75" customHeight="1">
      <c r="A16" s="348" t="s">
        <v>156</v>
      </c>
      <c r="B16" s="342">
        <v>0</v>
      </c>
      <c r="C16" s="343">
        <v>8</v>
      </c>
      <c r="D16" s="349">
        <v>197</v>
      </c>
      <c r="E16" s="350">
        <v>78</v>
      </c>
      <c r="F16" s="350">
        <v>54</v>
      </c>
      <c r="G16" s="351">
        <v>42</v>
      </c>
      <c r="H16" s="352">
        <v>3</v>
      </c>
      <c r="I16" s="353">
        <v>149</v>
      </c>
    </row>
    <row r="17" spans="1:9" ht="18.75" customHeight="1">
      <c r="A17" s="348" t="s">
        <v>192</v>
      </c>
      <c r="B17" s="342">
        <v>8</v>
      </c>
      <c r="C17" s="343">
        <v>63</v>
      </c>
      <c r="D17" s="349">
        <v>314</v>
      </c>
      <c r="E17" s="350">
        <v>172</v>
      </c>
      <c r="F17" s="350">
        <v>134</v>
      </c>
      <c r="G17" s="351">
        <v>77</v>
      </c>
      <c r="H17" s="352">
        <v>62</v>
      </c>
      <c r="I17" s="353">
        <v>227</v>
      </c>
    </row>
    <row r="18" spans="1:9" ht="18.75" customHeight="1">
      <c r="A18" s="348" t="s">
        <v>157</v>
      </c>
      <c r="B18" s="342">
        <v>5</v>
      </c>
      <c r="C18" s="343">
        <v>36</v>
      </c>
      <c r="D18" s="349">
        <v>308</v>
      </c>
      <c r="E18" s="350">
        <v>185</v>
      </c>
      <c r="F18" s="350">
        <v>36</v>
      </c>
      <c r="G18" s="351">
        <v>3</v>
      </c>
      <c r="H18" s="352">
        <v>23</v>
      </c>
      <c r="I18" s="353">
        <v>125</v>
      </c>
    </row>
    <row r="19" spans="1:9" ht="18.75" customHeight="1">
      <c r="A19" s="1290" t="s">
        <v>158</v>
      </c>
      <c r="B19" s="1291">
        <v>0</v>
      </c>
      <c r="C19" s="1292">
        <v>21</v>
      </c>
      <c r="D19" s="1293">
        <v>84</v>
      </c>
      <c r="E19" s="1294">
        <v>74</v>
      </c>
      <c r="F19" s="1294">
        <v>27</v>
      </c>
      <c r="G19" s="1295">
        <v>0</v>
      </c>
      <c r="H19" s="1296">
        <v>23</v>
      </c>
      <c r="I19" s="1297">
        <v>89</v>
      </c>
    </row>
    <row r="20" spans="1:9" ht="26.25" customHeight="1">
      <c r="A20" s="1298" t="s">
        <v>446</v>
      </c>
      <c r="B20" s="1299">
        <f t="shared" ref="B20:I20" si="0">SUM(B6:B19)</f>
        <v>107</v>
      </c>
      <c r="C20" s="1299">
        <f t="shared" si="0"/>
        <v>934</v>
      </c>
      <c r="D20" s="1299">
        <f t="shared" si="0"/>
        <v>5189</v>
      </c>
      <c r="E20" s="1299">
        <f t="shared" si="0"/>
        <v>3660</v>
      </c>
      <c r="F20" s="1299">
        <f t="shared" si="0"/>
        <v>1806</v>
      </c>
      <c r="G20" s="1299">
        <f t="shared" si="0"/>
        <v>1800</v>
      </c>
      <c r="H20" s="1299">
        <f t="shared" si="0"/>
        <v>779</v>
      </c>
      <c r="I20" s="1299">
        <f t="shared" si="0"/>
        <v>4053</v>
      </c>
    </row>
    <row r="26" spans="1:9">
      <c r="E26" s="1302">
        <v>26</v>
      </c>
    </row>
  </sheetData>
  <mergeCells count="1">
    <mergeCell ref="A3:I3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</sheetPr>
  <dimension ref="A1:O80"/>
  <sheetViews>
    <sheetView topLeftCell="A25" workbookViewId="0">
      <selection activeCell="B50" sqref="B50"/>
    </sheetView>
  </sheetViews>
  <sheetFormatPr defaultRowHeight="15" customHeight="1"/>
  <cols>
    <col min="1" max="1" width="1.42578125" style="52" customWidth="1"/>
    <col min="2" max="2" width="47.28515625" style="2" customWidth="1"/>
    <col min="3" max="3" width="13.7109375" style="130" customWidth="1"/>
    <col min="4" max="4" width="12.85546875" style="130" customWidth="1"/>
    <col min="5" max="5" width="11.7109375" style="130" customWidth="1"/>
    <col min="6" max="6" width="14.140625" style="130" customWidth="1"/>
    <col min="7" max="8" width="9.140625" style="2"/>
    <col min="9" max="9" width="41.42578125" style="2" customWidth="1"/>
    <col min="10" max="10" width="9.140625" style="2"/>
    <col min="11" max="11" width="12.5703125" style="2" customWidth="1"/>
    <col min="12" max="12" width="10.85546875" style="2" customWidth="1"/>
    <col min="13" max="13" width="9.140625" style="2"/>
    <col min="14" max="14" width="11.140625" style="2" customWidth="1"/>
    <col min="15" max="16384" width="9.140625" style="2"/>
  </cols>
  <sheetData>
    <row r="1" spans="1:15" ht="15" customHeight="1">
      <c r="A1" s="1551" t="s">
        <v>893</v>
      </c>
      <c r="B1" s="1551"/>
      <c r="C1" s="1551"/>
      <c r="D1" s="1551"/>
      <c r="E1" s="1551"/>
      <c r="F1" s="1551"/>
    </row>
    <row r="2" spans="1:15" ht="15" customHeight="1">
      <c r="A2" s="101"/>
      <c r="B2" s="1549" t="s">
        <v>1459</v>
      </c>
      <c r="C2" s="1549"/>
      <c r="D2" s="1549"/>
      <c r="E2" s="1549"/>
      <c r="F2" s="95"/>
      <c r="H2"/>
      <c r="I2"/>
      <c r="J2"/>
      <c r="K2"/>
      <c r="L2"/>
      <c r="M2"/>
      <c r="N2"/>
      <c r="O2"/>
    </row>
    <row r="3" spans="1:15" ht="15" customHeight="1">
      <c r="A3" s="101"/>
      <c r="B3" s="1550" t="s">
        <v>919</v>
      </c>
      <c r="C3" s="1550"/>
      <c r="D3" s="1550"/>
      <c r="E3" s="1550"/>
      <c r="F3" s="1550"/>
      <c r="H3"/>
      <c r="I3"/>
      <c r="J3"/>
      <c r="K3"/>
      <c r="L3"/>
      <c r="M3"/>
      <c r="N3"/>
      <c r="O3"/>
    </row>
    <row r="4" spans="1:15" ht="38.25" customHeight="1">
      <c r="A4" s="624"/>
      <c r="B4" s="625"/>
      <c r="C4" s="591" t="s">
        <v>1005</v>
      </c>
      <c r="D4" s="94" t="s">
        <v>922</v>
      </c>
      <c r="E4" s="94" t="s">
        <v>1006</v>
      </c>
      <c r="F4" s="94" t="s">
        <v>589</v>
      </c>
      <c r="H4"/>
      <c r="I4"/>
      <c r="J4"/>
      <c r="K4"/>
      <c r="L4"/>
      <c r="M4"/>
      <c r="N4"/>
      <c r="O4"/>
    </row>
    <row r="5" spans="1:15" ht="15" customHeight="1">
      <c r="A5" s="626"/>
      <c r="B5" s="218" t="s">
        <v>1007</v>
      </c>
      <c r="C5" s="632">
        <v>52008673.100000001</v>
      </c>
      <c r="D5" s="632">
        <v>53283142.200000003</v>
      </c>
      <c r="E5" s="623">
        <f>D5/C5*100</f>
        <v>102.45049339664848</v>
      </c>
      <c r="F5" s="623">
        <f>D5-C5</f>
        <v>1274469.1000000015</v>
      </c>
      <c r="H5"/>
      <c r="I5"/>
      <c r="J5"/>
      <c r="K5"/>
      <c r="L5"/>
      <c r="M5"/>
      <c r="N5"/>
      <c r="O5"/>
    </row>
    <row r="6" spans="1:15" ht="15" customHeight="1">
      <c r="A6" s="626"/>
      <c r="B6" s="218" t="s">
        <v>1008</v>
      </c>
      <c r="C6" s="623"/>
      <c r="D6" s="623">
        <v>1071298.1000000001</v>
      </c>
      <c r="E6" s="623" t="e">
        <f>D6/C6*100</f>
        <v>#DIV/0!</v>
      </c>
      <c r="F6" s="623">
        <f>D6-C6</f>
        <v>1071298.1000000001</v>
      </c>
      <c r="H6"/>
      <c r="I6"/>
      <c r="J6"/>
      <c r="K6"/>
      <c r="L6"/>
      <c r="M6"/>
      <c r="N6"/>
      <c r="O6"/>
    </row>
    <row r="7" spans="1:15" ht="15" customHeight="1">
      <c r="A7" s="626"/>
      <c r="B7" s="218" t="s">
        <v>1009</v>
      </c>
      <c r="C7" s="623">
        <v>52008673.100000001</v>
      </c>
      <c r="D7" s="623">
        <v>53283142.200000003</v>
      </c>
      <c r="E7" s="623">
        <f>D7/C7*100</f>
        <v>102.45049339664848</v>
      </c>
      <c r="F7" s="623">
        <f t="shared" ref="F7:F48" si="0">D7-C7</f>
        <v>1274469.1000000015</v>
      </c>
      <c r="H7"/>
      <c r="I7"/>
      <c r="J7"/>
      <c r="K7"/>
      <c r="L7"/>
      <c r="M7"/>
      <c r="N7"/>
      <c r="O7"/>
    </row>
    <row r="8" spans="1:15" ht="15" customHeight="1">
      <c r="A8" s="626"/>
      <c r="B8" s="218" t="s">
        <v>1010</v>
      </c>
      <c r="C8" s="623">
        <v>9236440.9000000004</v>
      </c>
      <c r="D8" s="623">
        <v>11583128.5</v>
      </c>
      <c r="E8" s="623">
        <f>D8/C8*100</f>
        <v>125.40683825519849</v>
      </c>
      <c r="F8" s="623">
        <f t="shared" si="0"/>
        <v>2346687.5999999996</v>
      </c>
      <c r="H8"/>
      <c r="I8"/>
      <c r="J8"/>
      <c r="K8"/>
      <c r="L8"/>
      <c r="M8"/>
      <c r="N8"/>
      <c r="O8"/>
    </row>
    <row r="9" spans="1:15" ht="15" customHeight="1">
      <c r="A9" s="626"/>
      <c r="B9" s="218" t="s">
        <v>1011</v>
      </c>
      <c r="C9" s="623">
        <v>7987034.5999999996</v>
      </c>
      <c r="D9" s="623">
        <v>9136891.5999999996</v>
      </c>
      <c r="E9" s="623">
        <f t="shared" ref="E9:E48" si="1">D9/C9*100</f>
        <v>114.39654461995194</v>
      </c>
      <c r="F9" s="623">
        <f t="shared" si="0"/>
        <v>1149857</v>
      </c>
      <c r="H9"/>
      <c r="I9"/>
      <c r="J9"/>
      <c r="K9"/>
      <c r="L9"/>
      <c r="M9"/>
      <c r="N9"/>
      <c r="O9"/>
    </row>
    <row r="10" spans="1:15" ht="15" customHeight="1">
      <c r="A10" s="626"/>
      <c r="B10" s="218" t="s">
        <v>1012</v>
      </c>
      <c r="C10" s="623">
        <v>5606181.2000000002</v>
      </c>
      <c r="D10" s="623">
        <v>5982384.4000000004</v>
      </c>
      <c r="E10" s="623">
        <f t="shared" si="1"/>
        <v>106.71050732359491</v>
      </c>
      <c r="F10" s="623">
        <f t="shared" si="0"/>
        <v>376203.20000000019</v>
      </c>
      <c r="H10"/>
      <c r="I10"/>
      <c r="J10"/>
      <c r="K10"/>
      <c r="L10"/>
      <c r="M10"/>
      <c r="N10"/>
      <c r="O10"/>
    </row>
    <row r="11" spans="1:15" ht="15" customHeight="1">
      <c r="A11" s="626"/>
      <c r="B11" s="218" t="s">
        <v>1013</v>
      </c>
      <c r="C11" s="623">
        <v>5606181.2000000002</v>
      </c>
      <c r="D11" s="623">
        <v>5982384.4000000004</v>
      </c>
      <c r="E11" s="623">
        <f t="shared" si="1"/>
        <v>106.71050732359491</v>
      </c>
      <c r="F11" s="623">
        <f t="shared" si="0"/>
        <v>376203.20000000019</v>
      </c>
      <c r="H11"/>
      <c r="I11"/>
      <c r="J11"/>
      <c r="K11"/>
      <c r="L11"/>
      <c r="M11"/>
      <c r="N11"/>
      <c r="O11"/>
    </row>
    <row r="12" spans="1:15" ht="15" customHeight="1">
      <c r="A12" s="626"/>
      <c r="B12" s="218" t="s">
        <v>1014</v>
      </c>
      <c r="C12" s="623">
        <v>5704062.2000000002</v>
      </c>
      <c r="D12" s="623">
        <v>5733319.7999999998</v>
      </c>
      <c r="E12" s="623">
        <f>D12/C12*100</f>
        <v>100.51292568303339</v>
      </c>
      <c r="F12" s="623">
        <f>D12-C12</f>
        <v>29257.599999999627</v>
      </c>
      <c r="H12"/>
      <c r="I12"/>
      <c r="J12"/>
      <c r="K12"/>
      <c r="L12"/>
      <c r="M12"/>
      <c r="N12"/>
      <c r="O12"/>
    </row>
    <row r="13" spans="1:15" ht="27.75" customHeight="1">
      <c r="A13" s="626"/>
      <c r="B13" s="592" t="s">
        <v>1015</v>
      </c>
      <c r="C13" s="623">
        <v>94260</v>
      </c>
      <c r="D13" s="623">
        <v>149521.29999999999</v>
      </c>
      <c r="E13" s="623">
        <f t="shared" si="1"/>
        <v>158.62645873116909</v>
      </c>
      <c r="F13" s="623">
        <f t="shared" si="0"/>
        <v>55261.299999999988</v>
      </c>
      <c r="H13"/>
      <c r="I13"/>
      <c r="J13"/>
      <c r="K13"/>
      <c r="L13"/>
      <c r="M13"/>
      <c r="N13"/>
      <c r="O13"/>
    </row>
    <row r="14" spans="1:15" ht="27.75" customHeight="1">
      <c r="A14" s="626"/>
      <c r="B14" s="173" t="s">
        <v>1016</v>
      </c>
      <c r="C14" s="623"/>
      <c r="D14" s="623"/>
      <c r="E14" s="623" t="e">
        <f t="shared" si="1"/>
        <v>#DIV/0!</v>
      </c>
      <c r="F14" s="623">
        <f t="shared" si="0"/>
        <v>0</v>
      </c>
      <c r="H14"/>
      <c r="I14"/>
      <c r="J14"/>
      <c r="K14"/>
      <c r="L14"/>
      <c r="M14"/>
      <c r="N14"/>
      <c r="O14"/>
    </row>
    <row r="15" spans="1:15" ht="15" customHeight="1">
      <c r="A15" s="626"/>
      <c r="B15" s="218" t="s">
        <v>1017</v>
      </c>
      <c r="C15" s="623"/>
      <c r="D15" s="623"/>
      <c r="E15" s="623" t="e">
        <f t="shared" si="1"/>
        <v>#DIV/0!</v>
      </c>
      <c r="F15" s="623">
        <f t="shared" si="0"/>
        <v>0</v>
      </c>
      <c r="H15"/>
      <c r="I15"/>
      <c r="J15"/>
      <c r="K15"/>
      <c r="L15"/>
      <c r="M15"/>
      <c r="N15"/>
      <c r="O15"/>
    </row>
    <row r="16" spans="1:15" ht="15" customHeight="1">
      <c r="A16" s="626"/>
      <c r="B16" s="218" t="s">
        <v>1018</v>
      </c>
      <c r="C16" s="623">
        <v>451459</v>
      </c>
      <c r="D16" s="623">
        <v>659377.30000000005</v>
      </c>
      <c r="E16" s="623">
        <f t="shared" si="1"/>
        <v>146.05474694269026</v>
      </c>
      <c r="F16" s="623">
        <f t="shared" si="0"/>
        <v>207918.30000000005</v>
      </c>
      <c r="H16"/>
      <c r="I16"/>
      <c r="J16"/>
      <c r="K16"/>
      <c r="L16"/>
      <c r="M16"/>
      <c r="N16"/>
      <c r="O16"/>
    </row>
    <row r="17" spans="1:15" ht="15" customHeight="1">
      <c r="A17" s="626"/>
      <c r="B17" s="218" t="s">
        <v>1019</v>
      </c>
      <c r="C17" s="623">
        <v>329271.3</v>
      </c>
      <c r="D17" s="623">
        <v>619676.5</v>
      </c>
      <c r="E17" s="623">
        <f t="shared" si="1"/>
        <v>188.19632928834065</v>
      </c>
      <c r="F17" s="623">
        <f t="shared" si="0"/>
        <v>290405.2</v>
      </c>
      <c r="H17"/>
      <c r="I17"/>
      <c r="J17"/>
      <c r="K17"/>
      <c r="L17"/>
      <c r="M17"/>
      <c r="N17"/>
      <c r="O17"/>
    </row>
    <row r="18" spans="1:15" ht="15" customHeight="1">
      <c r="A18" s="626"/>
      <c r="B18" s="218" t="s">
        <v>1020</v>
      </c>
      <c r="C18" s="623">
        <v>255000</v>
      </c>
      <c r="D18" s="623">
        <v>222689.5</v>
      </c>
      <c r="E18" s="623">
        <f t="shared" si="1"/>
        <v>87.329215686274509</v>
      </c>
      <c r="F18" s="623">
        <f t="shared" si="0"/>
        <v>-32310.5</v>
      </c>
      <c r="H18"/>
      <c r="I18"/>
      <c r="J18"/>
      <c r="K18"/>
      <c r="L18"/>
      <c r="M18"/>
      <c r="N18"/>
      <c r="O18"/>
    </row>
    <row r="19" spans="1:15" ht="15" customHeight="1">
      <c r="A19" s="626"/>
      <c r="B19" s="218" t="s">
        <v>1021</v>
      </c>
      <c r="C19" s="623">
        <v>255000</v>
      </c>
      <c r="D19" s="623">
        <v>222689.5</v>
      </c>
      <c r="E19" s="623">
        <f t="shared" si="1"/>
        <v>87.329215686274509</v>
      </c>
      <c r="F19" s="623">
        <f t="shared" si="0"/>
        <v>-32310.5</v>
      </c>
      <c r="H19"/>
      <c r="I19"/>
      <c r="J19"/>
      <c r="K19"/>
      <c r="L19"/>
      <c r="M19"/>
      <c r="N19"/>
      <c r="O19"/>
    </row>
    <row r="20" spans="1:15" ht="15" customHeight="1">
      <c r="A20" s="626"/>
      <c r="B20" s="218" t="s">
        <v>1022</v>
      </c>
      <c r="C20" s="623">
        <v>255000</v>
      </c>
      <c r="D20" s="623">
        <v>222689.5</v>
      </c>
      <c r="E20" s="623">
        <f t="shared" si="1"/>
        <v>87.329215686274509</v>
      </c>
      <c r="F20" s="623">
        <f t="shared" si="0"/>
        <v>-32310.5</v>
      </c>
      <c r="H20"/>
      <c r="I20"/>
      <c r="J20"/>
      <c r="K20"/>
      <c r="L20"/>
      <c r="M20"/>
      <c r="N20"/>
      <c r="O20"/>
    </row>
    <row r="21" spans="1:15" ht="15" customHeight="1">
      <c r="A21" s="626"/>
      <c r="B21" s="218" t="s">
        <v>1023</v>
      </c>
      <c r="C21" s="623">
        <v>1796582.1</v>
      </c>
      <c r="D21" s="623">
        <v>2312141.2000000002</v>
      </c>
      <c r="E21" s="623">
        <f t="shared" si="1"/>
        <v>128.69666240134532</v>
      </c>
      <c r="F21" s="623">
        <f t="shared" si="0"/>
        <v>515559.10000000009</v>
      </c>
      <c r="H21"/>
      <c r="I21"/>
      <c r="J21"/>
      <c r="K21"/>
      <c r="L21"/>
      <c r="M21"/>
      <c r="N21"/>
      <c r="O21"/>
    </row>
    <row r="22" spans="1:15" ht="15" customHeight="1">
      <c r="A22" s="626"/>
      <c r="B22" s="218" t="s">
        <v>1024</v>
      </c>
      <c r="C22" s="623">
        <v>129100</v>
      </c>
      <c r="D22" s="623">
        <v>345989.1</v>
      </c>
      <c r="E22" s="623">
        <f t="shared" si="1"/>
        <v>268.00085205267237</v>
      </c>
      <c r="F22" s="623">
        <f t="shared" si="0"/>
        <v>216889.09999999998</v>
      </c>
      <c r="H22"/>
      <c r="I22"/>
      <c r="J22"/>
      <c r="K22"/>
      <c r="L22"/>
      <c r="M22"/>
      <c r="N22"/>
      <c r="O22"/>
    </row>
    <row r="23" spans="1:15" ht="15" customHeight="1">
      <c r="A23" s="626"/>
      <c r="B23" s="218" t="s">
        <v>1025</v>
      </c>
      <c r="C23" s="623"/>
      <c r="D23" s="623"/>
      <c r="E23" s="623" t="e">
        <f t="shared" si="1"/>
        <v>#DIV/0!</v>
      </c>
      <c r="F23" s="623">
        <f t="shared" si="0"/>
        <v>0</v>
      </c>
      <c r="H23"/>
      <c r="I23"/>
      <c r="J23"/>
      <c r="K23"/>
      <c r="L23"/>
      <c r="M23"/>
      <c r="N23"/>
      <c r="O23"/>
    </row>
    <row r="24" spans="1:15" ht="15" customHeight="1">
      <c r="A24" s="626"/>
      <c r="B24" s="218" t="s">
        <v>1026</v>
      </c>
      <c r="C24" s="623">
        <v>251094.1</v>
      </c>
      <c r="D24" s="623">
        <v>243782.6</v>
      </c>
      <c r="E24" s="623">
        <f t="shared" si="1"/>
        <v>97.088143449009749</v>
      </c>
      <c r="F24" s="623">
        <f t="shared" si="0"/>
        <v>-7311.5</v>
      </c>
      <c r="H24"/>
      <c r="I24"/>
      <c r="J24"/>
      <c r="K24"/>
      <c r="L24"/>
      <c r="M24"/>
      <c r="N24"/>
      <c r="O24"/>
    </row>
    <row r="25" spans="1:15" ht="15" customHeight="1">
      <c r="A25" s="626"/>
      <c r="B25" s="218" t="s">
        <v>1027</v>
      </c>
      <c r="C25" s="623">
        <v>1077079.2</v>
      </c>
      <c r="D25" s="623">
        <v>1332146.3999999999</v>
      </c>
      <c r="E25" s="623">
        <f t="shared" si="1"/>
        <v>123.68137830532797</v>
      </c>
      <c r="F25" s="623">
        <f t="shared" si="0"/>
        <v>255067.19999999995</v>
      </c>
      <c r="H25"/>
      <c r="I25"/>
      <c r="J25"/>
      <c r="K25"/>
      <c r="L25"/>
      <c r="M25"/>
      <c r="N25"/>
      <c r="O25"/>
    </row>
    <row r="26" spans="1:15" ht="15" customHeight="1">
      <c r="A26" s="626"/>
      <c r="B26" s="218" t="s">
        <v>1028</v>
      </c>
      <c r="C26" s="623">
        <v>73640.5</v>
      </c>
      <c r="D26" s="623">
        <v>96326.6</v>
      </c>
      <c r="E26" s="623">
        <f t="shared" si="1"/>
        <v>130.80655345903409</v>
      </c>
      <c r="F26" s="623">
        <f t="shared" si="0"/>
        <v>22686.100000000006</v>
      </c>
      <c r="H26"/>
      <c r="I26"/>
      <c r="J26"/>
      <c r="K26"/>
      <c r="L26"/>
      <c r="M26"/>
      <c r="N26"/>
      <c r="O26"/>
    </row>
    <row r="27" spans="1:15" ht="15" customHeight="1">
      <c r="A27" s="626"/>
      <c r="B27" s="218" t="s">
        <v>1029</v>
      </c>
      <c r="C27" s="623">
        <v>300</v>
      </c>
      <c r="D27" s="623">
        <v>120</v>
      </c>
      <c r="E27" s="623">
        <f t="shared" si="1"/>
        <v>40</v>
      </c>
      <c r="F27" s="623">
        <f t="shared" si="0"/>
        <v>-180</v>
      </c>
      <c r="H27"/>
      <c r="I27"/>
      <c r="J27"/>
      <c r="K27"/>
      <c r="L27"/>
      <c r="M27"/>
      <c r="N27"/>
      <c r="O27"/>
    </row>
    <row r="28" spans="1:15" ht="15" customHeight="1">
      <c r="A28" s="626"/>
      <c r="B28" s="218" t="s">
        <v>1030</v>
      </c>
      <c r="C28" s="623"/>
      <c r="D28" s="623"/>
      <c r="E28" s="623" t="e">
        <f t="shared" si="1"/>
        <v>#DIV/0!</v>
      </c>
      <c r="F28" s="623">
        <f t="shared" si="0"/>
        <v>0</v>
      </c>
      <c r="H28"/>
      <c r="I28"/>
      <c r="J28"/>
      <c r="K28"/>
      <c r="L28"/>
      <c r="M28"/>
      <c r="N28"/>
      <c r="O28"/>
    </row>
    <row r="29" spans="1:15" ht="15" customHeight="1">
      <c r="A29" s="626"/>
      <c r="B29" s="218" t="s">
        <v>1031</v>
      </c>
      <c r="C29" s="623">
        <v>44188.800000000003</v>
      </c>
      <c r="D29" s="623">
        <v>73634.600000000006</v>
      </c>
      <c r="E29" s="623">
        <f t="shared" si="1"/>
        <v>166.63634224056776</v>
      </c>
      <c r="F29" s="623">
        <f t="shared" si="0"/>
        <v>29445.800000000003</v>
      </c>
      <c r="H29"/>
      <c r="I29"/>
      <c r="J29"/>
      <c r="K29"/>
      <c r="L29"/>
      <c r="M29"/>
      <c r="N29"/>
      <c r="O29"/>
    </row>
    <row r="30" spans="1:15" ht="15" customHeight="1">
      <c r="A30" s="626"/>
      <c r="B30" s="218" t="s">
        <v>1032</v>
      </c>
      <c r="C30" s="623">
        <v>1249406.3</v>
      </c>
      <c r="D30" s="623">
        <v>2446237</v>
      </c>
      <c r="E30" s="623">
        <f t="shared" si="1"/>
        <v>195.79195334616128</v>
      </c>
      <c r="F30" s="623">
        <f t="shared" si="0"/>
        <v>1196830.7</v>
      </c>
      <c r="H30"/>
      <c r="I30"/>
      <c r="J30"/>
      <c r="K30"/>
      <c r="L30"/>
      <c r="M30"/>
      <c r="N30"/>
      <c r="O30"/>
    </row>
    <row r="31" spans="1:15" ht="15" customHeight="1">
      <c r="A31" s="626"/>
      <c r="B31" s="218" t="s">
        <v>1033</v>
      </c>
      <c r="C31" s="623"/>
      <c r="D31" s="623"/>
      <c r="E31" s="623" t="e">
        <f t="shared" si="1"/>
        <v>#DIV/0!</v>
      </c>
      <c r="F31" s="623">
        <f t="shared" si="0"/>
        <v>0</v>
      </c>
      <c r="H31"/>
      <c r="I31"/>
      <c r="J31"/>
      <c r="K31"/>
      <c r="L31"/>
      <c r="M31"/>
      <c r="N31"/>
      <c r="O31"/>
    </row>
    <row r="32" spans="1:15" ht="15" customHeight="1">
      <c r="A32" s="626"/>
      <c r="B32" s="218" t="s">
        <v>1034</v>
      </c>
      <c r="C32" s="623">
        <v>609500</v>
      </c>
      <c r="D32" s="623">
        <v>971236.9</v>
      </c>
      <c r="E32" s="623">
        <f t="shared" si="1"/>
        <v>159.34977850697294</v>
      </c>
      <c r="F32" s="623">
        <f t="shared" si="0"/>
        <v>361736.9</v>
      </c>
      <c r="H32"/>
      <c r="I32"/>
      <c r="J32"/>
      <c r="K32"/>
      <c r="L32"/>
      <c r="M32"/>
      <c r="N32"/>
      <c r="O32"/>
    </row>
    <row r="33" spans="1:15" ht="15" customHeight="1">
      <c r="A33" s="626"/>
      <c r="B33" s="218" t="s">
        <v>1035</v>
      </c>
      <c r="C33" s="623">
        <v>13600</v>
      </c>
      <c r="D33" s="623">
        <v>9353.5</v>
      </c>
      <c r="E33" s="623">
        <f t="shared" si="1"/>
        <v>68.775735294117652</v>
      </c>
      <c r="F33" s="623">
        <f t="shared" si="0"/>
        <v>-4246.5</v>
      </c>
      <c r="H33"/>
      <c r="I33"/>
      <c r="J33"/>
      <c r="K33"/>
      <c r="L33"/>
      <c r="M33"/>
      <c r="N33"/>
      <c r="O33"/>
    </row>
    <row r="34" spans="1:15" ht="15" customHeight="1">
      <c r="A34" s="626"/>
      <c r="B34" s="218" t="s">
        <v>1036</v>
      </c>
      <c r="C34" s="623">
        <v>22781</v>
      </c>
      <c r="D34" s="623">
        <v>19231.599999999999</v>
      </c>
      <c r="E34" s="623">
        <f t="shared" si="1"/>
        <v>84.41947236732365</v>
      </c>
      <c r="F34" s="623">
        <f t="shared" si="0"/>
        <v>-3549.4000000000015</v>
      </c>
      <c r="H34"/>
      <c r="I34"/>
      <c r="J34"/>
      <c r="K34"/>
      <c r="L34"/>
      <c r="M34"/>
      <c r="N34"/>
      <c r="O34"/>
    </row>
    <row r="35" spans="1:15" ht="15" customHeight="1">
      <c r="A35" s="626"/>
      <c r="B35" s="218" t="s">
        <v>1037</v>
      </c>
      <c r="C35" s="623">
        <v>600025.30000000005</v>
      </c>
      <c r="D35" s="623">
        <v>1446415</v>
      </c>
      <c r="E35" s="623">
        <f t="shared" si="1"/>
        <v>241.05900201208181</v>
      </c>
      <c r="F35" s="623">
        <f t="shared" si="0"/>
        <v>846389.7</v>
      </c>
      <c r="H35"/>
      <c r="I35"/>
      <c r="J35"/>
      <c r="K35"/>
      <c r="L35"/>
      <c r="M35"/>
      <c r="N35"/>
      <c r="O35"/>
    </row>
    <row r="36" spans="1:15" ht="15" customHeight="1">
      <c r="A36" s="626"/>
      <c r="B36" s="218" t="s">
        <v>1038</v>
      </c>
      <c r="C36" s="623">
        <v>42391632.200000003</v>
      </c>
      <c r="D36" s="623">
        <v>41288173.700000003</v>
      </c>
      <c r="E36" s="623">
        <f t="shared" si="1"/>
        <v>97.396989823854909</v>
      </c>
      <c r="F36" s="623">
        <f t="shared" si="0"/>
        <v>-1103458.5</v>
      </c>
      <c r="H36"/>
      <c r="I36"/>
      <c r="J36"/>
      <c r="K36"/>
      <c r="L36"/>
      <c r="M36"/>
      <c r="N36"/>
      <c r="O36"/>
    </row>
    <row r="37" spans="1:15" ht="15" customHeight="1">
      <c r="A37" s="626"/>
      <c r="B37" s="218" t="s">
        <v>1039</v>
      </c>
      <c r="C37" s="623">
        <v>3340112.1</v>
      </c>
      <c r="D37" s="623">
        <v>3340112.1</v>
      </c>
      <c r="E37" s="623">
        <f t="shared" si="1"/>
        <v>100</v>
      </c>
      <c r="F37" s="623">
        <f t="shared" si="0"/>
        <v>0</v>
      </c>
      <c r="H37"/>
      <c r="I37"/>
      <c r="J37"/>
      <c r="K37"/>
      <c r="L37"/>
      <c r="M37"/>
      <c r="N37"/>
      <c r="O37"/>
    </row>
    <row r="38" spans="1:15" ht="15" customHeight="1">
      <c r="A38" s="626"/>
      <c r="B38" s="218" t="s">
        <v>1040</v>
      </c>
      <c r="C38" s="623"/>
      <c r="D38" s="623"/>
      <c r="E38" s="623" t="e">
        <f t="shared" si="1"/>
        <v>#DIV/0!</v>
      </c>
      <c r="F38" s="623">
        <f t="shared" si="0"/>
        <v>0</v>
      </c>
      <c r="H38"/>
      <c r="I38"/>
      <c r="J38"/>
      <c r="K38"/>
      <c r="L38"/>
      <c r="M38"/>
      <c r="N38"/>
      <c r="O38"/>
    </row>
    <row r="39" spans="1:15" ht="15" customHeight="1">
      <c r="A39" s="626"/>
      <c r="B39" s="218" t="s">
        <v>1041</v>
      </c>
      <c r="C39" s="623"/>
      <c r="D39" s="623"/>
      <c r="E39" s="623" t="e">
        <f t="shared" si="1"/>
        <v>#DIV/0!</v>
      </c>
      <c r="F39" s="623">
        <f t="shared" si="0"/>
        <v>0</v>
      </c>
      <c r="H39"/>
      <c r="I39"/>
      <c r="J39"/>
      <c r="K39"/>
      <c r="L39"/>
      <c r="M39"/>
      <c r="N39"/>
      <c r="O39"/>
    </row>
    <row r="40" spans="1:15" ht="15" customHeight="1">
      <c r="A40" s="626"/>
      <c r="B40" s="218" t="s">
        <v>1042</v>
      </c>
      <c r="C40" s="623">
        <v>380600</v>
      </c>
      <c r="D40" s="623">
        <v>411840</v>
      </c>
      <c r="E40" s="623">
        <f t="shared" si="1"/>
        <v>108.20809248554912</v>
      </c>
      <c r="F40" s="623">
        <f t="shared" si="0"/>
        <v>31240</v>
      </c>
      <c r="H40"/>
      <c r="I40"/>
      <c r="J40"/>
      <c r="K40"/>
      <c r="L40"/>
      <c r="M40"/>
      <c r="N40"/>
      <c r="O40"/>
    </row>
    <row r="41" spans="1:15" ht="15" customHeight="1">
      <c r="A41" s="626"/>
      <c r="B41" s="218" t="s">
        <v>1043</v>
      </c>
      <c r="C41" s="623">
        <v>380600</v>
      </c>
      <c r="D41" s="623">
        <v>411840</v>
      </c>
      <c r="E41" s="623">
        <f t="shared" si="1"/>
        <v>108.20809248554912</v>
      </c>
      <c r="F41" s="623">
        <f t="shared" si="0"/>
        <v>31240</v>
      </c>
      <c r="H41"/>
      <c r="I41"/>
      <c r="J41"/>
      <c r="K41"/>
      <c r="L41"/>
      <c r="M41"/>
      <c r="N41"/>
      <c r="O41"/>
    </row>
    <row r="42" spans="1:15" ht="15" customHeight="1">
      <c r="A42" s="626"/>
      <c r="B42" s="218" t="s">
        <v>1044</v>
      </c>
      <c r="C42" s="623">
        <v>52008673.100000001</v>
      </c>
      <c r="D42" s="623">
        <v>49634683.100000001</v>
      </c>
      <c r="E42" s="623">
        <f t="shared" si="1"/>
        <v>95.435395947450147</v>
      </c>
      <c r="F42" s="623">
        <f t="shared" si="0"/>
        <v>-2373990</v>
      </c>
      <c r="H42"/>
      <c r="I42"/>
      <c r="J42"/>
      <c r="K42"/>
      <c r="L42"/>
      <c r="M42"/>
      <c r="N42"/>
      <c r="O42"/>
    </row>
    <row r="43" spans="1:15" ht="15" customHeight="1">
      <c r="A43" s="626"/>
      <c r="B43" s="218" t="s">
        <v>1045</v>
      </c>
      <c r="C43" s="623">
        <v>48668561</v>
      </c>
      <c r="D43" s="623">
        <v>45999421.700000003</v>
      </c>
      <c r="E43" s="623">
        <f t="shared" si="1"/>
        <v>94.515680667032669</v>
      </c>
      <c r="F43" s="623">
        <f t="shared" si="0"/>
        <v>-2669139.299999997</v>
      </c>
      <c r="H43"/>
      <c r="I43"/>
      <c r="J43"/>
      <c r="K43"/>
      <c r="L43"/>
      <c r="M43"/>
      <c r="N43"/>
      <c r="O43"/>
    </row>
    <row r="44" spans="1:15" ht="15" customHeight="1">
      <c r="A44" s="626"/>
      <c r="B44" s="218" t="s">
        <v>1046</v>
      </c>
      <c r="C44" s="623"/>
      <c r="D44" s="623"/>
      <c r="E44" s="623" t="e">
        <f t="shared" si="1"/>
        <v>#DIV/0!</v>
      </c>
      <c r="F44" s="623">
        <f t="shared" si="0"/>
        <v>0</v>
      </c>
      <c r="H44"/>
      <c r="I44"/>
      <c r="J44"/>
      <c r="K44"/>
      <c r="L44"/>
      <c r="M44"/>
      <c r="N44"/>
      <c r="O44"/>
    </row>
    <row r="45" spans="1:15" ht="15" customHeight="1">
      <c r="A45" s="626"/>
      <c r="B45" s="218" t="s">
        <v>1047</v>
      </c>
      <c r="C45" s="623">
        <v>3340112.1</v>
      </c>
      <c r="D45" s="623">
        <v>3340112.1</v>
      </c>
      <c r="E45" s="623">
        <f t="shared" si="1"/>
        <v>100</v>
      </c>
      <c r="F45" s="623">
        <f t="shared" si="0"/>
        <v>0</v>
      </c>
      <c r="H45"/>
      <c r="I45"/>
      <c r="J45"/>
      <c r="K45"/>
      <c r="L45"/>
      <c r="M45"/>
      <c r="N45"/>
      <c r="O45"/>
    </row>
    <row r="46" spans="1:15" ht="15" customHeight="1">
      <c r="A46" s="626"/>
      <c r="B46" s="218" t="s">
        <v>1048</v>
      </c>
      <c r="C46" s="623"/>
      <c r="D46" s="623">
        <v>295149.3</v>
      </c>
      <c r="E46" s="623" t="e">
        <f t="shared" si="1"/>
        <v>#DIV/0!</v>
      </c>
      <c r="F46" s="623">
        <f t="shared" si="0"/>
        <v>295149.3</v>
      </c>
      <c r="H46"/>
      <c r="I46"/>
      <c r="J46"/>
      <c r="K46"/>
      <c r="L46"/>
      <c r="M46"/>
      <c r="N46"/>
      <c r="O46"/>
    </row>
    <row r="47" spans="1:15" ht="15" customHeight="1">
      <c r="A47" s="626"/>
      <c r="B47" s="218" t="s">
        <v>1041</v>
      </c>
      <c r="C47" s="623"/>
      <c r="D47" s="623"/>
      <c r="E47" s="623" t="e">
        <f t="shared" si="1"/>
        <v>#DIV/0!</v>
      </c>
      <c r="F47" s="623">
        <f t="shared" si="0"/>
        <v>0</v>
      </c>
      <c r="H47"/>
      <c r="I47"/>
      <c r="J47"/>
      <c r="K47"/>
      <c r="L47"/>
      <c r="M47"/>
      <c r="N47"/>
      <c r="O47"/>
    </row>
    <row r="48" spans="1:15" ht="18.75" customHeight="1" thickBot="1">
      <c r="A48" s="627"/>
      <c r="B48" s="631" t="s">
        <v>1049</v>
      </c>
      <c r="C48" s="633"/>
      <c r="D48" s="633">
        <v>4719757.2</v>
      </c>
      <c r="E48" s="633" t="e">
        <f t="shared" si="1"/>
        <v>#DIV/0!</v>
      </c>
      <c r="F48" s="633">
        <f t="shared" si="0"/>
        <v>4719757.2</v>
      </c>
      <c r="H48"/>
      <c r="I48"/>
      <c r="J48"/>
      <c r="K48"/>
      <c r="L48"/>
      <c r="M48"/>
      <c r="N48"/>
      <c r="O48"/>
    </row>
    <row r="49" spans="1:15" ht="15" customHeight="1">
      <c r="A49" s="53"/>
      <c r="E49" s="131"/>
      <c r="F49" s="132"/>
      <c r="H49"/>
      <c r="I49"/>
      <c r="J49"/>
      <c r="K49"/>
      <c r="L49"/>
      <c r="M49"/>
      <c r="N49"/>
      <c r="O49"/>
    </row>
    <row r="50" spans="1:15" ht="15" customHeight="1">
      <c r="A50" s="53"/>
      <c r="E50" s="131"/>
      <c r="F50" s="132"/>
      <c r="H50"/>
      <c r="I50"/>
      <c r="J50"/>
      <c r="K50"/>
      <c r="L50"/>
      <c r="M50"/>
      <c r="N50"/>
      <c r="O50"/>
    </row>
    <row r="51" spans="1:15" ht="15" customHeight="1">
      <c r="A51" s="1481">
        <v>27</v>
      </c>
      <c r="B51" s="1481"/>
      <c r="C51" s="1481"/>
      <c r="D51" s="1481"/>
      <c r="E51" s="1481"/>
      <c r="F51" s="1481"/>
      <c r="H51"/>
      <c r="I51"/>
      <c r="J51"/>
      <c r="K51"/>
      <c r="L51"/>
      <c r="M51"/>
      <c r="N51"/>
      <c r="O51"/>
    </row>
    <row r="52" spans="1:15" ht="15" customHeight="1">
      <c r="A52" s="53"/>
      <c r="E52" s="133"/>
      <c r="H52"/>
      <c r="I52"/>
      <c r="J52"/>
      <c r="K52"/>
      <c r="L52"/>
      <c r="M52"/>
      <c r="N52"/>
      <c r="O52"/>
    </row>
    <row r="53" spans="1:15" ht="15" customHeight="1">
      <c r="A53" s="53"/>
      <c r="E53" s="133"/>
      <c r="H53"/>
      <c r="I53"/>
      <c r="J53"/>
      <c r="K53"/>
      <c r="L53"/>
      <c r="M53"/>
      <c r="N53"/>
      <c r="O53"/>
    </row>
    <row r="54" spans="1:15" ht="15" customHeight="1">
      <c r="A54" s="53"/>
      <c r="E54" s="131"/>
      <c r="F54" s="132"/>
      <c r="H54"/>
      <c r="I54"/>
      <c r="J54"/>
      <c r="K54"/>
      <c r="L54"/>
      <c r="M54"/>
      <c r="N54"/>
      <c r="O54"/>
    </row>
    <row r="55" spans="1:15" ht="15" customHeight="1">
      <c r="A55" s="53"/>
      <c r="E55" s="133"/>
      <c r="H55"/>
      <c r="I55"/>
      <c r="J55"/>
      <c r="K55"/>
      <c r="L55"/>
      <c r="M55"/>
      <c r="N55"/>
      <c r="O55"/>
    </row>
    <row r="56" spans="1:15" ht="15" customHeight="1">
      <c r="A56" s="53"/>
      <c r="E56" s="133"/>
    </row>
    <row r="57" spans="1:15" ht="15" customHeight="1">
      <c r="A57" s="53"/>
      <c r="E57" s="133"/>
    </row>
    <row r="58" spans="1:15" ht="15" customHeight="1">
      <c r="A58" s="53"/>
      <c r="E58" s="133"/>
    </row>
    <row r="59" spans="1:15" ht="15" customHeight="1">
      <c r="A59" s="53"/>
      <c r="E59" s="133"/>
    </row>
    <row r="60" spans="1:15" ht="15" customHeight="1">
      <c r="A60" s="53"/>
      <c r="E60" s="133"/>
    </row>
    <row r="61" spans="1:15" ht="15" customHeight="1">
      <c r="A61" s="53"/>
      <c r="E61" s="133"/>
    </row>
    <row r="62" spans="1:15" ht="15" customHeight="1">
      <c r="A62" s="53"/>
      <c r="E62" s="133"/>
    </row>
    <row r="63" spans="1:15" ht="15" customHeight="1">
      <c r="A63" s="53"/>
      <c r="E63" s="133"/>
    </row>
    <row r="64" spans="1:15" ht="15" customHeight="1">
      <c r="A64" s="53"/>
      <c r="E64" s="133"/>
    </row>
    <row r="65" spans="1:5" ht="15" customHeight="1">
      <c r="A65" s="53"/>
      <c r="E65" s="133"/>
    </row>
    <row r="66" spans="1:5" ht="15" customHeight="1">
      <c r="A66" s="53"/>
      <c r="E66" s="133"/>
    </row>
    <row r="67" spans="1:5" ht="15" customHeight="1">
      <c r="A67" s="53"/>
      <c r="E67" s="133"/>
    </row>
    <row r="68" spans="1:5" ht="15" customHeight="1">
      <c r="A68" s="53"/>
    </row>
    <row r="69" spans="1:5" ht="15" customHeight="1">
      <c r="A69" s="53"/>
    </row>
    <row r="70" spans="1:5" ht="15" customHeight="1">
      <c r="A70" s="53"/>
    </row>
    <row r="71" spans="1:5" ht="15" customHeight="1">
      <c r="A71" s="53"/>
    </row>
    <row r="72" spans="1:5" ht="15" customHeight="1">
      <c r="A72" s="53"/>
    </row>
    <row r="73" spans="1:5" ht="15" customHeight="1">
      <c r="A73" s="53"/>
    </row>
    <row r="74" spans="1:5" ht="15" customHeight="1">
      <c r="A74" s="53"/>
    </row>
    <row r="75" spans="1:5" ht="15" customHeight="1">
      <c r="A75" s="53"/>
    </row>
    <row r="76" spans="1:5" ht="15" customHeight="1">
      <c r="A76" s="53"/>
    </row>
    <row r="77" spans="1:5" ht="15" customHeight="1">
      <c r="A77" s="53"/>
    </row>
    <row r="78" spans="1:5" ht="15" customHeight="1">
      <c r="A78" s="53"/>
    </row>
    <row r="79" spans="1:5" ht="15" customHeight="1">
      <c r="A79" s="53"/>
    </row>
    <row r="80" spans="1:5" ht="15" customHeight="1">
      <c r="A80" s="53"/>
    </row>
  </sheetData>
  <mergeCells count="4">
    <mergeCell ref="B2:E2"/>
    <mergeCell ref="B3:F3"/>
    <mergeCell ref="A51:F51"/>
    <mergeCell ref="A1:F1"/>
  </mergeCells>
  <phoneticPr fontId="2" type="noConversion"/>
  <printOptions horizontalCentered="1" verticalCentered="1"/>
  <pageMargins left="0.19685039370078741" right="0.19685039370078741" top="0.39" bottom="0.19685039370078741" header="0" footer="0"/>
  <pageSetup paperSize="9" orientation="portrait" horizontalDpi="120" verticalDpi="14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50"/>
  </sheetPr>
  <dimension ref="B1:L27"/>
  <sheetViews>
    <sheetView topLeftCell="B1" workbookViewId="0">
      <selection activeCell="B27" sqref="B27:L27"/>
    </sheetView>
  </sheetViews>
  <sheetFormatPr defaultRowHeight="12.75"/>
  <cols>
    <col min="1" max="1" width="2.7109375" customWidth="1"/>
    <col min="2" max="2" width="15.28515625" customWidth="1"/>
    <col min="3" max="3" width="12.85546875" style="136" customWidth="1"/>
    <col min="4" max="4" width="12.42578125" style="136" customWidth="1"/>
    <col min="5" max="5" width="9" style="136" customWidth="1"/>
    <col min="6" max="6" width="12.28515625" style="136" customWidth="1"/>
    <col min="7" max="7" width="15" style="136" customWidth="1"/>
    <col min="8" max="8" width="15.42578125" style="136" customWidth="1"/>
    <col min="9" max="9" width="8.85546875" style="136" customWidth="1"/>
    <col min="10" max="10" width="14.140625" style="136" customWidth="1"/>
    <col min="11" max="11" width="8.5703125" style="136" customWidth="1"/>
    <col min="12" max="12" width="9.28515625" style="136" customWidth="1"/>
  </cols>
  <sheetData>
    <row r="1" spans="2:12" ht="14.25">
      <c r="B1" s="1552" t="s">
        <v>1050</v>
      </c>
      <c r="C1" s="1552"/>
      <c r="D1" s="1552"/>
      <c r="E1" s="1552"/>
      <c r="F1" s="1552"/>
      <c r="G1" s="1552"/>
      <c r="H1" s="1552"/>
      <c r="I1" s="1552"/>
      <c r="J1" s="1552"/>
      <c r="K1" s="1552"/>
      <c r="L1" s="1552"/>
    </row>
    <row r="2" spans="2:12" ht="11.25" customHeight="1">
      <c r="B2" s="83" t="s">
        <v>55</v>
      </c>
      <c r="C2" s="135"/>
      <c r="D2" s="135"/>
      <c r="E2" s="630"/>
      <c r="F2" s="135"/>
      <c r="K2" s="137"/>
      <c r="L2" s="137"/>
    </row>
    <row r="3" spans="2:12" ht="14.25" customHeight="1">
      <c r="B3" s="231" t="s">
        <v>1461</v>
      </c>
      <c r="C3" s="231"/>
      <c r="D3" s="231"/>
      <c r="E3" s="231"/>
      <c r="F3" s="231"/>
      <c r="G3" s="231"/>
      <c r="H3" s="231"/>
      <c r="I3" s="231"/>
      <c r="J3" s="231"/>
      <c r="K3" s="1565" t="s">
        <v>1441</v>
      </c>
      <c r="L3" s="1565"/>
    </row>
    <row r="4" spans="2:12" ht="18" customHeight="1">
      <c r="B4" s="1553" t="s">
        <v>1051</v>
      </c>
      <c r="C4" s="1562" t="s">
        <v>1052</v>
      </c>
      <c r="D4" s="1564"/>
      <c r="E4" s="1564"/>
      <c r="F4" s="1563"/>
      <c r="G4" s="1562" t="s">
        <v>1053</v>
      </c>
      <c r="H4" s="1564"/>
      <c r="I4" s="1564"/>
      <c r="J4" s="1563"/>
      <c r="K4" s="1556" t="s">
        <v>1054</v>
      </c>
      <c r="L4" s="1557"/>
    </row>
    <row r="5" spans="2:12" ht="14.25">
      <c r="B5" s="1554"/>
      <c r="C5" s="1557" t="s">
        <v>1060</v>
      </c>
      <c r="D5" s="1560" t="s">
        <v>922</v>
      </c>
      <c r="E5" s="1562" t="s">
        <v>1055</v>
      </c>
      <c r="F5" s="1563"/>
      <c r="G5" s="1557" t="s">
        <v>1060</v>
      </c>
      <c r="H5" s="1560" t="s">
        <v>922</v>
      </c>
      <c r="I5" s="1562" t="s">
        <v>1055</v>
      </c>
      <c r="J5" s="1563"/>
      <c r="K5" s="1558"/>
      <c r="L5" s="1559"/>
    </row>
    <row r="6" spans="2:12" ht="16.5" customHeight="1">
      <c r="B6" s="1555"/>
      <c r="C6" s="1559"/>
      <c r="D6" s="1561"/>
      <c r="E6" s="590" t="s">
        <v>923</v>
      </c>
      <c r="F6" s="628" t="s">
        <v>1056</v>
      </c>
      <c r="G6" s="1559"/>
      <c r="H6" s="1561"/>
      <c r="I6" s="590" t="s">
        <v>923</v>
      </c>
      <c r="J6" s="628" t="s">
        <v>1056</v>
      </c>
      <c r="K6" s="628" t="s">
        <v>1057</v>
      </c>
      <c r="L6" s="628" t="s">
        <v>1058</v>
      </c>
    </row>
    <row r="7" spans="2:12" ht="22.5" customHeight="1">
      <c r="B7" s="566" t="s">
        <v>191</v>
      </c>
      <c r="C7" s="634">
        <v>32238</v>
      </c>
      <c r="D7" s="634">
        <v>44085.1</v>
      </c>
      <c r="E7" s="635">
        <f>(D7/C7)*100</f>
        <v>136.74886779576894</v>
      </c>
      <c r="F7" s="635">
        <f>D7-C7</f>
        <v>11847.099999999999</v>
      </c>
      <c r="G7" s="634">
        <v>1771227.2</v>
      </c>
      <c r="H7" s="634">
        <v>1638886.2</v>
      </c>
      <c r="I7" s="635">
        <f>(H7/G7)*100</f>
        <v>92.528287731805378</v>
      </c>
      <c r="J7" s="635">
        <f>H7-G7</f>
        <v>-132341</v>
      </c>
      <c r="K7" s="635">
        <f>SUM(C7/G7)*100</f>
        <v>1.8200940003631383</v>
      </c>
      <c r="L7" s="635">
        <f>SUM(D7/H7)*100</f>
        <v>2.6899427184144939</v>
      </c>
    </row>
    <row r="8" spans="2:12" ht="22.5" customHeight="1">
      <c r="B8" s="566" t="s">
        <v>149</v>
      </c>
      <c r="C8" s="634">
        <v>16544</v>
      </c>
      <c r="D8" s="634">
        <v>20334.8</v>
      </c>
      <c r="E8" s="635">
        <f t="shared" ref="E8:E21" si="0">(D8/C8)*100</f>
        <v>122.91344294003868</v>
      </c>
      <c r="F8" s="635">
        <f t="shared" ref="F8:F21" si="1">D8-C8</f>
        <v>3790.7999999999993</v>
      </c>
      <c r="G8" s="634">
        <v>1148124.3</v>
      </c>
      <c r="H8" s="634">
        <v>1061509.8</v>
      </c>
      <c r="I8" s="635">
        <f t="shared" ref="I8:I21" si="2">(H8/G8)*100</f>
        <v>92.455999755427172</v>
      </c>
      <c r="J8" s="635">
        <f t="shared" ref="J8:J21" si="3">H8-G8</f>
        <v>-86614.5</v>
      </c>
      <c r="K8" s="635">
        <f t="shared" ref="K8:K20" si="4">SUM(C8/G8)*100</f>
        <v>1.4409589623701893</v>
      </c>
      <c r="L8" s="635">
        <f t="shared" ref="L8:L20" si="5">SUM(D8/H8)*100</f>
        <v>1.9156488239675222</v>
      </c>
    </row>
    <row r="9" spans="2:12" ht="22.5" customHeight="1">
      <c r="B9" s="566" t="s">
        <v>150</v>
      </c>
      <c r="C9" s="634">
        <v>14761</v>
      </c>
      <c r="D9" s="634">
        <v>22316.7</v>
      </c>
      <c r="E9" s="635">
        <f t="shared" si="0"/>
        <v>151.18691145586342</v>
      </c>
      <c r="F9" s="635">
        <f t="shared" si="1"/>
        <v>7555.7000000000007</v>
      </c>
      <c r="G9" s="634">
        <v>1100891.7</v>
      </c>
      <c r="H9" s="634">
        <v>950606.7</v>
      </c>
      <c r="I9" s="635">
        <f t="shared" si="2"/>
        <v>86.348793437174606</v>
      </c>
      <c r="J9" s="635">
        <f t="shared" si="3"/>
        <v>-150285</v>
      </c>
      <c r="K9" s="635">
        <f t="shared" si="4"/>
        <v>1.3408221716995414</v>
      </c>
      <c r="L9" s="635">
        <f t="shared" si="5"/>
        <v>2.3476270470216551</v>
      </c>
    </row>
    <row r="10" spans="2:12" ht="22.5" customHeight="1">
      <c r="B10" s="566" t="s">
        <v>151</v>
      </c>
      <c r="C10" s="634">
        <v>17598</v>
      </c>
      <c r="D10" s="634">
        <v>24622.1</v>
      </c>
      <c r="E10" s="635">
        <f t="shared" si="0"/>
        <v>139.91419479486305</v>
      </c>
      <c r="F10" s="635">
        <f t="shared" si="1"/>
        <v>7024.0999999999985</v>
      </c>
      <c r="G10" s="634">
        <v>1140761</v>
      </c>
      <c r="H10" s="634">
        <v>1076247.8999999999</v>
      </c>
      <c r="I10" s="635">
        <f t="shared" si="2"/>
        <v>94.344731280259396</v>
      </c>
      <c r="J10" s="635">
        <f t="shared" si="3"/>
        <v>-64513.100000000093</v>
      </c>
      <c r="K10" s="635">
        <f t="shared" si="4"/>
        <v>1.54265442103999</v>
      </c>
      <c r="L10" s="635">
        <f t="shared" si="5"/>
        <v>2.2877721759085432</v>
      </c>
    </row>
    <row r="11" spans="2:12" ht="22.5" customHeight="1">
      <c r="B11" s="566" t="s">
        <v>152</v>
      </c>
      <c r="C11" s="634">
        <v>186311.4</v>
      </c>
      <c r="D11" s="634">
        <v>185290.8</v>
      </c>
      <c r="E11" s="635">
        <f t="shared" si="0"/>
        <v>99.452207433361565</v>
      </c>
      <c r="F11" s="635">
        <f t="shared" si="1"/>
        <v>-1020.6000000000058</v>
      </c>
      <c r="G11" s="634">
        <v>1783780.4</v>
      </c>
      <c r="H11" s="634">
        <v>1684680.3</v>
      </c>
      <c r="I11" s="635">
        <f t="shared" si="2"/>
        <v>94.444377794486371</v>
      </c>
      <c r="J11" s="635">
        <f t="shared" si="3"/>
        <v>-99100.09999999986</v>
      </c>
      <c r="K11" s="635">
        <f t="shared" si="4"/>
        <v>10.444749813373889</v>
      </c>
      <c r="L11" s="635">
        <f t="shared" si="5"/>
        <v>10.998573438533114</v>
      </c>
    </row>
    <row r="12" spans="2:12" ht="22.5" customHeight="1">
      <c r="B12" s="566" t="s">
        <v>153</v>
      </c>
      <c r="C12" s="634">
        <v>343345.9</v>
      </c>
      <c r="D12" s="634">
        <v>1262567.3</v>
      </c>
      <c r="E12" s="635">
        <f t="shared" si="0"/>
        <v>367.72458910969959</v>
      </c>
      <c r="F12" s="635">
        <f t="shared" si="1"/>
        <v>919221.4</v>
      </c>
      <c r="G12" s="634">
        <v>1365534.4</v>
      </c>
      <c r="H12" s="634">
        <v>1206329.2</v>
      </c>
      <c r="I12" s="635">
        <f t="shared" si="2"/>
        <v>88.341179834063496</v>
      </c>
      <c r="J12" s="635">
        <f t="shared" si="3"/>
        <v>-159205.19999999995</v>
      </c>
      <c r="K12" s="635">
        <f t="shared" si="4"/>
        <v>25.143701982169038</v>
      </c>
      <c r="L12" s="635">
        <f t="shared" si="5"/>
        <v>104.66191981425968</v>
      </c>
    </row>
    <row r="13" spans="2:12" ht="22.5" customHeight="1">
      <c r="B13" s="566" t="s">
        <v>155</v>
      </c>
      <c r="C13" s="634">
        <v>83609.8</v>
      </c>
      <c r="D13" s="634">
        <v>100499</v>
      </c>
      <c r="E13" s="635">
        <f t="shared" si="0"/>
        <v>120.20002439905369</v>
      </c>
      <c r="F13" s="635">
        <f t="shared" si="1"/>
        <v>16889.199999999997</v>
      </c>
      <c r="G13" s="634">
        <v>1917271.7</v>
      </c>
      <c r="H13" s="634">
        <v>1730304</v>
      </c>
      <c r="I13" s="635">
        <f t="shared" si="2"/>
        <v>90.248241811528331</v>
      </c>
      <c r="J13" s="635">
        <f t="shared" si="3"/>
        <v>-186967.69999999995</v>
      </c>
      <c r="K13" s="635">
        <f t="shared" si="4"/>
        <v>4.3608738396336841</v>
      </c>
      <c r="L13" s="635">
        <f t="shared" si="5"/>
        <v>5.8081701250184938</v>
      </c>
    </row>
    <row r="14" spans="2:12" ht="22.5" customHeight="1">
      <c r="B14" s="566" t="s">
        <v>156</v>
      </c>
      <c r="C14" s="634">
        <v>15874</v>
      </c>
      <c r="D14" s="634">
        <v>20611.099999999999</v>
      </c>
      <c r="E14" s="635">
        <f t="shared" si="0"/>
        <v>129.84187980345217</v>
      </c>
      <c r="F14" s="635">
        <f t="shared" si="1"/>
        <v>4737.0999999999985</v>
      </c>
      <c r="G14" s="634">
        <v>1211413.8</v>
      </c>
      <c r="H14" s="634">
        <v>1167332.8</v>
      </c>
      <c r="I14" s="635">
        <f t="shared" si="2"/>
        <v>96.361193838141844</v>
      </c>
      <c r="J14" s="635">
        <f t="shared" si="3"/>
        <v>-44081</v>
      </c>
      <c r="K14" s="635">
        <f t="shared" si="4"/>
        <v>1.3103697514424881</v>
      </c>
      <c r="L14" s="635">
        <f t="shared" si="5"/>
        <v>1.7656575742581719</v>
      </c>
    </row>
    <row r="15" spans="2:12" ht="22.5" customHeight="1">
      <c r="B15" s="566" t="s">
        <v>154</v>
      </c>
      <c r="C15" s="634">
        <v>13470</v>
      </c>
      <c r="D15" s="634">
        <v>19616.5</v>
      </c>
      <c r="E15" s="635">
        <f t="shared" si="0"/>
        <v>145.63103192279138</v>
      </c>
      <c r="F15" s="635">
        <f t="shared" si="1"/>
        <v>6146.5</v>
      </c>
      <c r="G15" s="634">
        <v>1202482.1000000001</v>
      </c>
      <c r="H15" s="634">
        <v>1081770.2</v>
      </c>
      <c r="I15" s="635">
        <f t="shared" si="2"/>
        <v>89.96143892703266</v>
      </c>
      <c r="J15" s="635">
        <f t="shared" si="3"/>
        <v>-120711.90000000014</v>
      </c>
      <c r="K15" s="635">
        <f t="shared" si="4"/>
        <v>1.1201829948237898</v>
      </c>
      <c r="L15" s="635">
        <f t="shared" si="5"/>
        <v>1.8133703442745972</v>
      </c>
    </row>
    <row r="16" spans="2:12" ht="22.5" customHeight="1">
      <c r="B16" s="566" t="s">
        <v>192</v>
      </c>
      <c r="C16" s="634">
        <v>24440</v>
      </c>
      <c r="D16" s="634">
        <v>33588.199999999997</v>
      </c>
      <c r="E16" s="635">
        <f t="shared" si="0"/>
        <v>137.43126022913256</v>
      </c>
      <c r="F16" s="635">
        <f t="shared" si="1"/>
        <v>9148.1999999999971</v>
      </c>
      <c r="G16" s="634">
        <v>1767445</v>
      </c>
      <c r="H16" s="634">
        <v>1719348.3</v>
      </c>
      <c r="I16" s="635">
        <f t="shared" si="2"/>
        <v>97.278744175914952</v>
      </c>
      <c r="J16" s="635">
        <f t="shared" si="3"/>
        <v>-48096.699999999953</v>
      </c>
      <c r="K16" s="635">
        <f t="shared" si="4"/>
        <v>1.3827870174177981</v>
      </c>
      <c r="L16" s="635">
        <f t="shared" si="5"/>
        <v>1.953542513753612</v>
      </c>
    </row>
    <row r="17" spans="2:12" ht="22.5" customHeight="1">
      <c r="B17" s="566" t="s">
        <v>190</v>
      </c>
      <c r="C17" s="634">
        <v>105986</v>
      </c>
      <c r="D17" s="634">
        <v>152870.79999999999</v>
      </c>
      <c r="E17" s="635">
        <f t="shared" si="0"/>
        <v>144.23678599060253</v>
      </c>
      <c r="F17" s="635">
        <f t="shared" si="1"/>
        <v>46884.799999999988</v>
      </c>
      <c r="G17" s="634">
        <v>1892713</v>
      </c>
      <c r="H17" s="634">
        <v>1762152.1</v>
      </c>
      <c r="I17" s="635">
        <f t="shared" si="2"/>
        <v>93.101917723394948</v>
      </c>
      <c r="J17" s="635">
        <f t="shared" si="3"/>
        <v>-130560.89999999991</v>
      </c>
      <c r="K17" s="635">
        <f t="shared" si="4"/>
        <v>5.599686798790942</v>
      </c>
      <c r="L17" s="635">
        <f t="shared" si="5"/>
        <v>8.6752329722275388</v>
      </c>
    </row>
    <row r="18" spans="2:12" ht="22.5" customHeight="1">
      <c r="B18" s="566" t="s">
        <v>157</v>
      </c>
      <c r="C18" s="634">
        <v>17182</v>
      </c>
      <c r="D18" s="634">
        <v>21451.200000000001</v>
      </c>
      <c r="E18" s="635">
        <f t="shared" si="0"/>
        <v>124.84693283668958</v>
      </c>
      <c r="F18" s="635">
        <f t="shared" si="1"/>
        <v>4269.2000000000007</v>
      </c>
      <c r="G18" s="634">
        <v>1442049.9</v>
      </c>
      <c r="H18" s="634">
        <v>1368075.6</v>
      </c>
      <c r="I18" s="635">
        <f t="shared" si="2"/>
        <v>94.870198319766899</v>
      </c>
      <c r="J18" s="635">
        <f t="shared" si="3"/>
        <v>-73974.299999999814</v>
      </c>
      <c r="K18" s="635">
        <f t="shared" si="4"/>
        <v>1.1914982969729413</v>
      </c>
      <c r="L18" s="635">
        <f t="shared" si="5"/>
        <v>1.5679835237175488</v>
      </c>
    </row>
    <row r="19" spans="2:12" ht="22.5" customHeight="1">
      <c r="B19" s="566" t="s">
        <v>158</v>
      </c>
      <c r="C19" s="634">
        <v>54842</v>
      </c>
      <c r="D19" s="634">
        <v>64502.400000000001</v>
      </c>
      <c r="E19" s="635">
        <f t="shared" si="0"/>
        <v>117.61496663141389</v>
      </c>
      <c r="F19" s="635">
        <f t="shared" si="1"/>
        <v>9660.4000000000015</v>
      </c>
      <c r="G19" s="634">
        <v>1416748.7</v>
      </c>
      <c r="H19" s="634">
        <v>1286249</v>
      </c>
      <c r="I19" s="635">
        <f t="shared" si="2"/>
        <v>90.78878985383929</v>
      </c>
      <c r="J19" s="635">
        <f t="shared" si="3"/>
        <v>-130499.69999999995</v>
      </c>
      <c r="K19" s="635">
        <f t="shared" si="4"/>
        <v>3.8709758477279705</v>
      </c>
      <c r="L19" s="635">
        <f t="shared" si="5"/>
        <v>5.0147677471469363</v>
      </c>
    </row>
    <row r="20" spans="2:12" ht="22.5" customHeight="1">
      <c r="B20" s="566" t="s">
        <v>159</v>
      </c>
      <c r="C20" s="634">
        <v>886846</v>
      </c>
      <c r="D20" s="634">
        <v>1274828.7</v>
      </c>
      <c r="E20" s="635">
        <f t="shared" si="0"/>
        <v>143.74859896757724</v>
      </c>
      <c r="F20" s="635">
        <f t="shared" si="1"/>
        <v>387982.69999999995</v>
      </c>
      <c r="G20" s="634">
        <v>14330299.300000001</v>
      </c>
      <c r="H20" s="634">
        <v>13962128.1</v>
      </c>
      <c r="I20" s="635">
        <f t="shared" si="2"/>
        <v>97.430819885248312</v>
      </c>
      <c r="J20" s="635">
        <f t="shared" si="3"/>
        <v>-368171.20000000112</v>
      </c>
      <c r="K20" s="635">
        <f t="shared" si="4"/>
        <v>6.1886076587388512</v>
      </c>
      <c r="L20" s="635">
        <f t="shared" si="5"/>
        <v>9.1306188488558568</v>
      </c>
    </row>
    <row r="21" spans="2:12" ht="22.5" customHeight="1">
      <c r="B21" s="629" t="s">
        <v>1059</v>
      </c>
      <c r="C21" s="636">
        <f>SUM(C7:C20)</f>
        <v>1813048.1</v>
      </c>
      <c r="D21" s="636">
        <f>SUM(D7:D20)</f>
        <v>3247184.7</v>
      </c>
      <c r="E21" s="637">
        <f t="shared" si="0"/>
        <v>179.1008578316262</v>
      </c>
      <c r="F21" s="637">
        <f t="shared" si="1"/>
        <v>1434136.6</v>
      </c>
      <c r="G21" s="636">
        <f>SUM(G7:G20)</f>
        <v>33490742.5</v>
      </c>
      <c r="H21" s="636">
        <f>SUM(H7:H20)</f>
        <v>31695620.200000003</v>
      </c>
      <c r="I21" s="637">
        <f t="shared" si="2"/>
        <v>94.639944754882649</v>
      </c>
      <c r="J21" s="637">
        <f t="shared" si="3"/>
        <v>-1795122.299999997</v>
      </c>
      <c r="K21" s="637">
        <f t="shared" ref="K21" si="6">SUM(C21/G21)*100</f>
        <v>5.4135798870389333</v>
      </c>
      <c r="L21" s="637">
        <f t="shared" ref="L21" si="7">SUM(D21/H21)*100</f>
        <v>10.244900334841846</v>
      </c>
    </row>
    <row r="27" spans="2:12">
      <c r="B27" s="1526">
        <v>28</v>
      </c>
      <c r="C27" s="1526"/>
      <c r="D27" s="1526"/>
      <c r="E27" s="1526"/>
      <c r="F27" s="1526"/>
      <c r="G27" s="1526"/>
      <c r="H27" s="1526"/>
      <c r="I27" s="1526"/>
      <c r="J27" s="1526"/>
      <c r="K27" s="1526"/>
      <c r="L27" s="1526"/>
    </row>
  </sheetData>
  <mergeCells count="13">
    <mergeCell ref="B27:L27"/>
    <mergeCell ref="B1:L1"/>
    <mergeCell ref="B4:B6"/>
    <mergeCell ref="K4:L5"/>
    <mergeCell ref="C5:C6"/>
    <mergeCell ref="D5:D6"/>
    <mergeCell ref="E5:F5"/>
    <mergeCell ref="G5:G6"/>
    <mergeCell ref="H5:H6"/>
    <mergeCell ref="I5:J5"/>
    <mergeCell ref="G4:J4"/>
    <mergeCell ref="C4:F4"/>
    <mergeCell ref="K3:L3"/>
  </mergeCells>
  <phoneticPr fontId="2" type="noConversion"/>
  <pageMargins left="0.75" right="0.45" top="0.63" bottom="0.56000000000000005" header="0.39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50"/>
  </sheetPr>
  <dimension ref="A1:N106"/>
  <sheetViews>
    <sheetView topLeftCell="A34" zoomScaleNormal="100" workbookViewId="0">
      <selection activeCell="A40" sqref="A40"/>
    </sheetView>
  </sheetViews>
  <sheetFormatPr defaultRowHeight="18" customHeight="1"/>
  <cols>
    <col min="1" max="1" width="38.7109375" style="153" customWidth="1"/>
    <col min="2" max="2" width="7" style="153" customWidth="1"/>
    <col min="3" max="4" width="15" style="153" customWidth="1"/>
    <col min="5" max="5" width="9.85546875" style="153" customWidth="1"/>
    <col min="6" max="6" width="15.7109375" style="153" customWidth="1"/>
    <col min="7" max="256" width="9.140625" style="153"/>
    <col min="257" max="257" width="41.7109375" style="153" customWidth="1"/>
    <col min="258" max="258" width="8.5703125" style="153" customWidth="1"/>
    <col min="259" max="259" width="17.28515625" style="153" customWidth="1"/>
    <col min="260" max="260" width="15.85546875" style="153" customWidth="1"/>
    <col min="261" max="261" width="15.5703125" style="153" customWidth="1"/>
    <col min="262" max="262" width="17.7109375" style="153" customWidth="1"/>
    <col min="263" max="512" width="9.140625" style="153"/>
    <col min="513" max="513" width="41.7109375" style="153" customWidth="1"/>
    <col min="514" max="514" width="8.5703125" style="153" customWidth="1"/>
    <col min="515" max="515" width="17.28515625" style="153" customWidth="1"/>
    <col min="516" max="516" width="15.85546875" style="153" customWidth="1"/>
    <col min="517" max="517" width="15.5703125" style="153" customWidth="1"/>
    <col min="518" max="518" width="17.7109375" style="153" customWidth="1"/>
    <col min="519" max="768" width="9.140625" style="153"/>
    <col min="769" max="769" width="41.7109375" style="153" customWidth="1"/>
    <col min="770" max="770" width="8.5703125" style="153" customWidth="1"/>
    <col min="771" max="771" width="17.28515625" style="153" customWidth="1"/>
    <col min="772" max="772" width="15.85546875" style="153" customWidth="1"/>
    <col min="773" max="773" width="15.5703125" style="153" customWidth="1"/>
    <col min="774" max="774" width="17.7109375" style="153" customWidth="1"/>
    <col min="775" max="1024" width="9.140625" style="153"/>
    <col min="1025" max="1025" width="41.7109375" style="153" customWidth="1"/>
    <col min="1026" max="1026" width="8.5703125" style="153" customWidth="1"/>
    <col min="1027" max="1027" width="17.28515625" style="153" customWidth="1"/>
    <col min="1028" max="1028" width="15.85546875" style="153" customWidth="1"/>
    <col min="1029" max="1029" width="15.5703125" style="153" customWidth="1"/>
    <col min="1030" max="1030" width="17.7109375" style="153" customWidth="1"/>
    <col min="1031" max="1280" width="9.140625" style="153"/>
    <col min="1281" max="1281" width="41.7109375" style="153" customWidth="1"/>
    <col min="1282" max="1282" width="8.5703125" style="153" customWidth="1"/>
    <col min="1283" max="1283" width="17.28515625" style="153" customWidth="1"/>
    <col min="1284" max="1284" width="15.85546875" style="153" customWidth="1"/>
    <col min="1285" max="1285" width="15.5703125" style="153" customWidth="1"/>
    <col min="1286" max="1286" width="17.7109375" style="153" customWidth="1"/>
    <col min="1287" max="1536" width="9.140625" style="153"/>
    <col min="1537" max="1537" width="41.7109375" style="153" customWidth="1"/>
    <col min="1538" max="1538" width="8.5703125" style="153" customWidth="1"/>
    <col min="1539" max="1539" width="17.28515625" style="153" customWidth="1"/>
    <col min="1540" max="1540" width="15.85546875" style="153" customWidth="1"/>
    <col min="1541" max="1541" width="15.5703125" style="153" customWidth="1"/>
    <col min="1542" max="1542" width="17.7109375" style="153" customWidth="1"/>
    <col min="1543" max="1792" width="9.140625" style="153"/>
    <col min="1793" max="1793" width="41.7109375" style="153" customWidth="1"/>
    <col min="1794" max="1794" width="8.5703125" style="153" customWidth="1"/>
    <col min="1795" max="1795" width="17.28515625" style="153" customWidth="1"/>
    <col min="1796" max="1796" width="15.85546875" style="153" customWidth="1"/>
    <col min="1797" max="1797" width="15.5703125" style="153" customWidth="1"/>
    <col min="1798" max="1798" width="17.7109375" style="153" customWidth="1"/>
    <col min="1799" max="2048" width="9.140625" style="153"/>
    <col min="2049" max="2049" width="41.7109375" style="153" customWidth="1"/>
    <col min="2050" max="2050" width="8.5703125" style="153" customWidth="1"/>
    <col min="2051" max="2051" width="17.28515625" style="153" customWidth="1"/>
    <col min="2052" max="2052" width="15.85546875" style="153" customWidth="1"/>
    <col min="2053" max="2053" width="15.5703125" style="153" customWidth="1"/>
    <col min="2054" max="2054" width="17.7109375" style="153" customWidth="1"/>
    <col min="2055" max="2304" width="9.140625" style="153"/>
    <col min="2305" max="2305" width="41.7109375" style="153" customWidth="1"/>
    <col min="2306" max="2306" width="8.5703125" style="153" customWidth="1"/>
    <col min="2307" max="2307" width="17.28515625" style="153" customWidth="1"/>
    <col min="2308" max="2308" width="15.85546875" style="153" customWidth="1"/>
    <col min="2309" max="2309" width="15.5703125" style="153" customWidth="1"/>
    <col min="2310" max="2310" width="17.7109375" style="153" customWidth="1"/>
    <col min="2311" max="2560" width="9.140625" style="153"/>
    <col min="2561" max="2561" width="41.7109375" style="153" customWidth="1"/>
    <col min="2562" max="2562" width="8.5703125" style="153" customWidth="1"/>
    <col min="2563" max="2563" width="17.28515625" style="153" customWidth="1"/>
    <col min="2564" max="2564" width="15.85546875" style="153" customWidth="1"/>
    <col min="2565" max="2565" width="15.5703125" style="153" customWidth="1"/>
    <col min="2566" max="2566" width="17.7109375" style="153" customWidth="1"/>
    <col min="2567" max="2816" width="9.140625" style="153"/>
    <col min="2817" max="2817" width="41.7109375" style="153" customWidth="1"/>
    <col min="2818" max="2818" width="8.5703125" style="153" customWidth="1"/>
    <col min="2819" max="2819" width="17.28515625" style="153" customWidth="1"/>
    <col min="2820" max="2820" width="15.85546875" style="153" customWidth="1"/>
    <col min="2821" max="2821" width="15.5703125" style="153" customWidth="1"/>
    <col min="2822" max="2822" width="17.7109375" style="153" customWidth="1"/>
    <col min="2823" max="3072" width="9.140625" style="153"/>
    <col min="3073" max="3073" width="41.7109375" style="153" customWidth="1"/>
    <col min="3074" max="3074" width="8.5703125" style="153" customWidth="1"/>
    <col min="3075" max="3075" width="17.28515625" style="153" customWidth="1"/>
    <col min="3076" max="3076" width="15.85546875" style="153" customWidth="1"/>
    <col min="3077" max="3077" width="15.5703125" style="153" customWidth="1"/>
    <col min="3078" max="3078" width="17.7109375" style="153" customWidth="1"/>
    <col min="3079" max="3328" width="9.140625" style="153"/>
    <col min="3329" max="3329" width="41.7109375" style="153" customWidth="1"/>
    <col min="3330" max="3330" width="8.5703125" style="153" customWidth="1"/>
    <col min="3331" max="3331" width="17.28515625" style="153" customWidth="1"/>
    <col min="3332" max="3332" width="15.85546875" style="153" customWidth="1"/>
    <col min="3333" max="3333" width="15.5703125" style="153" customWidth="1"/>
    <col min="3334" max="3334" width="17.7109375" style="153" customWidth="1"/>
    <col min="3335" max="3584" width="9.140625" style="153"/>
    <col min="3585" max="3585" width="41.7109375" style="153" customWidth="1"/>
    <col min="3586" max="3586" width="8.5703125" style="153" customWidth="1"/>
    <col min="3587" max="3587" width="17.28515625" style="153" customWidth="1"/>
    <col min="3588" max="3588" width="15.85546875" style="153" customWidth="1"/>
    <col min="3589" max="3589" width="15.5703125" style="153" customWidth="1"/>
    <col min="3590" max="3590" width="17.7109375" style="153" customWidth="1"/>
    <col min="3591" max="3840" width="9.140625" style="153"/>
    <col min="3841" max="3841" width="41.7109375" style="153" customWidth="1"/>
    <col min="3842" max="3842" width="8.5703125" style="153" customWidth="1"/>
    <col min="3843" max="3843" width="17.28515625" style="153" customWidth="1"/>
    <col min="3844" max="3844" width="15.85546875" style="153" customWidth="1"/>
    <col min="3845" max="3845" width="15.5703125" style="153" customWidth="1"/>
    <col min="3846" max="3846" width="17.7109375" style="153" customWidth="1"/>
    <col min="3847" max="4096" width="9.140625" style="153"/>
    <col min="4097" max="4097" width="41.7109375" style="153" customWidth="1"/>
    <col min="4098" max="4098" width="8.5703125" style="153" customWidth="1"/>
    <col min="4099" max="4099" width="17.28515625" style="153" customWidth="1"/>
    <col min="4100" max="4100" width="15.85546875" style="153" customWidth="1"/>
    <col min="4101" max="4101" width="15.5703125" style="153" customWidth="1"/>
    <col min="4102" max="4102" width="17.7109375" style="153" customWidth="1"/>
    <col min="4103" max="4352" width="9.140625" style="153"/>
    <col min="4353" max="4353" width="41.7109375" style="153" customWidth="1"/>
    <col min="4354" max="4354" width="8.5703125" style="153" customWidth="1"/>
    <col min="4355" max="4355" width="17.28515625" style="153" customWidth="1"/>
    <col min="4356" max="4356" width="15.85546875" style="153" customWidth="1"/>
    <col min="4357" max="4357" width="15.5703125" style="153" customWidth="1"/>
    <col min="4358" max="4358" width="17.7109375" style="153" customWidth="1"/>
    <col min="4359" max="4608" width="9.140625" style="153"/>
    <col min="4609" max="4609" width="41.7109375" style="153" customWidth="1"/>
    <col min="4610" max="4610" width="8.5703125" style="153" customWidth="1"/>
    <col min="4611" max="4611" width="17.28515625" style="153" customWidth="1"/>
    <col min="4612" max="4612" width="15.85546875" style="153" customWidth="1"/>
    <col min="4613" max="4613" width="15.5703125" style="153" customWidth="1"/>
    <col min="4614" max="4614" width="17.7109375" style="153" customWidth="1"/>
    <col min="4615" max="4864" width="9.140625" style="153"/>
    <col min="4865" max="4865" width="41.7109375" style="153" customWidth="1"/>
    <col min="4866" max="4866" width="8.5703125" style="153" customWidth="1"/>
    <col min="4867" max="4867" width="17.28515625" style="153" customWidth="1"/>
    <col min="4868" max="4868" width="15.85546875" style="153" customWidth="1"/>
    <col min="4869" max="4869" width="15.5703125" style="153" customWidth="1"/>
    <col min="4870" max="4870" width="17.7109375" style="153" customWidth="1"/>
    <col min="4871" max="5120" width="9.140625" style="153"/>
    <col min="5121" max="5121" width="41.7109375" style="153" customWidth="1"/>
    <col min="5122" max="5122" width="8.5703125" style="153" customWidth="1"/>
    <col min="5123" max="5123" width="17.28515625" style="153" customWidth="1"/>
    <col min="5124" max="5124" width="15.85546875" style="153" customWidth="1"/>
    <col min="5125" max="5125" width="15.5703125" style="153" customWidth="1"/>
    <col min="5126" max="5126" width="17.7109375" style="153" customWidth="1"/>
    <col min="5127" max="5376" width="9.140625" style="153"/>
    <col min="5377" max="5377" width="41.7109375" style="153" customWidth="1"/>
    <col min="5378" max="5378" width="8.5703125" style="153" customWidth="1"/>
    <col min="5379" max="5379" width="17.28515625" style="153" customWidth="1"/>
    <col min="5380" max="5380" width="15.85546875" style="153" customWidth="1"/>
    <col min="5381" max="5381" width="15.5703125" style="153" customWidth="1"/>
    <col min="5382" max="5382" width="17.7109375" style="153" customWidth="1"/>
    <col min="5383" max="5632" width="9.140625" style="153"/>
    <col min="5633" max="5633" width="41.7109375" style="153" customWidth="1"/>
    <col min="5634" max="5634" width="8.5703125" style="153" customWidth="1"/>
    <col min="5635" max="5635" width="17.28515625" style="153" customWidth="1"/>
    <col min="5636" max="5636" width="15.85546875" style="153" customWidth="1"/>
    <col min="5637" max="5637" width="15.5703125" style="153" customWidth="1"/>
    <col min="5638" max="5638" width="17.7109375" style="153" customWidth="1"/>
    <col min="5639" max="5888" width="9.140625" style="153"/>
    <col min="5889" max="5889" width="41.7109375" style="153" customWidth="1"/>
    <col min="5890" max="5890" width="8.5703125" style="153" customWidth="1"/>
    <col min="5891" max="5891" width="17.28515625" style="153" customWidth="1"/>
    <col min="5892" max="5892" width="15.85546875" style="153" customWidth="1"/>
    <col min="5893" max="5893" width="15.5703125" style="153" customWidth="1"/>
    <col min="5894" max="5894" width="17.7109375" style="153" customWidth="1"/>
    <col min="5895" max="6144" width="9.140625" style="153"/>
    <col min="6145" max="6145" width="41.7109375" style="153" customWidth="1"/>
    <col min="6146" max="6146" width="8.5703125" style="153" customWidth="1"/>
    <col min="6147" max="6147" width="17.28515625" style="153" customWidth="1"/>
    <col min="6148" max="6148" width="15.85546875" style="153" customWidth="1"/>
    <col min="6149" max="6149" width="15.5703125" style="153" customWidth="1"/>
    <col min="6150" max="6150" width="17.7109375" style="153" customWidth="1"/>
    <col min="6151" max="6400" width="9.140625" style="153"/>
    <col min="6401" max="6401" width="41.7109375" style="153" customWidth="1"/>
    <col min="6402" max="6402" width="8.5703125" style="153" customWidth="1"/>
    <col min="6403" max="6403" width="17.28515625" style="153" customWidth="1"/>
    <col min="6404" max="6404" width="15.85546875" style="153" customWidth="1"/>
    <col min="6405" max="6405" width="15.5703125" style="153" customWidth="1"/>
    <col min="6406" max="6406" width="17.7109375" style="153" customWidth="1"/>
    <col min="6407" max="6656" width="9.140625" style="153"/>
    <col min="6657" max="6657" width="41.7109375" style="153" customWidth="1"/>
    <col min="6658" max="6658" width="8.5703125" style="153" customWidth="1"/>
    <col min="6659" max="6659" width="17.28515625" style="153" customWidth="1"/>
    <col min="6660" max="6660" width="15.85546875" style="153" customWidth="1"/>
    <col min="6661" max="6661" width="15.5703125" style="153" customWidth="1"/>
    <col min="6662" max="6662" width="17.7109375" style="153" customWidth="1"/>
    <col min="6663" max="6912" width="9.140625" style="153"/>
    <col min="6913" max="6913" width="41.7109375" style="153" customWidth="1"/>
    <col min="6914" max="6914" width="8.5703125" style="153" customWidth="1"/>
    <col min="6915" max="6915" width="17.28515625" style="153" customWidth="1"/>
    <col min="6916" max="6916" width="15.85546875" style="153" customWidth="1"/>
    <col min="6917" max="6917" width="15.5703125" style="153" customWidth="1"/>
    <col min="6918" max="6918" width="17.7109375" style="153" customWidth="1"/>
    <col min="6919" max="7168" width="9.140625" style="153"/>
    <col min="7169" max="7169" width="41.7109375" style="153" customWidth="1"/>
    <col min="7170" max="7170" width="8.5703125" style="153" customWidth="1"/>
    <col min="7171" max="7171" width="17.28515625" style="153" customWidth="1"/>
    <col min="7172" max="7172" width="15.85546875" style="153" customWidth="1"/>
    <col min="7173" max="7173" width="15.5703125" style="153" customWidth="1"/>
    <col min="7174" max="7174" width="17.7109375" style="153" customWidth="1"/>
    <col min="7175" max="7424" width="9.140625" style="153"/>
    <col min="7425" max="7425" width="41.7109375" style="153" customWidth="1"/>
    <col min="7426" max="7426" width="8.5703125" style="153" customWidth="1"/>
    <col min="7427" max="7427" width="17.28515625" style="153" customWidth="1"/>
    <col min="7428" max="7428" width="15.85546875" style="153" customWidth="1"/>
    <col min="7429" max="7429" width="15.5703125" style="153" customWidth="1"/>
    <col min="7430" max="7430" width="17.7109375" style="153" customWidth="1"/>
    <col min="7431" max="7680" width="9.140625" style="153"/>
    <col min="7681" max="7681" width="41.7109375" style="153" customWidth="1"/>
    <col min="7682" max="7682" width="8.5703125" style="153" customWidth="1"/>
    <col min="7683" max="7683" width="17.28515625" style="153" customWidth="1"/>
    <col min="7684" max="7684" width="15.85546875" style="153" customWidth="1"/>
    <col min="7685" max="7685" width="15.5703125" style="153" customWidth="1"/>
    <col min="7686" max="7686" width="17.7109375" style="153" customWidth="1"/>
    <col min="7687" max="7936" width="9.140625" style="153"/>
    <col min="7937" max="7937" width="41.7109375" style="153" customWidth="1"/>
    <col min="7938" max="7938" width="8.5703125" style="153" customWidth="1"/>
    <col min="7939" max="7939" width="17.28515625" style="153" customWidth="1"/>
    <col min="7940" max="7940" width="15.85546875" style="153" customWidth="1"/>
    <col min="7941" max="7941" width="15.5703125" style="153" customWidth="1"/>
    <col min="7942" max="7942" width="17.7109375" style="153" customWidth="1"/>
    <col min="7943" max="8192" width="9.140625" style="153"/>
    <col min="8193" max="8193" width="41.7109375" style="153" customWidth="1"/>
    <col min="8194" max="8194" width="8.5703125" style="153" customWidth="1"/>
    <col min="8195" max="8195" width="17.28515625" style="153" customWidth="1"/>
    <col min="8196" max="8196" width="15.85546875" style="153" customWidth="1"/>
    <col min="8197" max="8197" width="15.5703125" style="153" customWidth="1"/>
    <col min="8198" max="8198" width="17.7109375" style="153" customWidth="1"/>
    <col min="8199" max="8448" width="9.140625" style="153"/>
    <col min="8449" max="8449" width="41.7109375" style="153" customWidth="1"/>
    <col min="8450" max="8450" width="8.5703125" style="153" customWidth="1"/>
    <col min="8451" max="8451" width="17.28515625" style="153" customWidth="1"/>
    <col min="8452" max="8452" width="15.85546875" style="153" customWidth="1"/>
    <col min="8453" max="8453" width="15.5703125" style="153" customWidth="1"/>
    <col min="8454" max="8454" width="17.7109375" style="153" customWidth="1"/>
    <col min="8455" max="8704" width="9.140625" style="153"/>
    <col min="8705" max="8705" width="41.7109375" style="153" customWidth="1"/>
    <col min="8706" max="8706" width="8.5703125" style="153" customWidth="1"/>
    <col min="8707" max="8707" width="17.28515625" style="153" customWidth="1"/>
    <col min="8708" max="8708" width="15.85546875" style="153" customWidth="1"/>
    <col min="8709" max="8709" width="15.5703125" style="153" customWidth="1"/>
    <col min="8710" max="8710" width="17.7109375" style="153" customWidth="1"/>
    <col min="8711" max="8960" width="9.140625" style="153"/>
    <col min="8961" max="8961" width="41.7109375" style="153" customWidth="1"/>
    <col min="8962" max="8962" width="8.5703125" style="153" customWidth="1"/>
    <col min="8963" max="8963" width="17.28515625" style="153" customWidth="1"/>
    <col min="8964" max="8964" width="15.85546875" style="153" customWidth="1"/>
    <col min="8965" max="8965" width="15.5703125" style="153" customWidth="1"/>
    <col min="8966" max="8966" width="17.7109375" style="153" customWidth="1"/>
    <col min="8967" max="9216" width="9.140625" style="153"/>
    <col min="9217" max="9217" width="41.7109375" style="153" customWidth="1"/>
    <col min="9218" max="9218" width="8.5703125" style="153" customWidth="1"/>
    <col min="9219" max="9219" width="17.28515625" style="153" customWidth="1"/>
    <col min="9220" max="9220" width="15.85546875" style="153" customWidth="1"/>
    <col min="9221" max="9221" width="15.5703125" style="153" customWidth="1"/>
    <col min="9222" max="9222" width="17.7109375" style="153" customWidth="1"/>
    <col min="9223" max="9472" width="9.140625" style="153"/>
    <col min="9473" max="9473" width="41.7109375" style="153" customWidth="1"/>
    <col min="9474" max="9474" width="8.5703125" style="153" customWidth="1"/>
    <col min="9475" max="9475" width="17.28515625" style="153" customWidth="1"/>
    <col min="9476" max="9476" width="15.85546875" style="153" customWidth="1"/>
    <col min="9477" max="9477" width="15.5703125" style="153" customWidth="1"/>
    <col min="9478" max="9478" width="17.7109375" style="153" customWidth="1"/>
    <col min="9479" max="9728" width="9.140625" style="153"/>
    <col min="9729" max="9729" width="41.7109375" style="153" customWidth="1"/>
    <col min="9730" max="9730" width="8.5703125" style="153" customWidth="1"/>
    <col min="9731" max="9731" width="17.28515625" style="153" customWidth="1"/>
    <col min="9732" max="9732" width="15.85546875" style="153" customWidth="1"/>
    <col min="9733" max="9733" width="15.5703125" style="153" customWidth="1"/>
    <col min="9734" max="9734" width="17.7109375" style="153" customWidth="1"/>
    <col min="9735" max="9984" width="9.140625" style="153"/>
    <col min="9985" max="9985" width="41.7109375" style="153" customWidth="1"/>
    <col min="9986" max="9986" width="8.5703125" style="153" customWidth="1"/>
    <col min="9987" max="9987" width="17.28515625" style="153" customWidth="1"/>
    <col min="9988" max="9988" width="15.85546875" style="153" customWidth="1"/>
    <col min="9989" max="9989" width="15.5703125" style="153" customWidth="1"/>
    <col min="9990" max="9990" width="17.7109375" style="153" customWidth="1"/>
    <col min="9991" max="10240" width="9.140625" style="153"/>
    <col min="10241" max="10241" width="41.7109375" style="153" customWidth="1"/>
    <col min="10242" max="10242" width="8.5703125" style="153" customWidth="1"/>
    <col min="10243" max="10243" width="17.28515625" style="153" customWidth="1"/>
    <col min="10244" max="10244" width="15.85546875" style="153" customWidth="1"/>
    <col min="10245" max="10245" width="15.5703125" style="153" customWidth="1"/>
    <col min="10246" max="10246" width="17.7109375" style="153" customWidth="1"/>
    <col min="10247" max="10496" width="9.140625" style="153"/>
    <col min="10497" max="10497" width="41.7109375" style="153" customWidth="1"/>
    <col min="10498" max="10498" width="8.5703125" style="153" customWidth="1"/>
    <col min="10499" max="10499" width="17.28515625" style="153" customWidth="1"/>
    <col min="10500" max="10500" width="15.85546875" style="153" customWidth="1"/>
    <col min="10501" max="10501" width="15.5703125" style="153" customWidth="1"/>
    <col min="10502" max="10502" width="17.7109375" style="153" customWidth="1"/>
    <col min="10503" max="10752" width="9.140625" style="153"/>
    <col min="10753" max="10753" width="41.7109375" style="153" customWidth="1"/>
    <col min="10754" max="10754" width="8.5703125" style="153" customWidth="1"/>
    <col min="10755" max="10755" width="17.28515625" style="153" customWidth="1"/>
    <col min="10756" max="10756" width="15.85546875" style="153" customWidth="1"/>
    <col min="10757" max="10757" width="15.5703125" style="153" customWidth="1"/>
    <col min="10758" max="10758" width="17.7109375" style="153" customWidth="1"/>
    <col min="10759" max="11008" width="9.140625" style="153"/>
    <col min="11009" max="11009" width="41.7109375" style="153" customWidth="1"/>
    <col min="11010" max="11010" width="8.5703125" style="153" customWidth="1"/>
    <col min="11011" max="11011" width="17.28515625" style="153" customWidth="1"/>
    <col min="11012" max="11012" width="15.85546875" style="153" customWidth="1"/>
    <col min="11013" max="11013" width="15.5703125" style="153" customWidth="1"/>
    <col min="11014" max="11014" width="17.7109375" style="153" customWidth="1"/>
    <col min="11015" max="11264" width="9.140625" style="153"/>
    <col min="11265" max="11265" width="41.7109375" style="153" customWidth="1"/>
    <col min="11266" max="11266" width="8.5703125" style="153" customWidth="1"/>
    <col min="11267" max="11267" width="17.28515625" style="153" customWidth="1"/>
    <col min="11268" max="11268" width="15.85546875" style="153" customWidth="1"/>
    <col min="11269" max="11269" width="15.5703125" style="153" customWidth="1"/>
    <col min="11270" max="11270" width="17.7109375" style="153" customWidth="1"/>
    <col min="11271" max="11520" width="9.140625" style="153"/>
    <col min="11521" max="11521" width="41.7109375" style="153" customWidth="1"/>
    <col min="11522" max="11522" width="8.5703125" style="153" customWidth="1"/>
    <col min="11523" max="11523" width="17.28515625" style="153" customWidth="1"/>
    <col min="11524" max="11524" width="15.85546875" style="153" customWidth="1"/>
    <col min="11525" max="11525" width="15.5703125" style="153" customWidth="1"/>
    <col min="11526" max="11526" width="17.7109375" style="153" customWidth="1"/>
    <col min="11527" max="11776" width="9.140625" style="153"/>
    <col min="11777" max="11777" width="41.7109375" style="153" customWidth="1"/>
    <col min="11778" max="11778" width="8.5703125" style="153" customWidth="1"/>
    <col min="11779" max="11779" width="17.28515625" style="153" customWidth="1"/>
    <col min="11780" max="11780" width="15.85546875" style="153" customWidth="1"/>
    <col min="11781" max="11781" width="15.5703125" style="153" customWidth="1"/>
    <col min="11782" max="11782" width="17.7109375" style="153" customWidth="1"/>
    <col min="11783" max="12032" width="9.140625" style="153"/>
    <col min="12033" max="12033" width="41.7109375" style="153" customWidth="1"/>
    <col min="12034" max="12034" width="8.5703125" style="153" customWidth="1"/>
    <col min="12035" max="12035" width="17.28515625" style="153" customWidth="1"/>
    <col min="12036" max="12036" width="15.85546875" style="153" customWidth="1"/>
    <col min="12037" max="12037" width="15.5703125" style="153" customWidth="1"/>
    <col min="12038" max="12038" width="17.7109375" style="153" customWidth="1"/>
    <col min="12039" max="12288" width="9.140625" style="153"/>
    <col min="12289" max="12289" width="41.7109375" style="153" customWidth="1"/>
    <col min="12290" max="12290" width="8.5703125" style="153" customWidth="1"/>
    <col min="12291" max="12291" width="17.28515625" style="153" customWidth="1"/>
    <col min="12292" max="12292" width="15.85546875" style="153" customWidth="1"/>
    <col min="12293" max="12293" width="15.5703125" style="153" customWidth="1"/>
    <col min="12294" max="12294" width="17.7109375" style="153" customWidth="1"/>
    <col min="12295" max="12544" width="9.140625" style="153"/>
    <col min="12545" max="12545" width="41.7109375" style="153" customWidth="1"/>
    <col min="12546" max="12546" width="8.5703125" style="153" customWidth="1"/>
    <col min="12547" max="12547" width="17.28515625" style="153" customWidth="1"/>
    <col min="12548" max="12548" width="15.85546875" style="153" customWidth="1"/>
    <col min="12549" max="12549" width="15.5703125" style="153" customWidth="1"/>
    <col min="12550" max="12550" width="17.7109375" style="153" customWidth="1"/>
    <col min="12551" max="12800" width="9.140625" style="153"/>
    <col min="12801" max="12801" width="41.7109375" style="153" customWidth="1"/>
    <col min="12802" max="12802" width="8.5703125" style="153" customWidth="1"/>
    <col min="12803" max="12803" width="17.28515625" style="153" customWidth="1"/>
    <col min="12804" max="12804" width="15.85546875" style="153" customWidth="1"/>
    <col min="12805" max="12805" width="15.5703125" style="153" customWidth="1"/>
    <col min="12806" max="12806" width="17.7109375" style="153" customWidth="1"/>
    <col min="12807" max="13056" width="9.140625" style="153"/>
    <col min="13057" max="13057" width="41.7109375" style="153" customWidth="1"/>
    <col min="13058" max="13058" width="8.5703125" style="153" customWidth="1"/>
    <col min="13059" max="13059" width="17.28515625" style="153" customWidth="1"/>
    <col min="13060" max="13060" width="15.85546875" style="153" customWidth="1"/>
    <col min="13061" max="13061" width="15.5703125" style="153" customWidth="1"/>
    <col min="13062" max="13062" width="17.7109375" style="153" customWidth="1"/>
    <col min="13063" max="13312" width="9.140625" style="153"/>
    <col min="13313" max="13313" width="41.7109375" style="153" customWidth="1"/>
    <col min="13314" max="13314" width="8.5703125" style="153" customWidth="1"/>
    <col min="13315" max="13315" width="17.28515625" style="153" customWidth="1"/>
    <col min="13316" max="13316" width="15.85546875" style="153" customWidth="1"/>
    <col min="13317" max="13317" width="15.5703125" style="153" customWidth="1"/>
    <col min="13318" max="13318" width="17.7109375" style="153" customWidth="1"/>
    <col min="13319" max="13568" width="9.140625" style="153"/>
    <col min="13569" max="13569" width="41.7109375" style="153" customWidth="1"/>
    <col min="13570" max="13570" width="8.5703125" style="153" customWidth="1"/>
    <col min="13571" max="13571" width="17.28515625" style="153" customWidth="1"/>
    <col min="13572" max="13572" width="15.85546875" style="153" customWidth="1"/>
    <col min="13573" max="13573" width="15.5703125" style="153" customWidth="1"/>
    <col min="13574" max="13574" width="17.7109375" style="153" customWidth="1"/>
    <col min="13575" max="13824" width="9.140625" style="153"/>
    <col min="13825" max="13825" width="41.7109375" style="153" customWidth="1"/>
    <col min="13826" max="13826" width="8.5703125" style="153" customWidth="1"/>
    <col min="13827" max="13827" width="17.28515625" style="153" customWidth="1"/>
    <col min="13828" max="13828" width="15.85546875" style="153" customWidth="1"/>
    <col min="13829" max="13829" width="15.5703125" style="153" customWidth="1"/>
    <col min="13830" max="13830" width="17.7109375" style="153" customWidth="1"/>
    <col min="13831" max="14080" width="9.140625" style="153"/>
    <col min="14081" max="14081" width="41.7109375" style="153" customWidth="1"/>
    <col min="14082" max="14082" width="8.5703125" style="153" customWidth="1"/>
    <col min="14083" max="14083" width="17.28515625" style="153" customWidth="1"/>
    <col min="14084" max="14084" width="15.85546875" style="153" customWidth="1"/>
    <col min="14085" max="14085" width="15.5703125" style="153" customWidth="1"/>
    <col min="14086" max="14086" width="17.7109375" style="153" customWidth="1"/>
    <col min="14087" max="14336" width="9.140625" style="153"/>
    <col min="14337" max="14337" width="41.7109375" style="153" customWidth="1"/>
    <col min="14338" max="14338" width="8.5703125" style="153" customWidth="1"/>
    <col min="14339" max="14339" width="17.28515625" style="153" customWidth="1"/>
    <col min="14340" max="14340" width="15.85546875" style="153" customWidth="1"/>
    <col min="14341" max="14341" width="15.5703125" style="153" customWidth="1"/>
    <col min="14342" max="14342" width="17.7109375" style="153" customWidth="1"/>
    <col min="14343" max="14592" width="9.140625" style="153"/>
    <col min="14593" max="14593" width="41.7109375" style="153" customWidth="1"/>
    <col min="14594" max="14594" width="8.5703125" style="153" customWidth="1"/>
    <col min="14595" max="14595" width="17.28515625" style="153" customWidth="1"/>
    <col min="14596" max="14596" width="15.85546875" style="153" customWidth="1"/>
    <col min="14597" max="14597" width="15.5703125" style="153" customWidth="1"/>
    <col min="14598" max="14598" width="17.7109375" style="153" customWidth="1"/>
    <col min="14599" max="14848" width="9.140625" style="153"/>
    <col min="14849" max="14849" width="41.7109375" style="153" customWidth="1"/>
    <col min="14850" max="14850" width="8.5703125" style="153" customWidth="1"/>
    <col min="14851" max="14851" width="17.28515625" style="153" customWidth="1"/>
    <col min="14852" max="14852" width="15.85546875" style="153" customWidth="1"/>
    <col min="14853" max="14853" width="15.5703125" style="153" customWidth="1"/>
    <col min="14854" max="14854" width="17.7109375" style="153" customWidth="1"/>
    <col min="14855" max="15104" width="9.140625" style="153"/>
    <col min="15105" max="15105" width="41.7109375" style="153" customWidth="1"/>
    <col min="15106" max="15106" width="8.5703125" style="153" customWidth="1"/>
    <col min="15107" max="15107" width="17.28515625" style="153" customWidth="1"/>
    <col min="15108" max="15108" width="15.85546875" style="153" customWidth="1"/>
    <col min="15109" max="15109" width="15.5703125" style="153" customWidth="1"/>
    <col min="15110" max="15110" width="17.7109375" style="153" customWidth="1"/>
    <col min="15111" max="15360" width="9.140625" style="153"/>
    <col min="15361" max="15361" width="41.7109375" style="153" customWidth="1"/>
    <col min="15362" max="15362" width="8.5703125" style="153" customWidth="1"/>
    <col min="15363" max="15363" width="17.28515625" style="153" customWidth="1"/>
    <col min="15364" max="15364" width="15.85546875" style="153" customWidth="1"/>
    <col min="15365" max="15365" width="15.5703125" style="153" customWidth="1"/>
    <col min="15366" max="15366" width="17.7109375" style="153" customWidth="1"/>
    <col min="15367" max="15616" width="9.140625" style="153"/>
    <col min="15617" max="15617" width="41.7109375" style="153" customWidth="1"/>
    <col min="15618" max="15618" width="8.5703125" style="153" customWidth="1"/>
    <col min="15619" max="15619" width="17.28515625" style="153" customWidth="1"/>
    <col min="15620" max="15620" width="15.85546875" style="153" customWidth="1"/>
    <col min="15621" max="15621" width="15.5703125" style="153" customWidth="1"/>
    <col min="15622" max="15622" width="17.7109375" style="153" customWidth="1"/>
    <col min="15623" max="15872" width="9.140625" style="153"/>
    <col min="15873" max="15873" width="41.7109375" style="153" customWidth="1"/>
    <col min="15874" max="15874" width="8.5703125" style="153" customWidth="1"/>
    <col min="15875" max="15875" width="17.28515625" style="153" customWidth="1"/>
    <col min="15876" max="15876" width="15.85546875" style="153" customWidth="1"/>
    <col min="15877" max="15877" width="15.5703125" style="153" customWidth="1"/>
    <col min="15878" max="15878" width="17.7109375" style="153" customWidth="1"/>
    <col min="15879" max="16128" width="9.140625" style="153"/>
    <col min="16129" max="16129" width="41.7109375" style="153" customWidth="1"/>
    <col min="16130" max="16130" width="8.5703125" style="153" customWidth="1"/>
    <col min="16131" max="16131" width="17.28515625" style="153" customWidth="1"/>
    <col min="16132" max="16132" width="15.85546875" style="153" customWidth="1"/>
    <col min="16133" max="16133" width="15.5703125" style="153" customWidth="1"/>
    <col min="16134" max="16134" width="17.7109375" style="153" customWidth="1"/>
    <col min="16135" max="16384" width="9.140625" style="153"/>
  </cols>
  <sheetData>
    <row r="1" spans="1:14" ht="16.5" customHeight="1">
      <c r="A1" s="1566" t="s">
        <v>1467</v>
      </c>
      <c r="B1" s="1566"/>
      <c r="C1" s="1566"/>
      <c r="D1" s="1566"/>
      <c r="E1" s="1566"/>
      <c r="F1" s="1566"/>
      <c r="G1" s="88"/>
      <c r="H1" s="88"/>
      <c r="I1" s="88"/>
      <c r="J1" s="88"/>
      <c r="K1" s="88"/>
      <c r="L1" s="88"/>
      <c r="M1" s="88"/>
      <c r="N1" s="88"/>
    </row>
    <row r="2" spans="1:14" ht="14.25" customHeight="1">
      <c r="A2" s="1566" t="s">
        <v>1478</v>
      </c>
      <c r="B2" s="1566"/>
      <c r="C2" s="1566"/>
      <c r="D2" s="1566"/>
      <c r="E2" s="1566"/>
      <c r="F2" s="1566"/>
      <c r="G2" s="88"/>
      <c r="H2" s="88"/>
      <c r="I2" s="88"/>
      <c r="J2" s="88"/>
      <c r="K2" s="88"/>
      <c r="L2" s="88"/>
      <c r="M2" s="88"/>
      <c r="N2" s="88"/>
    </row>
    <row r="3" spans="1:14" ht="18" customHeight="1">
      <c r="A3" s="88" t="s">
        <v>1461</v>
      </c>
      <c r="B3" s="88"/>
      <c r="C3" s="88"/>
      <c r="D3" s="1567" t="s">
        <v>1462</v>
      </c>
      <c r="E3" s="1567"/>
      <c r="F3" s="1567"/>
      <c r="G3" s="88"/>
      <c r="H3" s="88"/>
      <c r="I3" s="88"/>
      <c r="J3" s="88"/>
      <c r="K3" s="88"/>
      <c r="L3" s="88"/>
      <c r="M3" s="88"/>
      <c r="N3" s="88"/>
    </row>
    <row r="4" spans="1:14" ht="14.25" customHeight="1">
      <c r="A4" s="1568" t="s">
        <v>398</v>
      </c>
      <c r="B4" s="1568" t="s">
        <v>1101</v>
      </c>
      <c r="C4" s="1556" t="s">
        <v>1468</v>
      </c>
      <c r="D4" s="1569"/>
      <c r="E4" s="1569"/>
      <c r="F4" s="1557"/>
      <c r="G4" s="88"/>
      <c r="H4" s="88"/>
      <c r="I4" s="88"/>
      <c r="J4" s="88"/>
      <c r="K4" s="88"/>
      <c r="L4" s="88"/>
      <c r="M4" s="88"/>
      <c r="N4" s="88"/>
    </row>
    <row r="5" spans="1:14" ht="11.25" customHeight="1">
      <c r="A5" s="1568"/>
      <c r="B5" s="1568"/>
      <c r="C5" s="1558"/>
      <c r="D5" s="1570"/>
      <c r="E5" s="1570"/>
      <c r="F5" s="1559"/>
      <c r="G5" s="88"/>
      <c r="H5" s="88"/>
      <c r="I5" s="88"/>
      <c r="J5" s="88"/>
      <c r="K5" s="88"/>
      <c r="L5" s="88"/>
      <c r="M5" s="88"/>
      <c r="N5" s="88"/>
    </row>
    <row r="6" spans="1:14" ht="21.75" customHeight="1">
      <c r="A6" s="1568"/>
      <c r="B6" s="1568"/>
      <c r="C6" s="94" t="s">
        <v>1060</v>
      </c>
      <c r="D6" s="94" t="s">
        <v>922</v>
      </c>
      <c r="E6" s="94" t="s">
        <v>1006</v>
      </c>
      <c r="F6" s="94" t="s">
        <v>589</v>
      </c>
      <c r="G6" s="88"/>
      <c r="H6" s="88"/>
      <c r="I6" s="88"/>
      <c r="J6" s="88"/>
      <c r="K6" s="88"/>
      <c r="L6" s="88"/>
      <c r="M6" s="88"/>
      <c r="N6" s="88"/>
    </row>
    <row r="7" spans="1:14" ht="19.5" customHeight="1">
      <c r="A7" s="566" t="s">
        <v>1469</v>
      </c>
      <c r="B7" s="639">
        <v>1</v>
      </c>
      <c r="C7" s="640">
        <v>49331265.5</v>
      </c>
      <c r="D7" s="640">
        <v>46120619.100000001</v>
      </c>
      <c r="E7" s="634">
        <f t="shared" ref="E7:E25" si="0">SUM(D7/C7)*100</f>
        <v>93.491660172391079</v>
      </c>
      <c r="F7" s="634">
        <f t="shared" ref="F7:F25" si="1">SUM(D7-C7)</f>
        <v>-3210646.3999999985</v>
      </c>
      <c r="G7" s="88"/>
      <c r="H7" s="88"/>
      <c r="I7" s="88"/>
      <c r="J7" s="88"/>
      <c r="K7" s="88"/>
      <c r="L7" s="88"/>
      <c r="M7" s="88"/>
      <c r="N7" s="88"/>
    </row>
    <row r="8" spans="1:14" ht="29.25" customHeight="1">
      <c r="A8" s="641" t="s">
        <v>1470</v>
      </c>
      <c r="B8" s="639">
        <v>2</v>
      </c>
      <c r="C8" s="640"/>
      <c r="D8" s="640">
        <v>152794.6</v>
      </c>
      <c r="E8" s="634" t="e">
        <f t="shared" si="0"/>
        <v>#DIV/0!</v>
      </c>
      <c r="F8" s="634">
        <f t="shared" si="1"/>
        <v>152794.6</v>
      </c>
      <c r="G8" s="88"/>
      <c r="H8" s="88"/>
      <c r="I8" s="88"/>
      <c r="J8" s="88"/>
      <c r="K8" s="88"/>
      <c r="L8" s="88"/>
      <c r="M8" s="88"/>
      <c r="N8" s="88"/>
    </row>
    <row r="9" spans="1:14" ht="18" customHeight="1">
      <c r="A9" s="566" t="s">
        <v>1471</v>
      </c>
      <c r="B9" s="639">
        <v>3</v>
      </c>
      <c r="C9" s="640">
        <v>49331265.5</v>
      </c>
      <c r="D9" s="640">
        <v>47143556.899999999</v>
      </c>
      <c r="E9" s="634">
        <f>SUM(D9/C9)*100</f>
        <v>95.565269656421037</v>
      </c>
      <c r="F9" s="634">
        <f t="shared" si="1"/>
        <v>-2187708.6000000015</v>
      </c>
      <c r="G9" s="88"/>
      <c r="H9" s="88"/>
      <c r="I9" s="88"/>
      <c r="J9" s="88"/>
      <c r="K9" s="88"/>
      <c r="L9" s="88"/>
      <c r="M9" s="88"/>
      <c r="N9" s="88"/>
    </row>
    <row r="10" spans="1:14" ht="27" customHeight="1">
      <c r="A10" s="641" t="s">
        <v>1463</v>
      </c>
      <c r="B10" s="639">
        <v>4</v>
      </c>
      <c r="C10" s="640">
        <v>8907879.3000000007</v>
      </c>
      <c r="D10" s="640">
        <v>7804420.7999999998</v>
      </c>
      <c r="E10" s="634">
        <f t="shared" si="0"/>
        <v>87.61255667215876</v>
      </c>
      <c r="F10" s="634">
        <f t="shared" si="1"/>
        <v>-1103458.5000000009</v>
      </c>
      <c r="G10" s="88"/>
      <c r="H10" s="88"/>
      <c r="I10" s="88"/>
      <c r="J10" s="88"/>
      <c r="K10" s="88"/>
      <c r="L10" s="88"/>
      <c r="M10" s="88"/>
      <c r="N10" s="88"/>
    </row>
    <row r="11" spans="1:14" ht="29.25" customHeight="1">
      <c r="A11" s="641" t="s">
        <v>1061</v>
      </c>
      <c r="B11" s="639">
        <v>5</v>
      </c>
      <c r="C11" s="640">
        <v>47851</v>
      </c>
      <c r="D11" s="640">
        <v>49021.1</v>
      </c>
      <c r="E11" s="634">
        <f t="shared" si="0"/>
        <v>102.44529894882028</v>
      </c>
      <c r="F11" s="634">
        <f t="shared" si="1"/>
        <v>1170.0999999999985</v>
      </c>
      <c r="G11" s="88"/>
      <c r="H11" s="88"/>
      <c r="I11" s="88"/>
      <c r="J11" s="88"/>
      <c r="K11" s="88"/>
      <c r="L11" s="88"/>
      <c r="M11" s="88"/>
      <c r="N11" s="88"/>
    </row>
    <row r="12" spans="1:14" ht="27" customHeight="1">
      <c r="A12" s="641" t="s">
        <v>1472</v>
      </c>
      <c r="B12" s="639">
        <v>6</v>
      </c>
      <c r="C12" s="640">
        <v>16281</v>
      </c>
      <c r="D12" s="640">
        <v>65156.9</v>
      </c>
      <c r="E12" s="634">
        <f t="shared" si="0"/>
        <v>400.20207603955538</v>
      </c>
      <c r="F12" s="634">
        <f t="shared" si="1"/>
        <v>48875.9</v>
      </c>
      <c r="G12" s="88"/>
      <c r="H12" s="88"/>
      <c r="I12" s="88"/>
      <c r="J12" s="88"/>
      <c r="K12" s="88"/>
      <c r="L12" s="88"/>
      <c r="M12" s="88"/>
      <c r="N12" s="88"/>
    </row>
    <row r="13" spans="1:14" ht="18.75" customHeight="1">
      <c r="A13" s="641" t="s">
        <v>1062</v>
      </c>
      <c r="B13" s="639">
        <v>7</v>
      </c>
      <c r="C13" s="640">
        <v>16103324.699999999</v>
      </c>
      <c r="D13" s="640">
        <v>15479469.800000001</v>
      </c>
      <c r="E13" s="634">
        <f t="shared" si="0"/>
        <v>96.125924853269595</v>
      </c>
      <c r="F13" s="634">
        <f t="shared" si="1"/>
        <v>-623854.89999999851</v>
      </c>
      <c r="G13" s="88"/>
      <c r="H13" s="88"/>
      <c r="I13" s="88"/>
      <c r="J13" s="88"/>
      <c r="K13" s="88"/>
      <c r="L13" s="88"/>
      <c r="M13" s="88"/>
      <c r="N13" s="88"/>
    </row>
    <row r="14" spans="1:14" ht="19.5" customHeight="1">
      <c r="A14" s="641" t="s">
        <v>1464</v>
      </c>
      <c r="B14" s="639">
        <v>8</v>
      </c>
      <c r="C14" s="640">
        <v>255500</v>
      </c>
      <c r="D14" s="640">
        <v>158928</v>
      </c>
      <c r="E14" s="634">
        <f t="shared" si="0"/>
        <v>62.202739726027403</v>
      </c>
      <c r="F14" s="634">
        <f t="shared" si="1"/>
        <v>-96572</v>
      </c>
      <c r="G14" s="88"/>
      <c r="H14" s="88"/>
      <c r="I14" s="88"/>
      <c r="J14" s="88"/>
      <c r="K14" s="88"/>
      <c r="L14" s="88"/>
      <c r="M14" s="88"/>
      <c r="N14" s="88"/>
    </row>
    <row r="15" spans="1:14" ht="18" customHeight="1">
      <c r="A15" s="641" t="s">
        <v>1063</v>
      </c>
      <c r="B15" s="639">
        <v>9</v>
      </c>
      <c r="C15" s="640">
        <v>152554.70000000001</v>
      </c>
      <c r="D15" s="640">
        <v>15695.9</v>
      </c>
      <c r="E15" s="634">
        <f t="shared" si="0"/>
        <v>10.288703002922885</v>
      </c>
      <c r="F15" s="634">
        <f t="shared" si="1"/>
        <v>-136858.80000000002</v>
      </c>
      <c r="G15" s="88"/>
      <c r="H15" s="88"/>
      <c r="I15" s="88"/>
      <c r="J15" s="88"/>
      <c r="K15" s="88"/>
      <c r="L15" s="88"/>
      <c r="M15" s="88"/>
      <c r="N15" s="88"/>
    </row>
    <row r="16" spans="1:14" ht="22.5" customHeight="1">
      <c r="A16" s="566" t="s">
        <v>1064</v>
      </c>
      <c r="B16" s="639">
        <v>10</v>
      </c>
      <c r="C16" s="640">
        <v>49331265.5</v>
      </c>
      <c r="D16" s="640">
        <v>46120619.100000001</v>
      </c>
      <c r="E16" s="634">
        <f t="shared" si="0"/>
        <v>93.491660172391079</v>
      </c>
      <c r="F16" s="634">
        <f t="shared" si="1"/>
        <v>-3210646.3999999985</v>
      </c>
      <c r="G16" s="88"/>
      <c r="H16" s="88"/>
      <c r="I16" s="88"/>
      <c r="J16" s="88"/>
      <c r="K16" s="88"/>
      <c r="L16" s="88"/>
      <c r="M16" s="88"/>
      <c r="N16" s="88"/>
    </row>
    <row r="17" spans="1:14" ht="19.5" customHeight="1">
      <c r="A17" s="566" t="s">
        <v>1065</v>
      </c>
      <c r="B17" s="639">
        <v>11</v>
      </c>
      <c r="C17" s="640">
        <v>39641086.200000003</v>
      </c>
      <c r="D17" s="640">
        <v>38923045.100000001</v>
      </c>
      <c r="E17" s="634">
        <f t="shared" si="0"/>
        <v>98.188644235485143</v>
      </c>
      <c r="F17" s="634">
        <f t="shared" si="1"/>
        <v>-718041.10000000149</v>
      </c>
      <c r="G17" s="88"/>
      <c r="H17" s="88"/>
      <c r="I17" s="88"/>
      <c r="J17" s="88"/>
      <c r="K17" s="88"/>
      <c r="L17" s="88"/>
      <c r="M17" s="88"/>
      <c r="N17" s="88"/>
    </row>
    <row r="18" spans="1:14" ht="16.5" customHeight="1">
      <c r="A18" s="566" t="s">
        <v>1066</v>
      </c>
      <c r="B18" s="639">
        <v>12</v>
      </c>
      <c r="C18" s="640">
        <v>30701046</v>
      </c>
      <c r="D18" s="640">
        <v>30192778.5</v>
      </c>
      <c r="E18" s="634">
        <f t="shared" si="0"/>
        <v>98.344461944391085</v>
      </c>
      <c r="F18" s="634">
        <f t="shared" si="1"/>
        <v>-508267.5</v>
      </c>
      <c r="G18" s="88"/>
      <c r="H18" s="88"/>
      <c r="I18" s="88"/>
      <c r="J18" s="88"/>
      <c r="K18" s="88"/>
      <c r="L18" s="88"/>
      <c r="M18" s="88"/>
      <c r="N18" s="88"/>
    </row>
    <row r="19" spans="1:14" ht="16.5" customHeight="1">
      <c r="A19" s="566" t="s">
        <v>1067</v>
      </c>
      <c r="B19" s="639">
        <v>13</v>
      </c>
      <c r="C19" s="640">
        <v>19573507.899999999</v>
      </c>
      <c r="D19" s="640">
        <v>19373406.300000001</v>
      </c>
      <c r="E19" s="634">
        <f t="shared" si="0"/>
        <v>98.977691678863565</v>
      </c>
      <c r="F19" s="634">
        <f t="shared" si="1"/>
        <v>-200101.59999999776</v>
      </c>
      <c r="G19" s="88"/>
      <c r="H19" s="88"/>
      <c r="I19" s="88"/>
      <c r="J19" s="88"/>
      <c r="K19" s="88"/>
      <c r="L19" s="88"/>
      <c r="M19" s="88"/>
      <c r="N19" s="88"/>
    </row>
    <row r="20" spans="1:14" ht="26.25" customHeight="1">
      <c r="A20" s="641" t="s">
        <v>1068</v>
      </c>
      <c r="B20" s="639">
        <v>14</v>
      </c>
      <c r="C20" s="634">
        <v>2158972.7000000002</v>
      </c>
      <c r="D20" s="634">
        <v>2127753</v>
      </c>
      <c r="E20" s="634">
        <f t="shared" si="0"/>
        <v>98.553955777208287</v>
      </c>
      <c r="F20" s="634">
        <f t="shared" si="1"/>
        <v>-31219.700000000186</v>
      </c>
      <c r="G20" s="88"/>
      <c r="H20" s="88"/>
      <c r="I20" s="88"/>
      <c r="J20" s="88"/>
      <c r="K20" s="88"/>
      <c r="L20" s="88"/>
      <c r="M20" s="88"/>
      <c r="N20" s="88"/>
    </row>
    <row r="21" spans="1:14" ht="26.25" customHeight="1">
      <c r="A21" s="641" t="s">
        <v>1069</v>
      </c>
      <c r="B21" s="639">
        <v>15</v>
      </c>
      <c r="C21" s="634">
        <v>1768487.6</v>
      </c>
      <c r="D21" s="634">
        <v>1742638.8</v>
      </c>
      <c r="E21" s="634">
        <f t="shared" si="0"/>
        <v>98.538366907407209</v>
      </c>
      <c r="F21" s="634">
        <f t="shared" si="1"/>
        <v>-25848.800000000047</v>
      </c>
      <c r="G21" s="88"/>
      <c r="H21" s="88"/>
      <c r="I21" s="88"/>
      <c r="J21" s="88"/>
      <c r="K21" s="88"/>
      <c r="L21" s="88"/>
      <c r="M21" s="88"/>
      <c r="N21" s="88"/>
    </row>
    <row r="22" spans="1:14" ht="19.149999999999999" customHeight="1">
      <c r="A22" s="566" t="s">
        <v>1070</v>
      </c>
      <c r="B22" s="639">
        <v>16</v>
      </c>
      <c r="C22" s="634">
        <v>390485</v>
      </c>
      <c r="D22" s="634">
        <v>385114.3</v>
      </c>
      <c r="E22" s="634">
        <f t="shared" si="0"/>
        <v>98.62460785945683</v>
      </c>
      <c r="F22" s="634">
        <f t="shared" si="1"/>
        <v>-5370.7000000000116</v>
      </c>
      <c r="G22" s="88"/>
      <c r="H22" s="88"/>
      <c r="I22" s="88"/>
      <c r="J22" s="88"/>
      <c r="K22" s="88"/>
      <c r="L22" s="88"/>
      <c r="M22" s="88"/>
      <c r="N22" s="88"/>
    </row>
    <row r="23" spans="1:14" ht="19.149999999999999" customHeight="1">
      <c r="A23" s="566" t="s">
        <v>1071</v>
      </c>
      <c r="B23" s="639">
        <v>17</v>
      </c>
      <c r="C23" s="634">
        <v>8968565.5</v>
      </c>
      <c r="D23" s="634">
        <v>8691619.3000000007</v>
      </c>
      <c r="E23" s="634">
        <f t="shared" si="0"/>
        <v>96.91203459460715</v>
      </c>
      <c r="F23" s="634">
        <f t="shared" si="1"/>
        <v>-276946.19999999925</v>
      </c>
      <c r="G23" s="88"/>
      <c r="H23" s="88"/>
      <c r="I23" s="88"/>
      <c r="J23" s="88"/>
      <c r="K23" s="88"/>
      <c r="L23" s="88"/>
      <c r="M23" s="88"/>
      <c r="N23" s="88"/>
    </row>
    <row r="24" spans="1:14" ht="22.5" customHeight="1">
      <c r="A24" s="566" t="s">
        <v>1473</v>
      </c>
      <c r="B24" s="639">
        <v>18</v>
      </c>
      <c r="C24" s="634">
        <v>8940040.1999999993</v>
      </c>
      <c r="D24" s="634">
        <v>8730266.5999999996</v>
      </c>
      <c r="E24" s="634">
        <f t="shared" si="0"/>
        <v>97.653549701040504</v>
      </c>
      <c r="F24" s="634">
        <f t="shared" si="1"/>
        <v>-209773.59999999963</v>
      </c>
      <c r="G24" s="88"/>
      <c r="H24" s="88"/>
      <c r="I24" s="88"/>
      <c r="J24" s="88"/>
      <c r="K24" s="88"/>
      <c r="L24" s="88"/>
      <c r="M24" s="88"/>
      <c r="N24" s="88"/>
    </row>
    <row r="25" spans="1:14" ht="21.75" customHeight="1">
      <c r="A25" s="641" t="s">
        <v>1078</v>
      </c>
      <c r="B25" s="639">
        <v>19</v>
      </c>
      <c r="C25" s="634">
        <v>8258899.7999999998</v>
      </c>
      <c r="D25" s="634">
        <v>8072426.4000000004</v>
      </c>
      <c r="E25" s="634">
        <f t="shared" si="0"/>
        <v>97.742152047903531</v>
      </c>
      <c r="F25" s="634">
        <f t="shared" si="1"/>
        <v>-186473.39999999944</v>
      </c>
      <c r="G25" s="88"/>
      <c r="H25" s="88"/>
      <c r="I25" s="88"/>
      <c r="J25" s="88"/>
      <c r="K25" s="88"/>
      <c r="L25" s="88"/>
      <c r="M25" s="88"/>
      <c r="N25" s="88"/>
    </row>
    <row r="26" spans="1:14" ht="26.25" customHeight="1">
      <c r="A26" s="641" t="s">
        <v>1465</v>
      </c>
      <c r="B26" s="639">
        <v>20</v>
      </c>
      <c r="C26" s="634">
        <v>73750</v>
      </c>
      <c r="D26" s="634">
        <v>45750</v>
      </c>
      <c r="E26" s="634">
        <f>SUM(D26/C26)*100</f>
        <v>62.033898305084747</v>
      </c>
      <c r="F26" s="634">
        <f>SUM(D26-C26)</f>
        <v>-28000</v>
      </c>
      <c r="G26" s="50"/>
      <c r="H26" s="50"/>
      <c r="I26" s="50"/>
      <c r="J26" s="50"/>
      <c r="K26" s="50"/>
      <c r="L26" s="50"/>
      <c r="M26" s="50"/>
      <c r="N26" s="50"/>
    </row>
    <row r="27" spans="1:14" ht="21" customHeight="1">
      <c r="A27" s="566" t="s">
        <v>1079</v>
      </c>
      <c r="B27" s="639">
        <v>21</v>
      </c>
      <c r="C27" s="634">
        <v>9690179.3000000007</v>
      </c>
      <c r="D27" s="634">
        <v>7197574</v>
      </c>
      <c r="E27" s="634">
        <f t="shared" ref="E27:E37" si="2">SUM(D27/C27)*100</f>
        <v>74.276995060349392</v>
      </c>
      <c r="F27" s="634">
        <f t="shared" ref="F27:F37" si="3">SUM(D27-C27)</f>
        <v>-2492605.3000000007</v>
      </c>
      <c r="G27" s="50"/>
      <c r="H27" s="50"/>
      <c r="I27" s="50"/>
      <c r="J27" s="50"/>
      <c r="K27" s="50"/>
      <c r="L27" s="50"/>
      <c r="M27" s="50"/>
      <c r="N27" s="50"/>
    </row>
    <row r="28" spans="1:14" ht="28.5" customHeight="1">
      <c r="A28" s="641" t="s">
        <v>1466</v>
      </c>
      <c r="B28" s="639">
        <v>22</v>
      </c>
      <c r="C28" s="634">
        <v>9434679.3000000007</v>
      </c>
      <c r="D28" s="634">
        <v>7038646</v>
      </c>
      <c r="E28" s="634">
        <f t="shared" si="2"/>
        <v>74.603977265024781</v>
      </c>
      <c r="F28" s="634">
        <f t="shared" si="3"/>
        <v>-2396033.3000000007</v>
      </c>
      <c r="G28" s="50"/>
      <c r="H28" s="50"/>
      <c r="I28" s="50"/>
      <c r="J28" s="50"/>
      <c r="K28" s="50"/>
      <c r="L28" s="50"/>
      <c r="M28" s="50"/>
      <c r="N28" s="50"/>
    </row>
    <row r="29" spans="1:14" ht="21" customHeight="1">
      <c r="A29" s="566" t="s">
        <v>1474</v>
      </c>
      <c r="B29" s="639">
        <v>23</v>
      </c>
      <c r="C29" s="640"/>
      <c r="D29" s="634">
        <v>1175732.3</v>
      </c>
      <c r="E29" s="634" t="e">
        <f t="shared" si="2"/>
        <v>#DIV/0!</v>
      </c>
      <c r="F29" s="634">
        <f t="shared" si="3"/>
        <v>1175732.3</v>
      </c>
      <c r="G29" s="50"/>
      <c r="H29" s="50"/>
      <c r="I29" s="50"/>
      <c r="J29" s="50"/>
      <c r="K29" s="50"/>
      <c r="L29" s="50"/>
      <c r="M29" s="50"/>
      <c r="N29" s="50"/>
    </row>
    <row r="30" spans="1:14" ht="29.25" customHeight="1">
      <c r="A30" s="641" t="s">
        <v>1475</v>
      </c>
      <c r="B30" s="639">
        <v>24</v>
      </c>
      <c r="C30" s="640"/>
      <c r="D30" s="634">
        <v>19453.3</v>
      </c>
      <c r="E30" s="634" t="e">
        <f t="shared" si="2"/>
        <v>#DIV/0!</v>
      </c>
      <c r="F30" s="634">
        <f t="shared" si="3"/>
        <v>19453.3</v>
      </c>
      <c r="G30" s="50"/>
      <c r="H30" s="50"/>
      <c r="I30" s="50"/>
      <c r="J30" s="50"/>
      <c r="K30" s="50"/>
      <c r="L30" s="50"/>
      <c r="M30" s="50"/>
      <c r="N30" s="50"/>
    </row>
    <row r="31" spans="1:14" ht="30" customHeight="1">
      <c r="A31" s="641" t="s">
        <v>1476</v>
      </c>
      <c r="B31" s="639">
        <v>25</v>
      </c>
      <c r="C31" s="640"/>
      <c r="D31" s="634">
        <v>70089</v>
      </c>
      <c r="E31" s="634" t="e">
        <f t="shared" si="2"/>
        <v>#DIV/0!</v>
      </c>
      <c r="F31" s="634">
        <f t="shared" si="3"/>
        <v>70089</v>
      </c>
      <c r="G31" s="50"/>
      <c r="H31" s="50"/>
      <c r="I31" s="50"/>
      <c r="J31" s="50"/>
      <c r="K31" s="50"/>
      <c r="L31" s="50"/>
      <c r="M31" s="50"/>
      <c r="N31" s="50"/>
    </row>
    <row r="32" spans="1:14" ht="18" customHeight="1">
      <c r="A32" s="641" t="s">
        <v>1477</v>
      </c>
      <c r="B32" s="639">
        <v>26</v>
      </c>
      <c r="C32" s="231">
        <v>182</v>
      </c>
      <c r="D32" s="635">
        <v>181</v>
      </c>
      <c r="E32" s="634">
        <f t="shared" si="2"/>
        <v>99.45054945054946</v>
      </c>
      <c r="F32" s="634">
        <f t="shared" si="3"/>
        <v>-1</v>
      </c>
      <c r="G32" s="50"/>
      <c r="H32" s="50"/>
      <c r="I32" s="50"/>
      <c r="J32" s="50"/>
      <c r="K32" s="50"/>
      <c r="L32" s="50"/>
      <c r="M32" s="50"/>
      <c r="N32" s="50"/>
    </row>
    <row r="33" spans="1:14" ht="18.75" customHeight="1">
      <c r="A33" s="566" t="s">
        <v>1080</v>
      </c>
      <c r="B33" s="639">
        <v>27</v>
      </c>
      <c r="C33" s="642">
        <v>2949</v>
      </c>
      <c r="D33" s="635">
        <v>2955</v>
      </c>
      <c r="E33" s="634">
        <f t="shared" si="2"/>
        <v>100.20345879959309</v>
      </c>
      <c r="F33" s="634">
        <f t="shared" si="3"/>
        <v>6</v>
      </c>
      <c r="G33" s="50"/>
      <c r="H33" s="50"/>
      <c r="I33" s="50"/>
      <c r="J33" s="50"/>
      <c r="K33" s="50"/>
      <c r="L33" s="50"/>
      <c r="M33" s="50"/>
      <c r="N33" s="50"/>
    </row>
    <row r="34" spans="1:14" ht="18.75" customHeight="1">
      <c r="A34" s="566" t="s">
        <v>1081</v>
      </c>
      <c r="B34" s="639">
        <v>28</v>
      </c>
      <c r="C34" s="231">
        <v>232</v>
      </c>
      <c r="D34" s="635">
        <v>231</v>
      </c>
      <c r="E34" s="634">
        <f t="shared" si="2"/>
        <v>99.568965517241381</v>
      </c>
      <c r="F34" s="634">
        <f t="shared" si="3"/>
        <v>-1</v>
      </c>
      <c r="G34" s="50"/>
      <c r="H34" s="50"/>
      <c r="I34" s="50"/>
      <c r="J34" s="50"/>
      <c r="K34" s="50"/>
      <c r="L34" s="50"/>
      <c r="M34" s="50"/>
      <c r="N34" s="50"/>
    </row>
    <row r="35" spans="1:14" ht="17.25" customHeight="1">
      <c r="A35" s="566" t="s">
        <v>1082</v>
      </c>
      <c r="B35" s="639">
        <v>29</v>
      </c>
      <c r="C35" s="231">
        <v>1834</v>
      </c>
      <c r="D35" s="635">
        <v>1834</v>
      </c>
      <c r="E35" s="634">
        <f t="shared" si="2"/>
        <v>100</v>
      </c>
      <c r="F35" s="634">
        <f t="shared" si="3"/>
        <v>0</v>
      </c>
      <c r="G35" s="50"/>
      <c r="H35" s="50"/>
      <c r="I35" s="50"/>
      <c r="J35" s="50"/>
      <c r="K35" s="50"/>
      <c r="L35" s="50"/>
      <c r="M35" s="50"/>
      <c r="N35" s="50"/>
    </row>
    <row r="36" spans="1:14" ht="21" customHeight="1">
      <c r="A36" s="566" t="s">
        <v>1083</v>
      </c>
      <c r="B36" s="639">
        <v>30</v>
      </c>
      <c r="C36" s="231">
        <v>684</v>
      </c>
      <c r="D36" s="635">
        <v>685</v>
      </c>
      <c r="E36" s="634">
        <f t="shared" si="2"/>
        <v>100.14619883040936</v>
      </c>
      <c r="F36" s="634">
        <f t="shared" si="3"/>
        <v>1</v>
      </c>
      <c r="G36" s="50"/>
      <c r="H36" s="50"/>
      <c r="I36" s="50"/>
      <c r="J36" s="50"/>
      <c r="K36" s="50"/>
      <c r="L36" s="50"/>
      <c r="M36" s="50"/>
      <c r="N36" s="50"/>
    </row>
    <row r="37" spans="1:14" ht="18.75" customHeight="1">
      <c r="A37" s="568" t="s">
        <v>1084</v>
      </c>
      <c r="B37" s="643">
        <v>31</v>
      </c>
      <c r="C37" s="644">
        <v>199</v>
      </c>
      <c r="D37" s="644">
        <v>205</v>
      </c>
      <c r="E37" s="645">
        <f t="shared" si="2"/>
        <v>103.01507537688441</v>
      </c>
      <c r="F37" s="645">
        <f t="shared" si="3"/>
        <v>6</v>
      </c>
      <c r="G37" s="50"/>
      <c r="H37" s="50"/>
      <c r="I37" s="50"/>
      <c r="J37" s="50"/>
      <c r="K37" s="50"/>
      <c r="L37" s="50"/>
      <c r="M37" s="50"/>
      <c r="N37" s="50"/>
    </row>
    <row r="38" spans="1:14" ht="24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</row>
    <row r="39" spans="1:14" ht="18" customHeight="1">
      <c r="A39" s="1502">
        <v>29</v>
      </c>
      <c r="B39" s="1502"/>
      <c r="C39" s="1502"/>
      <c r="D39" s="1502"/>
      <c r="E39" s="1502"/>
      <c r="F39" s="1502"/>
      <c r="G39" s="88"/>
      <c r="H39" s="88"/>
      <c r="I39" s="88"/>
      <c r="J39" s="88"/>
      <c r="K39" s="88"/>
      <c r="L39" s="88"/>
      <c r="M39" s="88"/>
      <c r="N39" s="88"/>
    </row>
    <row r="40" spans="1:14" ht="18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</row>
    <row r="41" spans="1:14" ht="18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</row>
    <row r="42" spans="1:14" ht="18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</row>
    <row r="43" spans="1:14" ht="18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</row>
    <row r="44" spans="1:14" ht="18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</row>
    <row r="45" spans="1:14" ht="18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</row>
    <row r="46" spans="1:14" ht="18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</row>
    <row r="47" spans="1:14" ht="18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</row>
    <row r="48" spans="1:14" ht="20.2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</row>
    <row r="49" spans="1:14" ht="18" customHeight="1">
      <c r="G49" s="88"/>
      <c r="H49" s="88"/>
      <c r="I49" s="88"/>
      <c r="J49" s="88"/>
      <c r="K49" s="88"/>
      <c r="L49" s="88"/>
      <c r="M49" s="88"/>
      <c r="N49" s="88"/>
    </row>
    <row r="50" spans="1:14" ht="18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</row>
    <row r="51" spans="1:14" ht="18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</row>
    <row r="52" spans="1:14" ht="18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</row>
    <row r="53" spans="1:14" ht="18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</row>
    <row r="54" spans="1:14" ht="18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</row>
    <row r="55" spans="1:14" ht="18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</row>
    <row r="56" spans="1:14" ht="18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</row>
    <row r="57" spans="1:14" ht="18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</row>
    <row r="58" spans="1:14" ht="18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</row>
    <row r="59" spans="1:14" ht="18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</row>
    <row r="60" spans="1:14" ht="18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</row>
    <row r="61" spans="1:14" ht="28.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</row>
    <row r="62" spans="1:14" ht="18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</row>
    <row r="63" spans="1:14" ht="18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</row>
    <row r="64" spans="1:14" ht="18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</row>
    <row r="65" spans="1:14" ht="28.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</row>
    <row r="66" spans="1:14" s="638" customFormat="1" ht="23.2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</row>
    <row r="67" spans="1:14" ht="18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</row>
    <row r="68" spans="1:14" ht="18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</row>
    <row r="69" spans="1:14" ht="18" customHeight="1">
      <c r="A69" s="88"/>
      <c r="B69" s="88"/>
      <c r="C69" s="88"/>
      <c r="D69" s="88"/>
      <c r="E69" s="88"/>
      <c r="F69" s="88"/>
    </row>
    <row r="70" spans="1:14" ht="18" customHeight="1">
      <c r="A70" s="88"/>
      <c r="B70" s="88"/>
      <c r="C70" s="88"/>
      <c r="D70" s="88"/>
      <c r="E70" s="88"/>
      <c r="F70" s="88"/>
    </row>
    <row r="71" spans="1:14" ht="18" customHeight="1">
      <c r="A71" s="88"/>
      <c r="B71" s="88"/>
      <c r="C71" s="88"/>
      <c r="D71" s="88"/>
      <c r="E71" s="88"/>
      <c r="F71" s="88"/>
    </row>
    <row r="72" spans="1:14" ht="18" customHeight="1">
      <c r="A72" s="88"/>
      <c r="B72" s="88"/>
      <c r="C72" s="88"/>
      <c r="D72" s="88"/>
      <c r="E72" s="88"/>
      <c r="F72" s="88"/>
    </row>
    <row r="73" spans="1:14" ht="18" customHeight="1">
      <c r="A73" s="88"/>
      <c r="B73" s="88"/>
      <c r="C73" s="88"/>
      <c r="D73" s="88"/>
      <c r="E73" s="88"/>
      <c r="F73" s="88"/>
    </row>
    <row r="74" spans="1:14" ht="28.5" customHeight="1">
      <c r="A74" s="88"/>
      <c r="B74" s="88"/>
      <c r="C74" s="88"/>
      <c r="D74" s="88"/>
      <c r="E74" s="88"/>
      <c r="F74" s="88"/>
    </row>
    <row r="75" spans="1:14" ht="24.75" customHeight="1">
      <c r="A75" s="88"/>
      <c r="B75" s="88"/>
      <c r="C75" s="88"/>
      <c r="D75" s="88"/>
      <c r="E75" s="88"/>
      <c r="F75" s="88"/>
    </row>
    <row r="76" spans="1:14" ht="18" customHeight="1">
      <c r="A76" s="88"/>
      <c r="B76" s="88"/>
      <c r="C76" s="88"/>
      <c r="D76" s="88"/>
      <c r="E76" s="88"/>
      <c r="F76" s="88"/>
    </row>
    <row r="77" spans="1:14" ht="18" customHeight="1">
      <c r="A77" s="88"/>
      <c r="B77" s="88"/>
      <c r="C77" s="88"/>
      <c r="D77" s="88"/>
      <c r="E77" s="88"/>
      <c r="F77" s="88"/>
    </row>
    <row r="78" spans="1:14" ht="18" customHeight="1">
      <c r="A78" s="88"/>
      <c r="B78" s="88"/>
      <c r="C78" s="88"/>
      <c r="D78" s="88"/>
      <c r="E78" s="88"/>
      <c r="F78" s="88"/>
    </row>
    <row r="79" spans="1:14" ht="18" customHeight="1">
      <c r="A79" s="88"/>
      <c r="B79" s="88"/>
      <c r="C79" s="88"/>
      <c r="D79" s="88"/>
      <c r="E79" s="88"/>
      <c r="F79" s="88"/>
    </row>
    <row r="80" spans="1:14" ht="18" customHeight="1">
      <c r="A80" s="88"/>
      <c r="B80" s="88"/>
      <c r="C80" s="88"/>
      <c r="D80" s="88"/>
      <c r="E80" s="88"/>
      <c r="F80" s="88"/>
    </row>
    <row r="81" spans="1:6" ht="18" customHeight="1">
      <c r="A81" s="88"/>
      <c r="B81" s="88"/>
      <c r="C81" s="88"/>
      <c r="D81" s="88"/>
      <c r="E81" s="88"/>
      <c r="F81" s="88"/>
    </row>
    <row r="82" spans="1:6" ht="18" customHeight="1">
      <c r="A82" s="88"/>
      <c r="B82" s="88"/>
      <c r="C82" s="88"/>
      <c r="D82" s="88"/>
      <c r="E82" s="88"/>
      <c r="F82" s="88"/>
    </row>
    <row r="83" spans="1:6" ht="18" customHeight="1">
      <c r="A83" s="88"/>
      <c r="B83" s="88"/>
      <c r="C83" s="88"/>
      <c r="D83" s="88"/>
      <c r="E83" s="88"/>
      <c r="F83" s="88"/>
    </row>
    <row r="84" spans="1:6" ht="18" customHeight="1">
      <c r="A84" s="88"/>
      <c r="B84" s="88"/>
      <c r="C84" s="88"/>
      <c r="D84" s="88"/>
      <c r="E84" s="88"/>
      <c r="F84" s="88"/>
    </row>
    <row r="85" spans="1:6" ht="18" customHeight="1">
      <c r="A85" s="88"/>
      <c r="B85" s="88"/>
      <c r="C85" s="88"/>
      <c r="D85" s="88"/>
      <c r="E85" s="88"/>
      <c r="F85" s="88"/>
    </row>
    <row r="86" spans="1:6" ht="18" customHeight="1">
      <c r="A86" s="88"/>
      <c r="B86" s="88"/>
      <c r="C86" s="88"/>
      <c r="D86" s="88"/>
      <c r="E86" s="88"/>
      <c r="F86" s="88"/>
    </row>
    <row r="87" spans="1:6" ht="18" customHeight="1">
      <c r="A87" s="88"/>
      <c r="B87" s="88"/>
      <c r="C87" s="88"/>
      <c r="D87" s="88"/>
      <c r="E87" s="88"/>
      <c r="F87" s="88"/>
    </row>
    <row r="88" spans="1:6" ht="18" customHeight="1">
      <c r="A88" s="88"/>
      <c r="B88" s="88"/>
      <c r="C88" s="88"/>
      <c r="D88" s="88"/>
      <c r="E88" s="88"/>
      <c r="F88" s="88"/>
    </row>
    <row r="89" spans="1:6" ht="18" customHeight="1">
      <c r="A89" s="88"/>
      <c r="B89" s="88"/>
      <c r="C89" s="88"/>
      <c r="D89" s="88"/>
      <c r="E89" s="88"/>
      <c r="F89" s="88"/>
    </row>
    <row r="90" spans="1:6" ht="18" customHeight="1">
      <c r="A90" s="88"/>
      <c r="B90" s="88"/>
      <c r="C90" s="88"/>
      <c r="D90" s="88"/>
      <c r="E90" s="88"/>
      <c r="F90" s="88"/>
    </row>
    <row r="91" spans="1:6" ht="18" customHeight="1">
      <c r="A91" s="88"/>
      <c r="B91" s="88"/>
      <c r="C91" s="88"/>
      <c r="D91" s="88"/>
      <c r="E91" s="88"/>
      <c r="F91" s="88"/>
    </row>
    <row r="92" spans="1:6" ht="18" customHeight="1">
      <c r="A92" s="88"/>
      <c r="B92" s="88"/>
      <c r="C92" s="88"/>
      <c r="D92" s="88"/>
      <c r="E92" s="88"/>
      <c r="F92" s="88"/>
    </row>
    <row r="93" spans="1:6" ht="18" customHeight="1">
      <c r="A93" s="88"/>
      <c r="B93" s="88"/>
      <c r="C93" s="88"/>
      <c r="D93" s="88"/>
      <c r="E93" s="88"/>
      <c r="F93" s="88"/>
    </row>
    <row r="94" spans="1:6" ht="18" customHeight="1">
      <c r="A94" s="88"/>
      <c r="B94" s="88"/>
      <c r="C94" s="88"/>
      <c r="D94" s="88"/>
      <c r="E94" s="88"/>
      <c r="F94" s="88"/>
    </row>
    <row r="95" spans="1:6" ht="18" customHeight="1">
      <c r="A95" s="88"/>
      <c r="B95" s="88"/>
      <c r="C95" s="88"/>
      <c r="D95" s="88"/>
      <c r="E95" s="88"/>
      <c r="F95" s="88"/>
    </row>
    <row r="96" spans="1:6" ht="18" customHeight="1">
      <c r="A96" s="88"/>
      <c r="B96" s="88"/>
      <c r="C96" s="88"/>
      <c r="D96" s="88"/>
      <c r="E96" s="88"/>
      <c r="F96" s="88"/>
    </row>
    <row r="97" spans="1:6" ht="18" customHeight="1">
      <c r="A97" s="88"/>
      <c r="B97" s="88"/>
      <c r="C97" s="88"/>
      <c r="D97" s="88"/>
      <c r="E97" s="88"/>
      <c r="F97" s="88"/>
    </row>
    <row r="98" spans="1:6" ht="18" customHeight="1">
      <c r="A98" s="88"/>
      <c r="B98" s="88"/>
      <c r="C98" s="88"/>
      <c r="D98" s="88"/>
      <c r="E98" s="88"/>
      <c r="F98" s="88"/>
    </row>
    <row r="99" spans="1:6" ht="18" customHeight="1">
      <c r="A99" s="88"/>
      <c r="B99" s="88"/>
      <c r="C99" s="88"/>
      <c r="D99" s="88"/>
      <c r="E99" s="88"/>
      <c r="F99" s="88"/>
    </row>
    <row r="100" spans="1:6" ht="18" customHeight="1">
      <c r="A100" s="88"/>
      <c r="B100" s="88"/>
      <c r="C100" s="88"/>
      <c r="D100" s="88"/>
      <c r="E100" s="88"/>
      <c r="F100" s="88"/>
    </row>
    <row r="101" spans="1:6" ht="18" customHeight="1">
      <c r="A101" s="88"/>
      <c r="B101" s="88"/>
      <c r="C101" s="88"/>
      <c r="D101" s="88"/>
      <c r="E101" s="88"/>
      <c r="F101" s="88"/>
    </row>
    <row r="102" spans="1:6" ht="18" customHeight="1">
      <c r="A102" s="88"/>
      <c r="B102" s="88"/>
      <c r="C102" s="88"/>
      <c r="D102" s="88"/>
      <c r="E102" s="88"/>
      <c r="F102" s="88"/>
    </row>
    <row r="103" spans="1:6" ht="18" customHeight="1">
      <c r="A103" s="88"/>
      <c r="B103" s="88"/>
      <c r="C103" s="88"/>
      <c r="D103" s="88"/>
      <c r="E103" s="88"/>
      <c r="F103" s="88"/>
    </row>
    <row r="104" spans="1:6" ht="18" customHeight="1">
      <c r="A104" s="88"/>
      <c r="B104" s="88"/>
      <c r="C104" s="88"/>
      <c r="D104" s="88"/>
      <c r="E104" s="88"/>
      <c r="F104" s="88"/>
    </row>
    <row r="105" spans="1:6" ht="18" customHeight="1">
      <c r="A105" s="88"/>
      <c r="B105" s="88"/>
      <c r="C105" s="88"/>
      <c r="D105" s="88"/>
      <c r="E105" s="88"/>
      <c r="F105" s="88"/>
    </row>
    <row r="106" spans="1:6" ht="18" customHeight="1">
      <c r="A106" s="88"/>
      <c r="B106" s="88"/>
      <c r="C106" s="88"/>
      <c r="E106" s="88"/>
      <c r="F106" s="88"/>
    </row>
  </sheetData>
  <mergeCells count="7">
    <mergeCell ref="A39:F39"/>
    <mergeCell ref="A1:F1"/>
    <mergeCell ref="A2:F2"/>
    <mergeCell ref="D3:F3"/>
    <mergeCell ref="A4:A6"/>
    <mergeCell ref="B4:B6"/>
    <mergeCell ref="C4:F5"/>
  </mergeCells>
  <phoneticPr fontId="2" type="noConversion"/>
  <printOptions horizontalCentered="1" verticalCentered="1"/>
  <pageMargins left="0.25" right="0.25" top="0.56000000000000005" bottom="0.42" header="0.3" footer="0.3"/>
  <pageSetup paperSize="9" scale="95" orientation="portrait" horizontalDpi="120" verticalDpi="14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50"/>
  </sheetPr>
  <dimension ref="A1:H49"/>
  <sheetViews>
    <sheetView workbookViewId="0">
      <selection activeCell="A24" sqref="A24:H24"/>
    </sheetView>
  </sheetViews>
  <sheetFormatPr defaultRowHeight="14.25"/>
  <cols>
    <col min="1" max="1" width="26.7109375" style="231" customWidth="1"/>
    <col min="2" max="2" width="15" style="768" customWidth="1"/>
    <col min="3" max="3" width="17.5703125" style="768" customWidth="1"/>
    <col min="4" max="4" width="14.85546875" style="231" customWidth="1"/>
    <col min="5" max="5" width="15.42578125" style="231" customWidth="1"/>
    <col min="6" max="6" width="14.7109375" style="231" customWidth="1"/>
    <col min="7" max="7" width="13.140625" style="231" customWidth="1"/>
    <col min="8" max="8" width="15.140625" style="231" customWidth="1"/>
    <col min="9" max="16384" width="9.140625" style="231"/>
  </cols>
  <sheetData>
    <row r="1" spans="1:8" ht="24.75" customHeight="1">
      <c r="A1" s="1571" t="s">
        <v>1460</v>
      </c>
      <c r="B1" s="1571"/>
      <c r="C1" s="1571"/>
      <c r="D1" s="1571"/>
      <c r="E1" s="1571"/>
      <c r="F1" s="1571"/>
      <c r="G1" s="1571"/>
      <c r="H1" s="1571"/>
    </row>
    <row r="2" spans="1:8" ht="18" customHeight="1">
      <c r="A2" s="647"/>
      <c r="B2" s="648"/>
    </row>
    <row r="3" spans="1:8" ht="35.25" customHeight="1">
      <c r="A3" s="1577"/>
      <c r="B3" s="1579" t="s">
        <v>220</v>
      </c>
      <c r="C3" s="1579" t="s">
        <v>221</v>
      </c>
      <c r="D3" s="1579" t="s">
        <v>222</v>
      </c>
      <c r="E3" s="1553" t="s">
        <v>160</v>
      </c>
      <c r="F3" s="1562" t="s">
        <v>223</v>
      </c>
      <c r="G3" s="1564"/>
      <c r="H3" s="1563"/>
    </row>
    <row r="4" spans="1:8" ht="66" customHeight="1">
      <c r="A4" s="1578"/>
      <c r="B4" s="1580"/>
      <c r="C4" s="1580"/>
      <c r="D4" s="1580"/>
      <c r="E4" s="1555"/>
      <c r="F4" s="772" t="s">
        <v>224</v>
      </c>
      <c r="G4" s="772" t="s">
        <v>225</v>
      </c>
      <c r="H4" s="772" t="s">
        <v>226</v>
      </c>
    </row>
    <row r="5" spans="1:8" ht="16.5" customHeight="1">
      <c r="A5" s="770" t="s">
        <v>3</v>
      </c>
      <c r="B5" s="770">
        <v>1</v>
      </c>
      <c r="C5" s="770">
        <v>2</v>
      </c>
      <c r="D5" s="770">
        <v>3</v>
      </c>
      <c r="E5" s="770">
        <v>4</v>
      </c>
      <c r="F5" s="770">
        <v>5</v>
      </c>
      <c r="G5" s="770">
        <v>6</v>
      </c>
      <c r="H5" s="770">
        <v>7</v>
      </c>
    </row>
    <row r="6" spans="1:8" ht="24.75" customHeight="1">
      <c r="A6" s="483" t="s">
        <v>1085</v>
      </c>
      <c r="B6" s="640">
        <v>19885.3</v>
      </c>
      <c r="C6" s="640">
        <v>2834.4</v>
      </c>
      <c r="D6" s="640">
        <v>1135</v>
      </c>
      <c r="E6" s="640">
        <v>18185.900000000001</v>
      </c>
      <c r="F6" s="640">
        <v>513</v>
      </c>
      <c r="G6" s="640">
        <v>3772.1</v>
      </c>
      <c r="H6" s="640">
        <v>13900.8</v>
      </c>
    </row>
    <row r="7" spans="1:8" ht="21.75" customHeight="1">
      <c r="A7" s="483" t="s">
        <v>1086</v>
      </c>
      <c r="B7" s="640">
        <v>232092.79999999999</v>
      </c>
      <c r="C7" s="640">
        <v>213685</v>
      </c>
      <c r="D7" s="640">
        <v>52268.3</v>
      </c>
      <c r="E7" s="640">
        <v>70676.100000000006</v>
      </c>
      <c r="F7" s="640">
        <v>59240.9</v>
      </c>
      <c r="G7" s="640">
        <v>1725.5</v>
      </c>
      <c r="H7" s="640">
        <v>9709.7000000000007</v>
      </c>
    </row>
    <row r="8" spans="1:8" ht="21.75" customHeight="1">
      <c r="A8" s="483" t="s">
        <v>1087</v>
      </c>
      <c r="B8" s="640">
        <v>126041.5</v>
      </c>
      <c r="C8" s="640">
        <v>121582.9</v>
      </c>
      <c r="D8" s="640">
        <v>1025.4000000000001</v>
      </c>
      <c r="E8" s="640">
        <v>5484</v>
      </c>
      <c r="F8" s="640">
        <v>1025.4000000000001</v>
      </c>
      <c r="G8" s="640">
        <v>114.1</v>
      </c>
      <c r="H8" s="640">
        <v>4344.5</v>
      </c>
    </row>
    <row r="9" spans="1:8" ht="21.75" customHeight="1">
      <c r="A9" s="483" t="s">
        <v>1088</v>
      </c>
      <c r="B9" s="640">
        <v>25583.200000000001</v>
      </c>
      <c r="C9" s="640">
        <v>24354.1</v>
      </c>
      <c r="D9" s="640">
        <v>2683.3</v>
      </c>
      <c r="E9" s="640">
        <v>3912.4</v>
      </c>
      <c r="F9" s="640">
        <v>59</v>
      </c>
      <c r="G9" s="640">
        <v>1026</v>
      </c>
      <c r="H9" s="640">
        <v>2827.4</v>
      </c>
    </row>
    <row r="10" spans="1:8" ht="21.75" customHeight="1">
      <c r="A10" s="483" t="s">
        <v>1089</v>
      </c>
      <c r="B10" s="640"/>
      <c r="C10" s="640"/>
      <c r="D10" s="640"/>
      <c r="E10" s="640"/>
      <c r="F10" s="640"/>
      <c r="G10" s="640"/>
      <c r="H10" s="640"/>
    </row>
    <row r="11" spans="1:8" ht="21.75" customHeight="1">
      <c r="A11" s="483" t="s">
        <v>1072</v>
      </c>
      <c r="B11" s="640">
        <v>5079.1000000000004</v>
      </c>
      <c r="C11" s="640">
        <v>4588.3</v>
      </c>
      <c r="D11" s="640">
        <v>113</v>
      </c>
      <c r="E11" s="640">
        <v>603.79999999999995</v>
      </c>
      <c r="F11" s="640">
        <v>603.79999999999995</v>
      </c>
      <c r="G11" s="640"/>
      <c r="H11" s="640"/>
    </row>
    <row r="12" spans="1:8" ht="21.75" customHeight="1">
      <c r="A12" s="483" t="s">
        <v>1073</v>
      </c>
      <c r="B12" s="640">
        <v>19502.099999999999</v>
      </c>
      <c r="C12" s="640">
        <v>11861.7</v>
      </c>
      <c r="D12" s="640">
        <v>17209.5</v>
      </c>
      <c r="E12" s="640">
        <v>24849.9</v>
      </c>
      <c r="F12" s="640">
        <v>24209.5</v>
      </c>
      <c r="G12" s="640"/>
      <c r="H12" s="640">
        <v>640.4</v>
      </c>
    </row>
    <row r="13" spans="1:8" ht="21.75" customHeight="1">
      <c r="A13" s="483" t="s">
        <v>1090</v>
      </c>
      <c r="B13" s="640">
        <v>2931.5</v>
      </c>
      <c r="C13" s="640">
        <v>2931.5</v>
      </c>
      <c r="D13" s="640">
        <v>1172.4000000000001</v>
      </c>
      <c r="E13" s="640">
        <v>1172.4000000000001</v>
      </c>
      <c r="F13" s="640">
        <v>1172.4000000000001</v>
      </c>
      <c r="G13" s="640"/>
      <c r="H13" s="640"/>
    </row>
    <row r="14" spans="1:8" ht="21.75" customHeight="1">
      <c r="A14" s="483" t="s">
        <v>1074</v>
      </c>
      <c r="B14" s="640">
        <v>1100</v>
      </c>
      <c r="C14" s="640">
        <v>1100</v>
      </c>
      <c r="D14" s="640">
        <v>20.2</v>
      </c>
      <c r="E14" s="640">
        <v>20.2</v>
      </c>
      <c r="F14" s="640">
        <v>20.2</v>
      </c>
      <c r="G14" s="640"/>
      <c r="H14" s="640"/>
    </row>
    <row r="15" spans="1:8" ht="21.75" customHeight="1">
      <c r="A15" s="483" t="s">
        <v>1091</v>
      </c>
      <c r="B15" s="640">
        <v>1872</v>
      </c>
      <c r="C15" s="640">
        <v>1872</v>
      </c>
      <c r="D15" s="640">
        <v>115.9</v>
      </c>
      <c r="E15" s="640">
        <v>115.9</v>
      </c>
      <c r="F15" s="640">
        <v>115.9</v>
      </c>
      <c r="G15" s="640"/>
      <c r="H15" s="640"/>
    </row>
    <row r="16" spans="1:8" ht="21.75" customHeight="1">
      <c r="A16" s="483" t="s">
        <v>1092</v>
      </c>
      <c r="B16" s="640">
        <v>2528</v>
      </c>
      <c r="C16" s="640">
        <v>2528</v>
      </c>
      <c r="D16" s="640">
        <v>1042.2</v>
      </c>
      <c r="E16" s="640">
        <v>1042.2</v>
      </c>
      <c r="F16" s="640">
        <v>1042.2</v>
      </c>
      <c r="G16" s="640"/>
      <c r="H16" s="640"/>
    </row>
    <row r="17" spans="1:8" ht="21.75" customHeight="1">
      <c r="A17" s="483" t="s">
        <v>1075</v>
      </c>
      <c r="B17" s="640">
        <v>28604.2</v>
      </c>
      <c r="C17" s="640">
        <v>25973</v>
      </c>
      <c r="D17" s="640">
        <v>10471.5</v>
      </c>
      <c r="E17" s="640">
        <v>13102.7</v>
      </c>
      <c r="F17" s="640">
        <v>11205.3</v>
      </c>
      <c r="G17" s="646"/>
      <c r="H17" s="640">
        <v>1897.4</v>
      </c>
    </row>
    <row r="18" spans="1:8" ht="21.75" customHeight="1">
      <c r="A18" s="483" t="s">
        <v>448</v>
      </c>
      <c r="B18" s="640">
        <v>2453.3000000000002</v>
      </c>
      <c r="C18" s="640">
        <v>2453.3000000000002</v>
      </c>
      <c r="D18" s="640">
        <v>17.8</v>
      </c>
      <c r="E18" s="640">
        <v>17.8</v>
      </c>
      <c r="F18" s="640">
        <v>17.8</v>
      </c>
      <c r="G18" s="640"/>
      <c r="H18" s="640"/>
    </row>
    <row r="19" spans="1:8" ht="21.75" customHeight="1">
      <c r="A19" s="483" t="s">
        <v>1076</v>
      </c>
      <c r="B19" s="640">
        <v>1100.4000000000001</v>
      </c>
      <c r="C19" s="640">
        <v>1100.4000000000001</v>
      </c>
      <c r="D19" s="640">
        <v>580</v>
      </c>
      <c r="E19" s="640">
        <v>580</v>
      </c>
      <c r="F19" s="640">
        <v>580</v>
      </c>
      <c r="G19" s="640"/>
      <c r="H19" s="640"/>
    </row>
    <row r="20" spans="1:8" ht="21.75" customHeight="1">
      <c r="A20" s="483" t="s">
        <v>1077</v>
      </c>
      <c r="B20" s="640"/>
      <c r="C20" s="640"/>
      <c r="D20" s="640"/>
      <c r="E20" s="640"/>
      <c r="F20" s="640"/>
      <c r="G20" s="640"/>
      <c r="H20" s="640"/>
    </row>
    <row r="21" spans="1:8" ht="21.75" customHeight="1">
      <c r="A21" s="777" t="s">
        <v>1093</v>
      </c>
      <c r="B21" s="788">
        <v>15297.63</v>
      </c>
      <c r="C21" s="788">
        <v>13339.9</v>
      </c>
      <c r="D21" s="788">
        <v>17817.2</v>
      </c>
      <c r="E21" s="788">
        <v>19774.900000000001</v>
      </c>
      <c r="F21" s="788">
        <v>19189.5</v>
      </c>
      <c r="G21" s="788">
        <v>585.4</v>
      </c>
      <c r="H21" s="788"/>
    </row>
    <row r="22" spans="1:8" ht="16.5" customHeight="1">
      <c r="A22" s="483"/>
      <c r="B22" s="789"/>
      <c r="C22" s="789"/>
      <c r="D22" s="789"/>
      <c r="E22" s="789"/>
      <c r="F22" s="789"/>
      <c r="G22" s="789"/>
      <c r="H22" s="789"/>
    </row>
    <row r="23" spans="1:8" ht="16.5" customHeight="1">
      <c r="A23" s="1572">
        <v>30</v>
      </c>
      <c r="B23" s="1572"/>
      <c r="C23" s="1572"/>
      <c r="D23" s="1572"/>
      <c r="E23" s="1572"/>
      <c r="F23" s="1572"/>
      <c r="G23" s="1572"/>
      <c r="H23" s="1572"/>
    </row>
    <row r="24" spans="1:8" ht="19.899999999999999" customHeight="1">
      <c r="A24" s="1572"/>
      <c r="B24" s="1572"/>
      <c r="C24" s="1572"/>
      <c r="D24" s="1572"/>
      <c r="E24" s="1572"/>
      <c r="F24" s="1572"/>
      <c r="G24" s="1572"/>
      <c r="H24" s="1572"/>
    </row>
    <row r="25" spans="1:8" ht="19.899999999999999" customHeight="1"/>
    <row r="26" spans="1:8" ht="19.899999999999999" customHeight="1"/>
    <row r="29" spans="1:8" ht="16.5" customHeight="1">
      <c r="A29" s="790"/>
      <c r="B29" s="626"/>
      <c r="C29" s="1574"/>
      <c r="D29" s="1574"/>
      <c r="E29" s="1574"/>
      <c r="F29" s="1574"/>
      <c r="G29" s="1574"/>
      <c r="H29" s="1574"/>
    </row>
    <row r="30" spans="1:8">
      <c r="A30" s="790"/>
      <c r="B30" s="626"/>
      <c r="C30" s="626"/>
      <c r="D30" s="790"/>
      <c r="E30" s="790"/>
      <c r="F30" s="790"/>
      <c r="G30" s="790"/>
      <c r="H30" s="790"/>
    </row>
    <row r="31" spans="1:8" ht="16.5" customHeight="1">
      <c r="A31" s="1573"/>
      <c r="B31" s="1575"/>
      <c r="C31" s="1575"/>
      <c r="D31" s="1575"/>
      <c r="E31" s="1576"/>
      <c r="F31" s="1572"/>
      <c r="G31" s="1572"/>
      <c r="H31" s="1572"/>
    </row>
    <row r="32" spans="1:8" ht="9" customHeight="1">
      <c r="A32" s="1573"/>
      <c r="B32" s="1575"/>
      <c r="C32" s="1575"/>
      <c r="D32" s="1575"/>
      <c r="E32" s="1576"/>
      <c r="F32" s="773"/>
      <c r="G32" s="773"/>
      <c r="H32" s="773"/>
    </row>
    <row r="33" spans="1:8" ht="18.75" customHeight="1">
      <c r="A33" s="639"/>
      <c r="B33" s="639"/>
      <c r="C33" s="639"/>
      <c r="D33" s="639"/>
      <c r="E33" s="639"/>
      <c r="F33" s="639"/>
      <c r="G33" s="639"/>
      <c r="H33" s="639"/>
    </row>
    <row r="34" spans="1:8" ht="21.75" customHeight="1">
      <c r="A34" s="483"/>
      <c r="B34" s="789"/>
      <c r="C34" s="789"/>
      <c r="D34" s="789"/>
      <c r="E34" s="789"/>
      <c r="F34" s="789"/>
      <c r="G34" s="789"/>
      <c r="H34" s="789"/>
    </row>
    <row r="35" spans="1:8">
      <c r="A35" s="483"/>
      <c r="B35" s="789"/>
      <c r="C35" s="789"/>
      <c r="D35" s="789"/>
      <c r="E35" s="789"/>
      <c r="F35" s="789"/>
      <c r="G35" s="789"/>
      <c r="H35" s="789"/>
    </row>
    <row r="36" spans="1:8">
      <c r="A36" s="483"/>
      <c r="B36" s="789"/>
      <c r="C36" s="789"/>
      <c r="D36" s="789"/>
      <c r="E36" s="789"/>
      <c r="F36" s="789"/>
      <c r="G36" s="789"/>
      <c r="H36" s="789"/>
    </row>
    <row r="37" spans="1:8">
      <c r="A37" s="483"/>
      <c r="B37" s="789"/>
      <c r="C37" s="789"/>
      <c r="D37" s="789"/>
      <c r="E37" s="789"/>
      <c r="F37" s="789"/>
      <c r="G37" s="789"/>
      <c r="H37" s="789"/>
    </row>
    <row r="38" spans="1:8">
      <c r="A38" s="483"/>
      <c r="B38" s="789"/>
      <c r="C38" s="789"/>
      <c r="D38" s="789"/>
      <c r="E38" s="789"/>
      <c r="F38" s="789"/>
      <c r="G38" s="789"/>
      <c r="H38" s="789"/>
    </row>
    <row r="39" spans="1:8">
      <c r="A39" s="483"/>
      <c r="B39" s="789"/>
      <c r="C39" s="789"/>
      <c r="D39" s="789"/>
      <c r="E39" s="789"/>
      <c r="F39" s="789"/>
      <c r="G39" s="789"/>
      <c r="H39" s="789"/>
    </row>
    <row r="40" spans="1:8">
      <c r="A40" s="483"/>
      <c r="B40" s="789"/>
      <c r="C40" s="789"/>
      <c r="D40" s="789"/>
      <c r="E40" s="789"/>
      <c r="F40" s="789"/>
      <c r="G40" s="789"/>
      <c r="H40" s="789"/>
    </row>
    <row r="41" spans="1:8">
      <c r="A41" s="483"/>
      <c r="B41" s="789"/>
      <c r="C41" s="789"/>
      <c r="D41" s="789"/>
      <c r="E41" s="789"/>
      <c r="F41" s="789"/>
      <c r="G41" s="789"/>
      <c r="H41" s="789"/>
    </row>
    <row r="42" spans="1:8">
      <c r="A42" s="483"/>
      <c r="B42" s="789"/>
      <c r="C42" s="789"/>
      <c r="D42" s="789"/>
      <c r="E42" s="789"/>
      <c r="F42" s="789"/>
      <c r="G42" s="789"/>
      <c r="H42" s="789"/>
    </row>
    <row r="43" spans="1:8">
      <c r="A43" s="483"/>
      <c r="B43" s="789"/>
      <c r="C43" s="789"/>
      <c r="D43" s="789"/>
      <c r="E43" s="789"/>
      <c r="F43" s="789"/>
      <c r="G43" s="789"/>
      <c r="H43" s="789"/>
    </row>
    <row r="44" spans="1:8">
      <c r="A44" s="483"/>
      <c r="B44" s="789"/>
      <c r="C44" s="789"/>
      <c r="D44" s="789"/>
      <c r="E44" s="789"/>
      <c r="F44" s="789"/>
      <c r="G44" s="789"/>
      <c r="H44" s="789"/>
    </row>
    <row r="45" spans="1:8" ht="15">
      <c r="A45" s="483"/>
      <c r="B45" s="789"/>
      <c r="C45" s="789"/>
      <c r="D45" s="789"/>
      <c r="E45" s="789"/>
      <c r="F45" s="789"/>
      <c r="G45" s="791"/>
      <c r="H45" s="789"/>
    </row>
    <row r="46" spans="1:8">
      <c r="A46" s="483"/>
      <c r="B46" s="789"/>
      <c r="C46" s="789"/>
      <c r="D46" s="789"/>
      <c r="E46" s="789"/>
      <c r="F46" s="789"/>
      <c r="G46" s="789"/>
      <c r="H46" s="789"/>
    </row>
    <row r="47" spans="1:8">
      <c r="A47" s="483"/>
      <c r="B47" s="789"/>
      <c r="C47" s="789"/>
      <c r="D47" s="789"/>
      <c r="E47" s="789"/>
      <c r="F47" s="789"/>
      <c r="G47" s="789"/>
      <c r="H47" s="789"/>
    </row>
    <row r="48" spans="1:8">
      <c r="A48" s="483"/>
      <c r="B48" s="789"/>
      <c r="C48" s="789"/>
      <c r="D48" s="789"/>
      <c r="E48" s="789"/>
      <c r="F48" s="789"/>
      <c r="G48" s="789"/>
      <c r="H48" s="789"/>
    </row>
    <row r="49" spans="1:8">
      <c r="A49" s="483"/>
      <c r="B49" s="789"/>
      <c r="C49" s="789"/>
      <c r="D49" s="789"/>
      <c r="E49" s="789"/>
      <c r="F49" s="789"/>
      <c r="G49" s="789"/>
      <c r="H49" s="789"/>
    </row>
  </sheetData>
  <mergeCells count="16">
    <mergeCell ref="A1:H1"/>
    <mergeCell ref="A24:H24"/>
    <mergeCell ref="A31:A32"/>
    <mergeCell ref="C29:H29"/>
    <mergeCell ref="B31:B32"/>
    <mergeCell ref="C31:C32"/>
    <mergeCell ref="F31:H31"/>
    <mergeCell ref="D31:D32"/>
    <mergeCell ref="E31:E32"/>
    <mergeCell ref="A3:A4"/>
    <mergeCell ref="B3:B4"/>
    <mergeCell ref="C3:C4"/>
    <mergeCell ref="D3:D4"/>
    <mergeCell ref="E3:E4"/>
    <mergeCell ref="F3:H3"/>
    <mergeCell ref="A23:H23"/>
  </mergeCells>
  <phoneticPr fontId="2" type="noConversion"/>
  <pageMargins left="0.76" right="0.19" top="0.47" bottom="0.37" header="0.28999999999999998" footer="0.3"/>
  <pageSetup paperSize="9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CI75"/>
  <sheetViews>
    <sheetView topLeftCell="A21" workbookViewId="0">
      <pane xSplit="1" ySplit="5" topLeftCell="B26" activePane="bottomRight" state="frozenSplit"/>
      <selection activeCell="A21" sqref="A21"/>
      <selection pane="topRight" activeCell="B21" sqref="B21"/>
      <selection pane="bottomLeft" activeCell="A26" sqref="A26"/>
      <selection pane="bottomRight" activeCell="F32" sqref="F32"/>
    </sheetView>
  </sheetViews>
  <sheetFormatPr defaultRowHeight="12.75"/>
  <cols>
    <col min="1" max="1" width="23" style="3" customWidth="1"/>
    <col min="2" max="2" width="7.5703125" style="3" customWidth="1"/>
    <col min="3" max="3" width="9.140625" style="3"/>
    <col min="4" max="4" width="7.5703125" style="3" customWidth="1"/>
    <col min="5" max="5" width="10.28515625" style="3" customWidth="1"/>
    <col min="6" max="6" width="8.5703125" style="3" customWidth="1"/>
    <col min="7" max="7" width="7.7109375" style="3" customWidth="1"/>
    <col min="8" max="8" width="9.7109375" style="3" customWidth="1"/>
    <col min="9" max="10" width="9.140625" style="3"/>
    <col min="11" max="11" width="10.7109375" style="3" customWidth="1"/>
    <col min="12" max="12" width="7.28515625" style="3" customWidth="1"/>
    <col min="13" max="13" width="7.42578125" style="3" customWidth="1"/>
    <col min="14" max="14" width="10.42578125" style="3" customWidth="1"/>
    <col min="15" max="15" width="9.140625" style="3"/>
    <col min="16" max="16" width="3.28515625" style="3" customWidth="1"/>
    <col min="17" max="17" width="13" style="3" customWidth="1"/>
    <col min="18" max="18" width="6.7109375" style="3" customWidth="1"/>
    <col min="19" max="19" width="5.7109375" style="3" customWidth="1"/>
    <col min="20" max="20" width="8.7109375" style="3" customWidth="1"/>
    <col min="21" max="21" width="6.7109375" style="3" customWidth="1"/>
    <col min="22" max="22" width="5.7109375" style="3" customWidth="1"/>
    <col min="23" max="23" width="8.7109375" style="3" customWidth="1"/>
    <col min="24" max="24" width="6.7109375" style="3" customWidth="1"/>
    <col min="25" max="25" width="5.7109375" style="3" customWidth="1"/>
    <col min="26" max="26" width="8.7109375" style="3" customWidth="1"/>
    <col min="27" max="30" width="6.7109375" style="3" customWidth="1"/>
    <col min="31" max="31" width="3.28515625" style="3" customWidth="1"/>
    <col min="32" max="32" width="14" style="3" customWidth="1"/>
    <col min="33" max="33" width="6.7109375" style="3" customWidth="1"/>
    <col min="34" max="34" width="5.7109375" style="3" customWidth="1"/>
    <col min="35" max="35" width="8.7109375" style="3" customWidth="1"/>
    <col min="36" max="36" width="6.7109375" style="3" customWidth="1"/>
    <col min="37" max="37" width="5.7109375" style="3" customWidth="1"/>
    <col min="38" max="38" width="8.7109375" style="3" customWidth="1"/>
    <col min="39" max="39" width="6.7109375" style="3" customWidth="1"/>
    <col min="40" max="40" width="5.7109375" style="3" customWidth="1"/>
    <col min="41" max="41" width="8.7109375" style="3" customWidth="1"/>
    <col min="42" max="48" width="6.7109375" style="3" customWidth="1"/>
    <col min="49" max="16384" width="9.140625" style="3"/>
  </cols>
  <sheetData>
    <row r="1" spans="1:87" ht="18">
      <c r="A1" s="4"/>
      <c r="B1" s="56" t="s">
        <v>90</v>
      </c>
      <c r="C1" s="56"/>
      <c r="D1" s="56"/>
      <c r="E1" s="56"/>
      <c r="F1" s="56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</row>
    <row r="2" spans="1:87" ht="18.75" thickBot="1">
      <c r="A2" s="4"/>
      <c r="B2" s="4"/>
      <c r="C2" s="4"/>
      <c r="D2" s="56"/>
      <c r="E2" s="56"/>
      <c r="F2" s="56"/>
      <c r="G2" s="56"/>
      <c r="H2" s="56" t="s">
        <v>91</v>
      </c>
      <c r="I2" s="4"/>
      <c r="J2" s="4"/>
      <c r="K2" s="4"/>
      <c r="L2" s="5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</row>
    <row r="3" spans="1:87" ht="15.75" thickBot="1">
      <c r="A3" s="6"/>
      <c r="B3" s="7"/>
      <c r="C3" s="8" t="s">
        <v>52</v>
      </c>
      <c r="D3" s="8"/>
      <c r="E3" s="8"/>
      <c r="F3" s="9"/>
      <c r="G3" s="7"/>
      <c r="H3" s="8" t="s">
        <v>53</v>
      </c>
      <c r="I3" s="10"/>
      <c r="J3" s="10"/>
      <c r="K3" s="10"/>
      <c r="L3" s="57" t="s">
        <v>85</v>
      </c>
      <c r="M3" s="10"/>
      <c r="N3" s="9"/>
      <c r="O3" s="11"/>
      <c r="P3" s="11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</row>
    <row r="4" spans="1:87" ht="15.75" thickBot="1">
      <c r="A4" s="12" t="s">
        <v>55</v>
      </c>
      <c r="B4" s="13" t="s">
        <v>56</v>
      </c>
      <c r="C4" s="14" t="s">
        <v>57</v>
      </c>
      <c r="D4" s="15"/>
      <c r="E4" s="14" t="s">
        <v>58</v>
      </c>
      <c r="F4" s="15"/>
      <c r="G4" s="13" t="s">
        <v>56</v>
      </c>
      <c r="H4" s="14" t="s">
        <v>57</v>
      </c>
      <c r="I4" s="15"/>
      <c r="J4" s="14" t="s">
        <v>58</v>
      </c>
      <c r="K4" s="16"/>
      <c r="L4" s="13"/>
      <c r="M4" s="57" t="s">
        <v>84</v>
      </c>
      <c r="N4" s="9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</row>
    <row r="5" spans="1:87" ht="15">
      <c r="A5" s="12"/>
      <c r="B5" s="17" t="s">
        <v>46</v>
      </c>
      <c r="C5" s="13" t="s">
        <v>59</v>
      </c>
      <c r="D5" s="13" t="s">
        <v>60</v>
      </c>
      <c r="E5" s="13" t="s">
        <v>61</v>
      </c>
      <c r="F5" s="13" t="s">
        <v>62</v>
      </c>
      <c r="G5" s="17" t="s">
        <v>46</v>
      </c>
      <c r="H5" s="13" t="s">
        <v>59</v>
      </c>
      <c r="I5" s="13" t="s">
        <v>60</v>
      </c>
      <c r="J5" s="13" t="s">
        <v>61</v>
      </c>
      <c r="K5" s="18" t="s">
        <v>62</v>
      </c>
      <c r="L5" s="17" t="s">
        <v>89</v>
      </c>
      <c r="M5" s="6" t="s">
        <v>86</v>
      </c>
      <c r="N5" s="6" t="s">
        <v>87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</row>
    <row r="6" spans="1:87" ht="15.75" thickBot="1">
      <c r="A6" s="19"/>
      <c r="B6" s="20"/>
      <c r="C6" s="20"/>
      <c r="D6" s="20"/>
      <c r="E6" s="20" t="s">
        <v>63</v>
      </c>
      <c r="F6" s="20" t="s">
        <v>64</v>
      </c>
      <c r="G6" s="20"/>
      <c r="H6" s="20"/>
      <c r="I6" s="20"/>
      <c r="J6" s="20" t="s">
        <v>63</v>
      </c>
      <c r="K6" s="21" t="s">
        <v>64</v>
      </c>
      <c r="L6" s="17"/>
      <c r="M6" s="12"/>
      <c r="N6" s="12" t="s">
        <v>88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</row>
    <row r="7" spans="1:87" ht="15.75">
      <c r="A7" s="22" t="s">
        <v>65</v>
      </c>
      <c r="B7" s="58"/>
      <c r="C7" s="23"/>
      <c r="D7" s="58"/>
      <c r="E7" s="23"/>
      <c r="F7" s="23"/>
      <c r="G7" s="24">
        <v>12</v>
      </c>
      <c r="H7" s="25">
        <v>10.199999999999999</v>
      </c>
      <c r="I7" s="25">
        <v>10</v>
      </c>
      <c r="J7" s="24">
        <f t="shared" ref="J7:J21" si="0">H7/G7*100</f>
        <v>85</v>
      </c>
      <c r="K7" s="59">
        <f>H7/I7*100</f>
        <v>102</v>
      </c>
      <c r="L7" s="24"/>
      <c r="M7" s="60"/>
      <c r="N7" s="61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</row>
    <row r="8" spans="1:87" ht="15.75">
      <c r="A8" s="27" t="s">
        <v>66</v>
      </c>
      <c r="B8" s="23"/>
      <c r="C8" s="50"/>
      <c r="D8" s="28"/>
      <c r="E8" s="23"/>
      <c r="F8" s="23"/>
      <c r="G8" s="29">
        <v>3</v>
      </c>
      <c r="H8" s="23"/>
      <c r="I8" s="23">
        <v>3.5</v>
      </c>
      <c r="J8" s="29">
        <f t="shared" si="0"/>
        <v>0</v>
      </c>
      <c r="K8" s="62">
        <f t="shared" ref="K8:K21" si="1">H8/I8*100</f>
        <v>0</v>
      </c>
      <c r="L8" s="29"/>
      <c r="M8" s="63"/>
      <c r="N8" s="64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</row>
    <row r="9" spans="1:87" ht="15.75">
      <c r="A9" s="27" t="s">
        <v>67</v>
      </c>
      <c r="B9" s="23">
        <v>800</v>
      </c>
      <c r="C9" s="23">
        <v>880</v>
      </c>
      <c r="D9" s="23">
        <v>800</v>
      </c>
      <c r="E9" s="23">
        <f t="shared" ref="E9:E21" si="2">C9/B9*100</f>
        <v>110.00000000000001</v>
      </c>
      <c r="F9" s="23">
        <f t="shared" ref="F9:F21" si="3">C9/D9*100</f>
        <v>110.00000000000001</v>
      </c>
      <c r="G9" s="29">
        <v>30</v>
      </c>
      <c r="H9" s="23">
        <v>31</v>
      </c>
      <c r="I9" s="23">
        <v>31.8</v>
      </c>
      <c r="J9" s="29">
        <f t="shared" si="0"/>
        <v>103.33333333333334</v>
      </c>
      <c r="K9" s="62">
        <f t="shared" si="1"/>
        <v>97.484276729559753</v>
      </c>
      <c r="L9" s="29"/>
      <c r="M9" s="63"/>
      <c r="N9" s="64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ht="15.75">
      <c r="A10" s="27" t="s">
        <v>68</v>
      </c>
      <c r="B10" s="28"/>
      <c r="C10" s="23"/>
      <c r="D10" s="23"/>
      <c r="E10" s="23"/>
      <c r="F10" s="23"/>
      <c r="G10" s="29">
        <v>4</v>
      </c>
      <c r="H10" s="23">
        <v>2</v>
      </c>
      <c r="I10" s="23">
        <v>4</v>
      </c>
      <c r="J10" s="29">
        <f t="shared" si="0"/>
        <v>50</v>
      </c>
      <c r="K10" s="62">
        <f t="shared" si="1"/>
        <v>50</v>
      </c>
      <c r="L10" s="29"/>
      <c r="M10" s="63"/>
      <c r="N10" s="64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</row>
    <row r="11" spans="1:87" ht="15.75">
      <c r="A11" s="27" t="s">
        <v>69</v>
      </c>
      <c r="B11" s="28"/>
      <c r="C11" s="23"/>
      <c r="D11" s="28"/>
      <c r="E11" s="23"/>
      <c r="F11" s="23"/>
      <c r="G11" s="29">
        <v>10</v>
      </c>
      <c r="H11" s="23">
        <v>8</v>
      </c>
      <c r="I11" s="23">
        <v>10</v>
      </c>
      <c r="J11" s="29">
        <f t="shared" si="0"/>
        <v>80</v>
      </c>
      <c r="K11" s="62">
        <f t="shared" si="1"/>
        <v>80</v>
      </c>
      <c r="L11" s="29"/>
      <c r="M11" s="63"/>
      <c r="N11" s="64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.75">
      <c r="A12" s="27" t="s">
        <v>70</v>
      </c>
      <c r="B12" s="23"/>
      <c r="C12" s="23"/>
      <c r="D12" s="23"/>
      <c r="E12" s="23"/>
      <c r="F12" s="23"/>
      <c r="G12" s="29">
        <v>2</v>
      </c>
      <c r="H12" s="23">
        <v>2</v>
      </c>
      <c r="I12" s="23">
        <v>2</v>
      </c>
      <c r="J12" s="29">
        <f t="shared" si="0"/>
        <v>100</v>
      </c>
      <c r="K12" s="62">
        <f t="shared" si="1"/>
        <v>100</v>
      </c>
      <c r="L12" s="29"/>
      <c r="M12" s="63"/>
      <c r="N12" s="64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</row>
    <row r="13" spans="1:87" ht="15.75">
      <c r="A13" s="27" t="s">
        <v>71</v>
      </c>
      <c r="B13" s="23">
        <v>2650</v>
      </c>
      <c r="C13" s="23">
        <v>2580</v>
      </c>
      <c r="D13" s="23">
        <v>1690</v>
      </c>
      <c r="E13" s="23">
        <f t="shared" si="2"/>
        <v>97.35849056603773</v>
      </c>
      <c r="F13" s="23">
        <f t="shared" si="3"/>
        <v>152.66272189349112</v>
      </c>
      <c r="G13" s="29">
        <v>8</v>
      </c>
      <c r="H13" s="23">
        <v>6.7</v>
      </c>
      <c r="I13" s="23">
        <v>4.5</v>
      </c>
      <c r="J13" s="29">
        <f t="shared" si="0"/>
        <v>83.75</v>
      </c>
      <c r="K13" s="62">
        <f t="shared" si="1"/>
        <v>148.88888888888889</v>
      </c>
      <c r="L13" s="29"/>
      <c r="M13" s="63"/>
      <c r="N13" s="64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.75">
      <c r="A14" s="27" t="s">
        <v>72</v>
      </c>
      <c r="B14" s="28">
        <v>200</v>
      </c>
      <c r="C14" s="23">
        <v>200</v>
      </c>
      <c r="D14" s="23"/>
      <c r="E14" s="23">
        <f t="shared" si="2"/>
        <v>100</v>
      </c>
      <c r="F14" s="23" t="e">
        <f t="shared" si="3"/>
        <v>#DIV/0!</v>
      </c>
      <c r="G14" s="29">
        <v>3</v>
      </c>
      <c r="H14" s="23">
        <v>0</v>
      </c>
      <c r="I14" s="23"/>
      <c r="J14" s="29">
        <f t="shared" si="0"/>
        <v>0</v>
      </c>
      <c r="K14" s="62" t="e">
        <f t="shared" si="1"/>
        <v>#DIV/0!</v>
      </c>
      <c r="L14" s="29"/>
      <c r="M14" s="63"/>
      <c r="N14" s="64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</row>
    <row r="15" spans="1:87" ht="15.75">
      <c r="A15" s="27" t="s">
        <v>73</v>
      </c>
      <c r="B15" s="28"/>
      <c r="C15" s="23"/>
      <c r="D15" s="28"/>
      <c r="E15" s="23"/>
      <c r="F15" s="23"/>
      <c r="G15" s="29">
        <v>4</v>
      </c>
      <c r="H15" s="23">
        <v>4.5</v>
      </c>
      <c r="I15" s="23"/>
      <c r="J15" s="29">
        <f t="shared" si="0"/>
        <v>112.5</v>
      </c>
      <c r="K15" s="62" t="e">
        <f t="shared" si="1"/>
        <v>#DIV/0!</v>
      </c>
      <c r="L15" s="29"/>
      <c r="M15" s="63"/>
      <c r="N15" s="64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</row>
    <row r="16" spans="1:87" ht="15.75">
      <c r="A16" s="27" t="s">
        <v>74</v>
      </c>
      <c r="B16" s="28">
        <v>900</v>
      </c>
      <c r="C16" s="23">
        <v>950</v>
      </c>
      <c r="D16" s="23"/>
      <c r="E16" s="23">
        <f t="shared" si="2"/>
        <v>105.55555555555556</v>
      </c>
      <c r="F16" s="23" t="e">
        <f t="shared" si="3"/>
        <v>#DIV/0!</v>
      </c>
      <c r="G16" s="29">
        <v>10</v>
      </c>
      <c r="H16" s="23">
        <v>9.6</v>
      </c>
      <c r="I16" s="23"/>
      <c r="J16" s="29">
        <f t="shared" si="0"/>
        <v>96</v>
      </c>
      <c r="K16" s="62" t="e">
        <f t="shared" si="1"/>
        <v>#DIV/0!</v>
      </c>
      <c r="L16" s="29"/>
      <c r="M16" s="63"/>
      <c r="N16" s="64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</row>
    <row r="17" spans="1:87" ht="15.75">
      <c r="A17" s="27" t="s">
        <v>75</v>
      </c>
      <c r="B17" s="28">
        <v>400</v>
      </c>
      <c r="C17" s="23">
        <v>390</v>
      </c>
      <c r="D17" s="23">
        <v>350</v>
      </c>
      <c r="E17" s="23"/>
      <c r="F17" s="23">
        <f t="shared" si="3"/>
        <v>111.42857142857143</v>
      </c>
      <c r="G17" s="29">
        <v>30.7</v>
      </c>
      <c r="H17" s="23">
        <v>8</v>
      </c>
      <c r="I17" s="23">
        <v>28.7</v>
      </c>
      <c r="J17" s="29">
        <f t="shared" si="0"/>
        <v>26.058631921824105</v>
      </c>
      <c r="K17" s="62">
        <f t="shared" si="1"/>
        <v>27.874564459930312</v>
      </c>
      <c r="L17" s="29"/>
      <c r="M17" s="63"/>
      <c r="N17" s="64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</row>
    <row r="18" spans="1:87" ht="15.75">
      <c r="A18" s="27" t="s">
        <v>76</v>
      </c>
      <c r="B18" s="23"/>
      <c r="C18" s="23"/>
      <c r="D18" s="23">
        <v>140</v>
      </c>
      <c r="E18" s="23" t="e">
        <f t="shared" si="2"/>
        <v>#DIV/0!</v>
      </c>
      <c r="F18" s="23">
        <f t="shared" si="3"/>
        <v>0</v>
      </c>
      <c r="G18" s="29">
        <v>5</v>
      </c>
      <c r="H18" s="23"/>
      <c r="I18" s="23"/>
      <c r="J18" s="29">
        <f t="shared" si="0"/>
        <v>0</v>
      </c>
      <c r="K18" s="62" t="e">
        <f t="shared" si="1"/>
        <v>#DIV/0!</v>
      </c>
      <c r="L18" s="29"/>
      <c r="M18" s="63"/>
      <c r="N18" s="64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</row>
    <row r="19" spans="1:87" ht="15.75">
      <c r="A19" s="27" t="s">
        <v>77</v>
      </c>
      <c r="B19" s="23">
        <v>50</v>
      </c>
      <c r="C19" s="23"/>
      <c r="D19" s="23"/>
      <c r="E19" s="23">
        <f t="shared" si="2"/>
        <v>0</v>
      </c>
      <c r="F19" s="23"/>
      <c r="G19" s="29">
        <v>5</v>
      </c>
      <c r="H19" s="23"/>
      <c r="I19" s="23"/>
      <c r="J19" s="29">
        <f t="shared" si="0"/>
        <v>0</v>
      </c>
      <c r="K19" s="62" t="e">
        <f t="shared" si="1"/>
        <v>#DIV/0!</v>
      </c>
      <c r="L19" s="29"/>
      <c r="M19" s="63"/>
      <c r="N19" s="64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</row>
    <row r="20" spans="1:87" ht="16.5" thickBot="1">
      <c r="A20" s="27" t="s">
        <v>78</v>
      </c>
      <c r="B20" s="23"/>
      <c r="C20" s="23"/>
      <c r="D20" s="28">
        <v>100</v>
      </c>
      <c r="E20" s="23"/>
      <c r="F20" s="23"/>
      <c r="G20" s="29">
        <v>150</v>
      </c>
      <c r="H20" s="23">
        <v>90</v>
      </c>
      <c r="I20" s="23">
        <v>60.5</v>
      </c>
      <c r="J20" s="30">
        <f t="shared" si="0"/>
        <v>60</v>
      </c>
      <c r="K20" s="65">
        <f t="shared" si="1"/>
        <v>148.7603305785124</v>
      </c>
      <c r="L20" s="66"/>
      <c r="M20" s="67"/>
      <c r="N20" s="68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</row>
    <row r="21" spans="1:87" ht="21" customHeight="1" thickBot="1">
      <c r="A21" s="31" t="s">
        <v>79</v>
      </c>
      <c r="B21" s="32">
        <f>SUM(B7:B20)</f>
        <v>5000</v>
      </c>
      <c r="C21" s="32">
        <f>SUM(C7:C20)</f>
        <v>5000</v>
      </c>
      <c r="D21" s="32">
        <f>SUM(D7:D20)</f>
        <v>3080</v>
      </c>
      <c r="E21" s="32">
        <f t="shared" si="2"/>
        <v>100</v>
      </c>
      <c r="F21" s="32">
        <f t="shared" si="3"/>
        <v>162.33766233766232</v>
      </c>
      <c r="G21" s="33">
        <f>SUM(G7:G20)</f>
        <v>276.7</v>
      </c>
      <c r="H21" s="32">
        <f>SUM(H7:H20)</f>
        <v>172</v>
      </c>
      <c r="I21" s="34">
        <f>SUM(I7:I20)</f>
        <v>155</v>
      </c>
      <c r="J21" s="35">
        <f t="shared" si="0"/>
        <v>62.161185399349485</v>
      </c>
      <c r="K21" s="69">
        <f t="shared" si="1"/>
        <v>110.96774193548387</v>
      </c>
      <c r="L21" s="36">
        <f>SUM(L7:L20)</f>
        <v>0</v>
      </c>
      <c r="M21" s="37">
        <f>SUM(M7:M20)</f>
        <v>0</v>
      </c>
      <c r="N21" s="38">
        <f>SUM(N7:N20)</f>
        <v>0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</row>
    <row r="22" spans="1:87" ht="16.5" thickBot="1">
      <c r="A22" s="39"/>
      <c r="B22" s="40"/>
      <c r="C22" s="70"/>
      <c r="D22" s="41" t="s">
        <v>54</v>
      </c>
      <c r="E22" s="41"/>
      <c r="F22" s="41"/>
      <c r="G22" s="40"/>
      <c r="H22" s="40"/>
      <c r="I22" s="40"/>
      <c r="J22" s="40"/>
      <c r="K22" s="40"/>
      <c r="L22" s="42"/>
      <c r="M22" s="43"/>
      <c r="N22" s="4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</row>
    <row r="23" spans="1:87" ht="16.5" thickBot="1">
      <c r="A23" s="6" t="s">
        <v>55</v>
      </c>
      <c r="B23" s="13" t="s">
        <v>56</v>
      </c>
      <c r="C23" s="14" t="s">
        <v>57</v>
      </c>
      <c r="D23" s="15"/>
      <c r="E23" s="14" t="s">
        <v>58</v>
      </c>
      <c r="F23" s="15"/>
      <c r="G23" s="44"/>
      <c r="H23" s="45" t="s">
        <v>83</v>
      </c>
      <c r="I23" s="45"/>
      <c r="J23" s="45"/>
      <c r="K23" s="45"/>
      <c r="L23" s="45"/>
      <c r="M23" s="9"/>
      <c r="N23" s="4"/>
    </row>
    <row r="24" spans="1:87" ht="15.75">
      <c r="A24" s="12"/>
      <c r="B24" s="17" t="s">
        <v>46</v>
      </c>
      <c r="C24" s="13" t="s">
        <v>59</v>
      </c>
      <c r="D24" s="13" t="s">
        <v>60</v>
      </c>
      <c r="E24" s="13" t="s">
        <v>61</v>
      </c>
      <c r="F24" s="18" t="s">
        <v>62</v>
      </c>
      <c r="G24" s="46" t="s">
        <v>47</v>
      </c>
      <c r="H24" s="46" t="s">
        <v>80</v>
      </c>
      <c r="I24" s="46" t="s">
        <v>81</v>
      </c>
      <c r="J24" s="46" t="s">
        <v>48</v>
      </c>
      <c r="K24" s="46" t="s">
        <v>49</v>
      </c>
      <c r="L24" s="46" t="s">
        <v>82</v>
      </c>
      <c r="M24" s="6" t="s">
        <v>45</v>
      </c>
      <c r="N24" s="4"/>
    </row>
    <row r="25" spans="1:87" ht="16.5" thickBot="1">
      <c r="A25" s="19"/>
      <c r="B25" s="20"/>
      <c r="C25" s="20"/>
      <c r="D25" s="20"/>
      <c r="E25" s="20" t="s">
        <v>63</v>
      </c>
      <c r="F25" s="21" t="s">
        <v>64</v>
      </c>
      <c r="G25" s="47"/>
      <c r="H25" s="47"/>
      <c r="I25" s="47"/>
      <c r="J25" s="47"/>
      <c r="K25" s="47" t="s">
        <v>50</v>
      </c>
      <c r="L25" s="47" t="s">
        <v>51</v>
      </c>
      <c r="M25" s="12"/>
      <c r="N25" s="4"/>
    </row>
    <row r="26" spans="1:87" ht="12" customHeight="1">
      <c r="A26" s="22" t="s">
        <v>65</v>
      </c>
      <c r="B26" s="54">
        <v>12.3</v>
      </c>
      <c r="C26" s="51">
        <v>2.4</v>
      </c>
      <c r="D26" s="54">
        <v>6</v>
      </c>
      <c r="E26" s="51">
        <f t="shared" ref="E26:E40" si="4">C26/B26*100</f>
        <v>19.512195121951219</v>
      </c>
      <c r="F26" s="71">
        <f>C26/D26*100</f>
        <v>40</v>
      </c>
      <c r="G26" s="72"/>
      <c r="H26" s="73"/>
      <c r="I26" s="73"/>
      <c r="J26" s="73"/>
      <c r="K26" s="73"/>
      <c r="L26" s="73"/>
      <c r="M26" s="74"/>
    </row>
    <row r="27" spans="1:87" ht="12" customHeight="1">
      <c r="A27" s="27" t="s">
        <v>66</v>
      </c>
      <c r="B27" s="51">
        <v>7</v>
      </c>
      <c r="C27" s="51">
        <v>2</v>
      </c>
      <c r="D27" s="51">
        <v>14.7</v>
      </c>
      <c r="E27" s="51">
        <f t="shared" si="4"/>
        <v>28.571428571428569</v>
      </c>
      <c r="F27" s="71">
        <f t="shared" ref="F27:F40" si="5">C27/D27*100</f>
        <v>13.605442176870749</v>
      </c>
      <c r="G27" s="75"/>
      <c r="H27" s="76"/>
      <c r="I27" s="76"/>
      <c r="J27" s="76"/>
      <c r="K27" s="76"/>
      <c r="L27" s="76"/>
      <c r="M27" s="77"/>
    </row>
    <row r="28" spans="1:87" ht="12" customHeight="1">
      <c r="A28" s="27" t="s">
        <v>67</v>
      </c>
      <c r="B28" s="51">
        <v>1.2</v>
      </c>
      <c r="C28" s="51">
        <v>1.3</v>
      </c>
      <c r="D28" s="51">
        <v>0.5</v>
      </c>
      <c r="E28" s="51">
        <f t="shared" si="4"/>
        <v>108.33333333333334</v>
      </c>
      <c r="F28" s="71">
        <f t="shared" si="5"/>
        <v>260</v>
      </c>
      <c r="G28" s="75"/>
      <c r="H28" s="76"/>
      <c r="I28" s="76"/>
      <c r="J28" s="76"/>
      <c r="K28" s="76"/>
      <c r="L28" s="76"/>
      <c r="M28" s="77"/>
    </row>
    <row r="29" spans="1:87" ht="12" customHeight="1">
      <c r="A29" s="27" t="s">
        <v>68</v>
      </c>
      <c r="B29" s="51">
        <v>3</v>
      </c>
      <c r="C29" s="51">
        <v>1</v>
      </c>
      <c r="D29" s="51">
        <v>1.8</v>
      </c>
      <c r="E29" s="51">
        <f t="shared" si="4"/>
        <v>33.333333333333329</v>
      </c>
      <c r="F29" s="71">
        <f t="shared" si="5"/>
        <v>55.555555555555557</v>
      </c>
      <c r="G29" s="75"/>
      <c r="H29" s="76"/>
      <c r="I29" s="76"/>
      <c r="J29" s="76"/>
      <c r="K29" s="76"/>
      <c r="L29" s="76"/>
      <c r="M29" s="77"/>
    </row>
    <row r="30" spans="1:87" ht="12" customHeight="1">
      <c r="A30" s="27" t="s">
        <v>69</v>
      </c>
      <c r="B30" s="51">
        <v>1.3</v>
      </c>
      <c r="C30" s="51">
        <v>0.8</v>
      </c>
      <c r="D30" s="51">
        <v>0.7</v>
      </c>
      <c r="E30" s="51">
        <f t="shared" si="4"/>
        <v>61.53846153846154</v>
      </c>
      <c r="F30" s="71">
        <f t="shared" si="5"/>
        <v>114.28571428571431</v>
      </c>
      <c r="G30" s="75"/>
      <c r="H30" s="76"/>
      <c r="I30" s="76"/>
      <c r="J30" s="76"/>
      <c r="K30" s="76"/>
      <c r="L30" s="76"/>
      <c r="M30" s="77"/>
    </row>
    <row r="31" spans="1:87" ht="12" customHeight="1">
      <c r="A31" s="27" t="s">
        <v>70</v>
      </c>
      <c r="B31" s="51">
        <v>0.3</v>
      </c>
      <c r="C31" s="51">
        <v>0.3</v>
      </c>
      <c r="D31" s="51"/>
      <c r="E31" s="51">
        <f t="shared" si="4"/>
        <v>100</v>
      </c>
      <c r="F31" s="71" t="e">
        <f t="shared" si="5"/>
        <v>#DIV/0!</v>
      </c>
      <c r="G31" s="75"/>
      <c r="H31" s="76"/>
      <c r="I31" s="76"/>
      <c r="J31" s="76"/>
      <c r="K31" s="76"/>
      <c r="L31" s="76"/>
      <c r="M31" s="77"/>
    </row>
    <row r="32" spans="1:87" ht="12" customHeight="1">
      <c r="A32" s="27" t="s">
        <v>71</v>
      </c>
      <c r="B32" s="51">
        <v>3.6</v>
      </c>
      <c r="C32" s="51">
        <v>3.4</v>
      </c>
      <c r="D32" s="51">
        <v>2</v>
      </c>
      <c r="E32" s="51">
        <f t="shared" si="4"/>
        <v>94.444444444444443</v>
      </c>
      <c r="F32" s="71">
        <f t="shared" si="5"/>
        <v>170</v>
      </c>
      <c r="G32" s="75"/>
      <c r="H32" s="76"/>
      <c r="I32" s="76"/>
      <c r="J32" s="76"/>
      <c r="K32" s="76"/>
      <c r="L32" s="76"/>
      <c r="M32" s="77"/>
    </row>
    <row r="33" spans="1:38" ht="12" customHeight="1">
      <c r="A33" s="27" t="s">
        <v>72</v>
      </c>
      <c r="B33" s="51">
        <v>2.8</v>
      </c>
      <c r="C33" s="51"/>
      <c r="D33" s="51"/>
      <c r="E33" s="51">
        <f t="shared" si="4"/>
        <v>0</v>
      </c>
      <c r="F33" s="71" t="e">
        <f t="shared" si="5"/>
        <v>#DIV/0!</v>
      </c>
      <c r="G33" s="75"/>
      <c r="H33" s="76"/>
      <c r="I33" s="76"/>
      <c r="J33" s="76"/>
      <c r="K33" s="76"/>
      <c r="L33" s="76"/>
      <c r="M33" s="77"/>
    </row>
    <row r="34" spans="1:38" ht="12" customHeight="1">
      <c r="A34" s="27" t="s">
        <v>73</v>
      </c>
      <c r="B34" s="51">
        <v>2</v>
      </c>
      <c r="C34" s="51">
        <v>1</v>
      </c>
      <c r="D34" s="51"/>
      <c r="E34" s="51">
        <f t="shared" si="4"/>
        <v>50</v>
      </c>
      <c r="F34" s="71" t="e">
        <f t="shared" si="5"/>
        <v>#DIV/0!</v>
      </c>
      <c r="G34" s="75"/>
      <c r="H34" s="76"/>
      <c r="I34" s="76"/>
      <c r="J34" s="76"/>
      <c r="K34" s="76"/>
      <c r="L34" s="76"/>
      <c r="M34" s="77"/>
    </row>
    <row r="35" spans="1:38" ht="12" customHeight="1">
      <c r="A35" s="27" t="s">
        <v>74</v>
      </c>
      <c r="B35" s="51">
        <v>2.2000000000000002</v>
      </c>
      <c r="C35" s="51">
        <v>1.9</v>
      </c>
      <c r="D35" s="51"/>
      <c r="E35" s="51">
        <f t="shared" si="4"/>
        <v>86.36363636363636</v>
      </c>
      <c r="F35" s="71" t="e">
        <f t="shared" si="5"/>
        <v>#DIV/0!</v>
      </c>
      <c r="G35" s="75"/>
      <c r="H35" s="76"/>
      <c r="I35" s="76"/>
      <c r="J35" s="76"/>
      <c r="K35" s="76"/>
      <c r="L35" s="76"/>
      <c r="M35" s="77"/>
    </row>
    <row r="36" spans="1:38" ht="12" customHeight="1">
      <c r="A36" s="27" t="s">
        <v>75</v>
      </c>
      <c r="B36" s="51">
        <v>21</v>
      </c>
      <c r="C36" s="51">
        <v>2.2000000000000002</v>
      </c>
      <c r="D36" s="51">
        <v>15.4</v>
      </c>
      <c r="E36" s="51">
        <f t="shared" si="4"/>
        <v>10.476190476190476</v>
      </c>
      <c r="F36" s="71">
        <f t="shared" si="5"/>
        <v>14.285714285714288</v>
      </c>
      <c r="G36" s="75"/>
      <c r="H36" s="76"/>
      <c r="I36" s="76"/>
      <c r="J36" s="76"/>
      <c r="K36" s="76"/>
      <c r="L36" s="76"/>
      <c r="M36" s="77"/>
    </row>
    <row r="37" spans="1:38" ht="12" customHeight="1">
      <c r="A37" s="27" t="s">
        <v>76</v>
      </c>
      <c r="B37" s="51">
        <v>2.2999999999999998</v>
      </c>
      <c r="C37" s="51"/>
      <c r="D37" s="51">
        <v>0.7</v>
      </c>
      <c r="E37" s="51">
        <f t="shared" si="4"/>
        <v>0</v>
      </c>
      <c r="F37" s="71">
        <f t="shared" si="5"/>
        <v>0</v>
      </c>
      <c r="G37" s="75"/>
      <c r="H37" s="76"/>
      <c r="I37" s="76"/>
      <c r="J37" s="76"/>
      <c r="K37" s="76"/>
      <c r="L37" s="76"/>
      <c r="M37" s="77"/>
    </row>
    <row r="38" spans="1:38" ht="12" customHeight="1">
      <c r="A38" s="27" t="s">
        <v>77</v>
      </c>
      <c r="B38" s="51">
        <v>1.5</v>
      </c>
      <c r="C38" s="51"/>
      <c r="D38" s="51"/>
      <c r="E38" s="51">
        <f t="shared" si="4"/>
        <v>0</v>
      </c>
      <c r="F38" s="71" t="e">
        <f t="shared" si="5"/>
        <v>#DIV/0!</v>
      </c>
      <c r="G38" s="75"/>
      <c r="H38" s="76"/>
      <c r="I38" s="76"/>
      <c r="J38" s="76"/>
      <c r="K38" s="76"/>
      <c r="L38" s="76"/>
      <c r="M38" s="77"/>
    </row>
    <row r="39" spans="1:38" ht="12" customHeight="1" thickBot="1">
      <c r="A39" s="27" t="s">
        <v>78</v>
      </c>
      <c r="B39" s="51">
        <v>41</v>
      </c>
      <c r="C39" s="51">
        <v>22.5</v>
      </c>
      <c r="D39" s="51">
        <v>55</v>
      </c>
      <c r="E39" s="51">
        <f t="shared" si="4"/>
        <v>54.878048780487809</v>
      </c>
      <c r="F39" s="71">
        <f t="shared" si="5"/>
        <v>40.909090909090914</v>
      </c>
      <c r="G39" s="78"/>
      <c r="H39" s="79"/>
      <c r="I39" s="79"/>
      <c r="J39" s="79"/>
      <c r="K39" s="79"/>
      <c r="L39" s="79"/>
      <c r="M39" s="80"/>
    </row>
    <row r="40" spans="1:38" ht="14.1" customHeight="1" thickBot="1">
      <c r="A40" s="48" t="s">
        <v>79</v>
      </c>
      <c r="B40" s="55">
        <f>SUM(B26:B39)</f>
        <v>101.5</v>
      </c>
      <c r="C40" s="55">
        <f>SUM(C26:C39)</f>
        <v>38.799999999999997</v>
      </c>
      <c r="D40" s="55">
        <f>SUM(D26:D39)</f>
        <v>96.800000000000011</v>
      </c>
      <c r="E40" s="55">
        <f t="shared" si="4"/>
        <v>38.226600985221673</v>
      </c>
      <c r="F40" s="81">
        <f t="shared" si="5"/>
        <v>40.082644628099168</v>
      </c>
      <c r="G40" s="55">
        <f t="shared" ref="G40:M40" si="6">SUM(G26:G39)</f>
        <v>0</v>
      </c>
      <c r="H40" s="55">
        <f t="shared" si="6"/>
        <v>0</v>
      </c>
      <c r="I40" s="55">
        <f t="shared" si="6"/>
        <v>0</v>
      </c>
      <c r="J40" s="55">
        <f t="shared" si="6"/>
        <v>0</v>
      </c>
      <c r="K40" s="55">
        <f t="shared" si="6"/>
        <v>0</v>
      </c>
      <c r="L40" s="55">
        <f t="shared" si="6"/>
        <v>0</v>
      </c>
      <c r="M40" s="55">
        <f t="shared" si="6"/>
        <v>0</v>
      </c>
    </row>
    <row r="41" spans="1:38">
      <c r="L41" s="49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</row>
    <row r="42" spans="1:38">
      <c r="L42" s="49"/>
    </row>
    <row r="43" spans="1:38">
      <c r="L43" s="49"/>
    </row>
    <row r="44" spans="1:38">
      <c r="L44" s="49"/>
    </row>
    <row r="45" spans="1:38">
      <c r="L45" s="49"/>
    </row>
    <row r="46" spans="1:38">
      <c r="L46" s="49"/>
    </row>
    <row r="47" spans="1:38">
      <c r="L47" s="49"/>
    </row>
    <row r="48" spans="1:38">
      <c r="L48" s="49"/>
    </row>
    <row r="49" spans="12:12">
      <c r="L49" s="49"/>
    </row>
    <row r="50" spans="12:12">
      <c r="L50" s="49"/>
    </row>
    <row r="51" spans="12:12">
      <c r="L51" s="49"/>
    </row>
    <row r="52" spans="12:12">
      <c r="L52" s="49"/>
    </row>
    <row r="53" spans="12:12">
      <c r="L53" s="49"/>
    </row>
    <row r="54" spans="12:12">
      <c r="L54" s="49"/>
    </row>
    <row r="55" spans="12:12">
      <c r="L55" s="49"/>
    </row>
    <row r="56" spans="12:12">
      <c r="L56" s="49"/>
    </row>
    <row r="57" spans="12:12">
      <c r="L57" s="49"/>
    </row>
    <row r="58" spans="12:12">
      <c r="L58" s="49"/>
    </row>
    <row r="59" spans="12:12">
      <c r="L59" s="49"/>
    </row>
    <row r="60" spans="12:12">
      <c r="L60" s="49"/>
    </row>
    <row r="61" spans="12:12">
      <c r="L61" s="49"/>
    </row>
    <row r="62" spans="12:12">
      <c r="L62" s="49"/>
    </row>
    <row r="63" spans="12:12">
      <c r="L63" s="49"/>
    </row>
    <row r="64" spans="12:12">
      <c r="L64" s="49"/>
    </row>
    <row r="65" spans="12:12">
      <c r="L65" s="49"/>
    </row>
    <row r="66" spans="12:12">
      <c r="L66" s="49"/>
    </row>
    <row r="67" spans="12:12">
      <c r="L67" s="49"/>
    </row>
    <row r="68" spans="12:12">
      <c r="L68" s="49"/>
    </row>
    <row r="69" spans="12:12">
      <c r="L69" s="49"/>
    </row>
    <row r="70" spans="12:12">
      <c r="L70" s="49"/>
    </row>
    <row r="71" spans="12:12">
      <c r="L71" s="49"/>
    </row>
    <row r="72" spans="12:12">
      <c r="L72" s="49"/>
    </row>
    <row r="73" spans="12:12">
      <c r="L73" s="49"/>
    </row>
    <row r="74" spans="12:12">
      <c r="L74" s="49"/>
    </row>
    <row r="75" spans="12:12">
      <c r="L75" s="49"/>
    </row>
  </sheetData>
  <phoneticPr fontId="2" type="noConversion"/>
  <printOptions horizontalCentered="1" verticalCentered="1"/>
  <pageMargins left="0.19685039370078741" right="0.19685039370078741" top="0.19685039370078741" bottom="0.19685039370078741" header="0" footer="0"/>
  <pageSetup paperSize="11" scale="65" orientation="landscape" horizontalDpi="120" verticalDpi="14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88"/>
  <sheetViews>
    <sheetView topLeftCell="A16" workbookViewId="0">
      <selection activeCell="T35" sqref="T35"/>
    </sheetView>
  </sheetViews>
  <sheetFormatPr defaultColWidth="9.140625" defaultRowHeight="12.75"/>
  <cols>
    <col min="1" max="1" width="11.7109375" style="909" customWidth="1"/>
    <col min="2" max="3" width="9.140625" style="909"/>
    <col min="4" max="4" width="8.140625" style="909" customWidth="1"/>
    <col min="5" max="6" width="6.140625" style="909" customWidth="1"/>
    <col min="7" max="7" width="6" style="909" customWidth="1"/>
    <col min="8" max="9" width="8.140625" style="909" customWidth="1"/>
    <col min="10" max="10" width="7.5703125" style="909" customWidth="1"/>
    <col min="11" max="12" width="8.140625" style="909" customWidth="1"/>
    <col min="13" max="13" width="6.85546875" style="909" customWidth="1"/>
    <col min="14" max="15" width="8.140625" style="909" customWidth="1"/>
    <col min="16" max="16" width="7.42578125" style="909" customWidth="1"/>
    <col min="17" max="18" width="8.140625" style="909" customWidth="1"/>
    <col min="19" max="19" width="7.28515625" style="909" customWidth="1"/>
    <col min="20" max="20" width="13" style="909" customWidth="1"/>
    <col min="21" max="21" width="7.85546875" style="909" customWidth="1"/>
    <col min="22" max="22" width="8.140625" style="909" customWidth="1"/>
    <col min="23" max="23" width="8.85546875" style="909" customWidth="1"/>
    <col min="24" max="24" width="8.140625" style="909" customWidth="1"/>
    <col min="25" max="25" width="6.5703125" style="909" customWidth="1"/>
    <col min="26" max="26" width="7.140625" style="909" customWidth="1"/>
    <col min="27" max="28" width="7.42578125" style="909" customWidth="1"/>
    <col min="29" max="29" width="8.140625" style="909" customWidth="1"/>
    <col min="30" max="30" width="7.28515625" style="909" customWidth="1"/>
    <col min="31" max="31" width="7.5703125" style="909" customWidth="1"/>
    <col min="32" max="32" width="8.140625" style="909" customWidth="1"/>
    <col min="33" max="33" width="7.42578125" style="909" customWidth="1"/>
    <col min="34" max="34" width="6.85546875" style="909" customWidth="1"/>
    <col min="35" max="36" width="8.140625" style="909" customWidth="1"/>
    <col min="37" max="37" width="7.28515625" style="909" customWidth="1"/>
    <col min="38" max="38" width="8.140625" style="909" customWidth="1"/>
    <col min="39" max="16384" width="9.140625" style="909"/>
  </cols>
  <sheetData>
    <row r="1" spans="1:38" ht="15.75">
      <c r="A1" s="1598" t="s">
        <v>2059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  <c r="Q1" s="1599"/>
      <c r="R1" s="1599"/>
      <c r="S1" s="1599"/>
      <c r="T1" s="1600" t="s">
        <v>2060</v>
      </c>
      <c r="U1" s="1600"/>
      <c r="V1" s="1600"/>
      <c r="W1" s="1600"/>
      <c r="X1" s="1600"/>
      <c r="Y1" s="1600"/>
      <c r="Z1" s="1600"/>
      <c r="AA1" s="1600"/>
      <c r="AB1" s="1600"/>
      <c r="AC1" s="1600"/>
      <c r="AD1" s="1600"/>
      <c r="AE1" s="1600"/>
      <c r="AF1" s="1600"/>
      <c r="AG1" s="1600"/>
      <c r="AH1" s="1600"/>
      <c r="AI1" s="1600"/>
      <c r="AJ1" s="1600"/>
      <c r="AK1" s="1600"/>
      <c r="AL1" s="1600"/>
    </row>
    <row r="2" spans="1:38">
      <c r="A2" s="946"/>
      <c r="B2" s="917"/>
      <c r="C2" s="917"/>
      <c r="D2" s="917"/>
      <c r="E2" s="917"/>
      <c r="F2" s="917"/>
      <c r="G2" s="917"/>
    </row>
    <row r="3" spans="1:38">
      <c r="A3" s="1601"/>
      <c r="B3" s="1581" t="s">
        <v>2061</v>
      </c>
      <c r="C3" s="1581"/>
      <c r="D3" s="1581"/>
      <c r="E3" s="1587" t="s">
        <v>95</v>
      </c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1" t="s">
        <v>2061</v>
      </c>
      <c r="V3" s="1581"/>
      <c r="W3" s="1581"/>
      <c r="X3" s="1587" t="s">
        <v>95</v>
      </c>
      <c r="Y3" s="1587"/>
      <c r="Z3" s="1587"/>
      <c r="AA3" s="1587"/>
      <c r="AB3" s="1587"/>
      <c r="AC3" s="1587"/>
      <c r="AD3" s="1587"/>
      <c r="AE3" s="1587"/>
      <c r="AF3" s="1587"/>
      <c r="AG3" s="1587"/>
      <c r="AH3" s="1587"/>
      <c r="AI3" s="1587"/>
      <c r="AJ3" s="1587"/>
      <c r="AK3" s="1587"/>
      <c r="AL3" s="1587"/>
    </row>
    <row r="4" spans="1:38">
      <c r="A4" s="1601"/>
      <c r="B4" s="1581"/>
      <c r="C4" s="1581"/>
      <c r="D4" s="1581"/>
      <c r="E4" s="1581" t="s">
        <v>1699</v>
      </c>
      <c r="F4" s="1581"/>
      <c r="G4" s="1582"/>
      <c r="H4" s="1581" t="s">
        <v>1700</v>
      </c>
      <c r="I4" s="1581"/>
      <c r="J4" s="1582"/>
      <c r="K4" s="1581" t="s">
        <v>1701</v>
      </c>
      <c r="L4" s="1581"/>
      <c r="M4" s="1582"/>
      <c r="N4" s="1581" t="s">
        <v>1725</v>
      </c>
      <c r="O4" s="1581"/>
      <c r="P4" s="1582"/>
      <c r="Q4" s="1581" t="s">
        <v>1726</v>
      </c>
      <c r="R4" s="1581"/>
      <c r="S4" s="1581"/>
      <c r="T4" s="1587"/>
      <c r="U4" s="1581"/>
      <c r="V4" s="1581"/>
      <c r="W4" s="1581"/>
      <c r="X4" s="1581" t="s">
        <v>1699</v>
      </c>
      <c r="Y4" s="1581"/>
      <c r="Z4" s="1581"/>
      <c r="AA4" s="1581" t="s">
        <v>1700</v>
      </c>
      <c r="AB4" s="1581"/>
      <c r="AC4" s="1581"/>
      <c r="AD4" s="1581" t="s">
        <v>1701</v>
      </c>
      <c r="AE4" s="1581"/>
      <c r="AF4" s="1581"/>
      <c r="AG4" s="1581" t="s">
        <v>1725</v>
      </c>
      <c r="AH4" s="1581"/>
      <c r="AI4" s="1581"/>
      <c r="AJ4" s="1581" t="s">
        <v>1726</v>
      </c>
      <c r="AK4" s="1581"/>
      <c r="AL4" s="1581"/>
    </row>
    <row r="5" spans="1:38">
      <c r="A5" s="1601"/>
      <c r="B5" s="1581">
        <v>2012</v>
      </c>
      <c r="C5" s="1581">
        <v>2013</v>
      </c>
      <c r="D5" s="1596" t="s">
        <v>2062</v>
      </c>
      <c r="E5" s="1581">
        <v>2012</v>
      </c>
      <c r="F5" s="1581">
        <v>2013</v>
      </c>
      <c r="G5" s="1596" t="s">
        <v>2062</v>
      </c>
      <c r="H5" s="1581">
        <v>2012</v>
      </c>
      <c r="I5" s="1581">
        <v>2013</v>
      </c>
      <c r="J5" s="1596" t="s">
        <v>2062</v>
      </c>
      <c r="K5" s="1581">
        <v>2012</v>
      </c>
      <c r="L5" s="1581">
        <v>2013</v>
      </c>
      <c r="M5" s="1596" t="s">
        <v>2063</v>
      </c>
      <c r="N5" s="1581">
        <v>2012</v>
      </c>
      <c r="O5" s="1581">
        <v>2013</v>
      </c>
      <c r="P5" s="1596" t="s">
        <v>2062</v>
      </c>
      <c r="Q5" s="1581">
        <v>2012</v>
      </c>
      <c r="R5" s="1581">
        <v>2013</v>
      </c>
      <c r="S5" s="1596" t="s">
        <v>2062</v>
      </c>
      <c r="T5" s="1587"/>
      <c r="U5" s="1581">
        <v>2012</v>
      </c>
      <c r="V5" s="1581">
        <v>2013</v>
      </c>
      <c r="W5" s="1593" t="s">
        <v>2062</v>
      </c>
      <c r="X5" s="1581">
        <v>2012</v>
      </c>
      <c r="Y5" s="1581">
        <v>2013</v>
      </c>
      <c r="Z5" s="1593" t="s">
        <v>2062</v>
      </c>
      <c r="AA5" s="1581">
        <v>2012</v>
      </c>
      <c r="AB5" s="1581">
        <v>2013</v>
      </c>
      <c r="AC5" s="1593" t="s">
        <v>2062</v>
      </c>
      <c r="AD5" s="1581">
        <v>2012</v>
      </c>
      <c r="AE5" s="1581">
        <v>2013</v>
      </c>
      <c r="AF5" s="1593" t="s">
        <v>2062</v>
      </c>
      <c r="AG5" s="1581">
        <v>2012</v>
      </c>
      <c r="AH5" s="1581">
        <v>2013</v>
      </c>
      <c r="AI5" s="1593" t="s">
        <v>2062</v>
      </c>
      <c r="AJ5" s="1581">
        <v>2012</v>
      </c>
      <c r="AK5" s="1581">
        <v>2013</v>
      </c>
      <c r="AL5" s="1593" t="s">
        <v>2062</v>
      </c>
    </row>
    <row r="6" spans="1:38" ht="21" customHeight="1">
      <c r="A6" s="1602"/>
      <c r="B6" s="1582"/>
      <c r="C6" s="1582"/>
      <c r="D6" s="1597"/>
      <c r="E6" s="1582"/>
      <c r="F6" s="1582"/>
      <c r="G6" s="1597"/>
      <c r="H6" s="1582"/>
      <c r="I6" s="1582"/>
      <c r="J6" s="1597"/>
      <c r="K6" s="1582"/>
      <c r="L6" s="1582"/>
      <c r="M6" s="1597"/>
      <c r="N6" s="1582"/>
      <c r="O6" s="1582"/>
      <c r="P6" s="1597"/>
      <c r="Q6" s="1582"/>
      <c r="R6" s="1582"/>
      <c r="S6" s="1597"/>
      <c r="T6" s="1588"/>
      <c r="U6" s="1582"/>
      <c r="V6" s="1582"/>
      <c r="W6" s="1594"/>
      <c r="X6" s="1582"/>
      <c r="Y6" s="1582"/>
      <c r="Z6" s="1594"/>
      <c r="AA6" s="1582"/>
      <c r="AB6" s="1582"/>
      <c r="AC6" s="1594"/>
      <c r="AD6" s="1582"/>
      <c r="AE6" s="1582"/>
      <c r="AF6" s="1594"/>
      <c r="AG6" s="1582"/>
      <c r="AH6" s="1582"/>
      <c r="AI6" s="1594"/>
      <c r="AJ6" s="1582"/>
      <c r="AK6" s="1582"/>
      <c r="AL6" s="1594"/>
    </row>
    <row r="7" spans="1:38">
      <c r="A7" s="1255" t="s">
        <v>98</v>
      </c>
      <c r="B7" s="1256">
        <f t="shared" ref="B7:C20" si="0">SUM(E7+H7+K7+N7+Q7)</f>
        <v>111491</v>
      </c>
      <c r="C7" s="1257">
        <f t="shared" si="0"/>
        <v>112719</v>
      </c>
      <c r="D7" s="1256">
        <f t="shared" ref="D7:D21" si="1">(C7-B7)</f>
        <v>1228</v>
      </c>
      <c r="E7" s="1256">
        <v>145</v>
      </c>
      <c r="F7" s="1256">
        <v>179</v>
      </c>
      <c r="G7" s="1256">
        <f t="shared" ref="G7:G21" si="2">(F7-E7)</f>
        <v>34</v>
      </c>
      <c r="H7" s="1256">
        <v>7646</v>
      </c>
      <c r="I7" s="1256">
        <v>7817</v>
      </c>
      <c r="J7" s="1256">
        <f t="shared" ref="J7:J21" si="3">(I7-H7)</f>
        <v>171</v>
      </c>
      <c r="K7" s="1256">
        <v>10432</v>
      </c>
      <c r="L7" s="1256">
        <v>11176</v>
      </c>
      <c r="M7" s="1256">
        <f t="shared" ref="M7:M21" si="4">(L7-K7)</f>
        <v>744</v>
      </c>
      <c r="N7" s="1256">
        <v>64179</v>
      </c>
      <c r="O7" s="1256">
        <v>63704</v>
      </c>
      <c r="P7" s="1256">
        <f t="shared" ref="P7:P21" si="5">(O7-N7)</f>
        <v>-475</v>
      </c>
      <c r="Q7" s="1256">
        <v>29089</v>
      </c>
      <c r="R7" s="1256">
        <v>29843</v>
      </c>
      <c r="S7" s="1256">
        <f t="shared" ref="S7:S21" si="6">(R7-Q7)</f>
        <v>754</v>
      </c>
      <c r="T7" s="1255" t="s">
        <v>98</v>
      </c>
      <c r="U7" s="915">
        <f t="shared" ref="U7:V20" si="7">SUM(X7+AA7+AD7+AG7+AJ7)</f>
        <v>109800</v>
      </c>
      <c r="V7" s="915">
        <f t="shared" si="7"/>
        <v>110681</v>
      </c>
      <c r="W7" s="915">
        <f t="shared" ref="W7:W21" si="8">(V7-U7)</f>
        <v>881</v>
      </c>
      <c r="X7" s="1108">
        <v>145</v>
      </c>
      <c r="Y7" s="1108">
        <v>179</v>
      </c>
      <c r="Z7" s="915">
        <f t="shared" ref="Z7:Z21" si="9">(Y7-X7)</f>
        <v>34</v>
      </c>
      <c r="AA7" s="1108">
        <v>7510</v>
      </c>
      <c r="AB7" s="1108">
        <v>7716</v>
      </c>
      <c r="AC7" s="915">
        <f t="shared" ref="AC7:AC21" si="10">(AB7-AA7)</f>
        <v>206</v>
      </c>
      <c r="AD7" s="1108">
        <v>10318</v>
      </c>
      <c r="AE7" s="1108">
        <v>11042</v>
      </c>
      <c r="AF7" s="915">
        <f t="shared" ref="AF7:AF21" si="11">(AE7-AD7)</f>
        <v>724</v>
      </c>
      <c r="AG7" s="1108">
        <v>63041</v>
      </c>
      <c r="AH7" s="1108">
        <v>62223</v>
      </c>
      <c r="AI7" s="915">
        <f t="shared" ref="AI7:AI21" si="12">(AH7-AG7)</f>
        <v>-818</v>
      </c>
      <c r="AJ7" s="1108">
        <v>28786</v>
      </c>
      <c r="AK7" s="1108">
        <v>29521</v>
      </c>
      <c r="AL7" s="915">
        <f t="shared" ref="AL7:AL21" si="13">(AK7-AJ7)</f>
        <v>735</v>
      </c>
    </row>
    <row r="8" spans="1:38">
      <c r="A8" s="1258" t="s">
        <v>99</v>
      </c>
      <c r="B8" s="1259">
        <f t="shared" si="0"/>
        <v>82942</v>
      </c>
      <c r="C8" s="1260">
        <f t="shared" si="0"/>
        <v>84690</v>
      </c>
      <c r="D8" s="1259">
        <f t="shared" si="1"/>
        <v>1748</v>
      </c>
      <c r="E8" s="1259">
        <v>634</v>
      </c>
      <c r="F8" s="1259">
        <v>634</v>
      </c>
      <c r="G8" s="1259">
        <f t="shared" si="2"/>
        <v>0</v>
      </c>
      <c r="H8" s="1259">
        <v>12457</v>
      </c>
      <c r="I8" s="1259">
        <v>13449</v>
      </c>
      <c r="J8" s="1259">
        <f t="shared" si="3"/>
        <v>992</v>
      </c>
      <c r="K8" s="1259">
        <v>7649</v>
      </c>
      <c r="L8" s="1259">
        <v>8395</v>
      </c>
      <c r="M8" s="1259">
        <f t="shared" si="4"/>
        <v>746</v>
      </c>
      <c r="N8" s="1259">
        <v>37676</v>
      </c>
      <c r="O8" s="1259">
        <v>39310</v>
      </c>
      <c r="P8" s="1259">
        <f t="shared" si="5"/>
        <v>1634</v>
      </c>
      <c r="Q8" s="1259">
        <v>24526</v>
      </c>
      <c r="R8" s="1259">
        <v>22902</v>
      </c>
      <c r="S8" s="1259">
        <f t="shared" si="6"/>
        <v>-1624</v>
      </c>
      <c r="T8" s="1258" t="s">
        <v>99</v>
      </c>
      <c r="U8" s="919">
        <f t="shared" si="7"/>
        <v>76924</v>
      </c>
      <c r="V8" s="919">
        <f t="shared" si="7"/>
        <v>77129</v>
      </c>
      <c r="W8" s="919">
        <f t="shared" si="8"/>
        <v>205</v>
      </c>
      <c r="X8" s="917">
        <v>609</v>
      </c>
      <c r="Y8" s="917">
        <v>607</v>
      </c>
      <c r="Z8" s="919">
        <f t="shared" si="9"/>
        <v>-2</v>
      </c>
      <c r="AA8" s="917">
        <v>11819</v>
      </c>
      <c r="AB8" s="917">
        <v>12674</v>
      </c>
      <c r="AC8" s="919">
        <f t="shared" si="10"/>
        <v>855</v>
      </c>
      <c r="AD8" s="917">
        <v>7212</v>
      </c>
      <c r="AE8" s="917">
        <v>7877</v>
      </c>
      <c r="AF8" s="919">
        <f t="shared" si="11"/>
        <v>665</v>
      </c>
      <c r="AG8" s="917">
        <v>33667</v>
      </c>
      <c r="AH8" s="917">
        <v>33942</v>
      </c>
      <c r="AI8" s="919">
        <f t="shared" si="12"/>
        <v>275</v>
      </c>
      <c r="AJ8" s="917">
        <v>23617</v>
      </c>
      <c r="AK8" s="917">
        <v>22029</v>
      </c>
      <c r="AL8" s="919">
        <f t="shared" si="13"/>
        <v>-1588</v>
      </c>
    </row>
    <row r="9" spans="1:38">
      <c r="A9" s="1258" t="s">
        <v>100</v>
      </c>
      <c r="B9" s="1259">
        <f t="shared" si="0"/>
        <v>74805</v>
      </c>
      <c r="C9" s="1260">
        <f t="shared" si="0"/>
        <v>76414</v>
      </c>
      <c r="D9" s="1259">
        <f t="shared" si="1"/>
        <v>1609</v>
      </c>
      <c r="E9" s="1259">
        <v>358</v>
      </c>
      <c r="F9" s="1259">
        <v>363</v>
      </c>
      <c r="G9" s="1259">
        <f t="shared" si="2"/>
        <v>5</v>
      </c>
      <c r="H9" s="1259">
        <v>11174</v>
      </c>
      <c r="I9" s="1259">
        <v>12460</v>
      </c>
      <c r="J9" s="1259">
        <f t="shared" si="3"/>
        <v>1286</v>
      </c>
      <c r="K9" s="1259">
        <v>6210</v>
      </c>
      <c r="L9" s="1259">
        <v>6989</v>
      </c>
      <c r="M9" s="1259">
        <f t="shared" si="4"/>
        <v>779</v>
      </c>
      <c r="N9" s="1259">
        <v>34199</v>
      </c>
      <c r="O9" s="1259">
        <v>34426</v>
      </c>
      <c r="P9" s="1259">
        <f t="shared" si="5"/>
        <v>227</v>
      </c>
      <c r="Q9" s="1259">
        <v>22864</v>
      </c>
      <c r="R9" s="1259">
        <v>22176</v>
      </c>
      <c r="S9" s="1259">
        <f t="shared" si="6"/>
        <v>-688</v>
      </c>
      <c r="T9" s="1258" t="s">
        <v>100</v>
      </c>
      <c r="U9" s="919">
        <f t="shared" si="7"/>
        <v>73267</v>
      </c>
      <c r="V9" s="919">
        <f t="shared" si="7"/>
        <v>75094</v>
      </c>
      <c r="W9" s="919">
        <f t="shared" si="8"/>
        <v>1827</v>
      </c>
      <c r="X9" s="917">
        <v>288</v>
      </c>
      <c r="Y9" s="917">
        <v>291</v>
      </c>
      <c r="Z9" s="919">
        <f t="shared" si="9"/>
        <v>3</v>
      </c>
      <c r="AA9" s="917">
        <v>11137</v>
      </c>
      <c r="AB9" s="917">
        <v>12442</v>
      </c>
      <c r="AC9" s="919">
        <f t="shared" si="10"/>
        <v>1305</v>
      </c>
      <c r="AD9" s="917">
        <v>5816</v>
      </c>
      <c r="AE9" s="917">
        <v>6600</v>
      </c>
      <c r="AF9" s="919">
        <f t="shared" si="11"/>
        <v>784</v>
      </c>
      <c r="AG9" s="917">
        <v>33261</v>
      </c>
      <c r="AH9" s="917">
        <v>33665</v>
      </c>
      <c r="AI9" s="919">
        <f t="shared" si="12"/>
        <v>404</v>
      </c>
      <c r="AJ9" s="917">
        <v>22765</v>
      </c>
      <c r="AK9" s="917">
        <v>22096</v>
      </c>
      <c r="AL9" s="919">
        <f t="shared" si="13"/>
        <v>-669</v>
      </c>
    </row>
    <row r="10" spans="1:38">
      <c r="A10" s="1258" t="s">
        <v>101</v>
      </c>
      <c r="B10" s="1259">
        <f t="shared" si="0"/>
        <v>70728</v>
      </c>
      <c r="C10" s="1260">
        <f t="shared" si="0"/>
        <v>74605</v>
      </c>
      <c r="D10" s="1259">
        <f t="shared" si="1"/>
        <v>3877</v>
      </c>
      <c r="E10" s="1260">
        <v>198</v>
      </c>
      <c r="F10" s="1260">
        <v>204</v>
      </c>
      <c r="G10" s="1259">
        <f t="shared" si="2"/>
        <v>6</v>
      </c>
      <c r="H10" s="1259">
        <v>9490</v>
      </c>
      <c r="I10" s="1259">
        <v>10074</v>
      </c>
      <c r="J10" s="1259">
        <f t="shared" si="3"/>
        <v>584</v>
      </c>
      <c r="K10" s="1259">
        <v>5578</v>
      </c>
      <c r="L10" s="1259">
        <v>6248</v>
      </c>
      <c r="M10" s="1259">
        <f t="shared" si="4"/>
        <v>670</v>
      </c>
      <c r="N10" s="1259">
        <v>32786</v>
      </c>
      <c r="O10" s="1259">
        <v>35529</v>
      </c>
      <c r="P10" s="1259">
        <f t="shared" si="5"/>
        <v>2743</v>
      </c>
      <c r="Q10" s="1259">
        <v>22676</v>
      </c>
      <c r="R10" s="1259">
        <v>22550</v>
      </c>
      <c r="S10" s="1259">
        <f t="shared" si="6"/>
        <v>-126</v>
      </c>
      <c r="T10" s="1258" t="s">
        <v>101</v>
      </c>
      <c r="U10" s="919">
        <f t="shared" si="7"/>
        <v>69720</v>
      </c>
      <c r="V10" s="919">
        <f t="shared" si="7"/>
        <v>73499</v>
      </c>
      <c r="W10" s="919">
        <f t="shared" si="8"/>
        <v>3779</v>
      </c>
      <c r="X10" s="917">
        <v>198</v>
      </c>
      <c r="Y10" s="917">
        <v>204</v>
      </c>
      <c r="Z10" s="919">
        <f t="shared" si="9"/>
        <v>6</v>
      </c>
      <c r="AA10" s="917">
        <v>9490</v>
      </c>
      <c r="AB10" s="917">
        <v>10068</v>
      </c>
      <c r="AC10" s="919">
        <f t="shared" si="10"/>
        <v>578</v>
      </c>
      <c r="AD10" s="917">
        <v>5578</v>
      </c>
      <c r="AE10" s="917">
        <v>6233</v>
      </c>
      <c r="AF10" s="919">
        <f t="shared" si="11"/>
        <v>655</v>
      </c>
      <c r="AG10" s="917">
        <v>31862</v>
      </c>
      <c r="AH10" s="917">
        <v>34601</v>
      </c>
      <c r="AI10" s="919">
        <f t="shared" si="12"/>
        <v>2739</v>
      </c>
      <c r="AJ10" s="917">
        <v>22592</v>
      </c>
      <c r="AK10" s="917">
        <v>22393</v>
      </c>
      <c r="AL10" s="919">
        <f t="shared" si="13"/>
        <v>-199</v>
      </c>
    </row>
    <row r="11" spans="1:38">
      <c r="A11" s="1258" t="s">
        <v>102</v>
      </c>
      <c r="B11" s="1259">
        <f t="shared" si="0"/>
        <v>158129</v>
      </c>
      <c r="C11" s="1260">
        <f t="shared" si="0"/>
        <v>163486</v>
      </c>
      <c r="D11" s="1259">
        <f t="shared" si="1"/>
        <v>5357</v>
      </c>
      <c r="E11" s="1259">
        <v>525</v>
      </c>
      <c r="F11" s="1259">
        <v>510</v>
      </c>
      <c r="G11" s="1259">
        <f t="shared" si="2"/>
        <v>-15</v>
      </c>
      <c r="H11" s="1259">
        <v>15537</v>
      </c>
      <c r="I11" s="1259">
        <v>15953</v>
      </c>
      <c r="J11" s="1259">
        <f t="shared" si="3"/>
        <v>416</v>
      </c>
      <c r="K11" s="1259">
        <v>11772</v>
      </c>
      <c r="L11" s="1259">
        <v>12250</v>
      </c>
      <c r="M11" s="1259">
        <f t="shared" si="4"/>
        <v>478</v>
      </c>
      <c r="N11" s="1261">
        <v>87609</v>
      </c>
      <c r="O11" s="1261">
        <v>92863</v>
      </c>
      <c r="P11" s="1259">
        <f t="shared" si="5"/>
        <v>5254</v>
      </c>
      <c r="Q11" s="1261">
        <v>42686</v>
      </c>
      <c r="R11" s="1261">
        <v>41910</v>
      </c>
      <c r="S11" s="1259">
        <f t="shared" si="6"/>
        <v>-776</v>
      </c>
      <c r="T11" s="1258" t="s">
        <v>102</v>
      </c>
      <c r="U11" s="919">
        <f t="shared" si="7"/>
        <v>156258</v>
      </c>
      <c r="V11" s="919">
        <f t="shared" si="7"/>
        <v>161543</v>
      </c>
      <c r="W11" s="919">
        <f t="shared" si="8"/>
        <v>5285</v>
      </c>
      <c r="X11" s="917">
        <v>525</v>
      </c>
      <c r="Y11" s="917">
        <v>510</v>
      </c>
      <c r="Z11" s="919">
        <f t="shared" si="9"/>
        <v>-15</v>
      </c>
      <c r="AA11" s="917">
        <v>15382</v>
      </c>
      <c r="AB11" s="917">
        <v>15759</v>
      </c>
      <c r="AC11" s="919">
        <f t="shared" si="10"/>
        <v>377</v>
      </c>
      <c r="AD11" s="917">
        <v>11727</v>
      </c>
      <c r="AE11" s="917">
        <v>12204</v>
      </c>
      <c r="AF11" s="919">
        <f t="shared" si="11"/>
        <v>477</v>
      </c>
      <c r="AG11" s="917">
        <v>86333</v>
      </c>
      <c r="AH11" s="917">
        <v>91549</v>
      </c>
      <c r="AI11" s="919">
        <f t="shared" si="12"/>
        <v>5216</v>
      </c>
      <c r="AJ11" s="917">
        <v>42291</v>
      </c>
      <c r="AK11" s="917">
        <v>41521</v>
      </c>
      <c r="AL11" s="919">
        <f t="shared" si="13"/>
        <v>-770</v>
      </c>
    </row>
    <row r="12" spans="1:38">
      <c r="A12" s="1258" t="s">
        <v>103</v>
      </c>
      <c r="B12" s="1259">
        <f t="shared" si="0"/>
        <v>86685</v>
      </c>
      <c r="C12" s="1260">
        <f t="shared" si="0"/>
        <v>86287</v>
      </c>
      <c r="D12" s="1259">
        <f t="shared" si="1"/>
        <v>-398</v>
      </c>
      <c r="E12" s="1261">
        <v>638</v>
      </c>
      <c r="F12" s="1261">
        <v>524</v>
      </c>
      <c r="G12" s="1259">
        <f t="shared" si="2"/>
        <v>-114</v>
      </c>
      <c r="H12" s="1261">
        <v>15681</v>
      </c>
      <c r="I12" s="1261">
        <v>15738</v>
      </c>
      <c r="J12" s="1259">
        <f t="shared" si="3"/>
        <v>57</v>
      </c>
      <c r="K12" s="1259">
        <v>11693</v>
      </c>
      <c r="L12" s="1259">
        <v>12634</v>
      </c>
      <c r="M12" s="1259">
        <f t="shared" si="4"/>
        <v>941</v>
      </c>
      <c r="N12" s="1259">
        <v>35455</v>
      </c>
      <c r="O12" s="1259">
        <v>35559</v>
      </c>
      <c r="P12" s="1259">
        <f t="shared" si="5"/>
        <v>104</v>
      </c>
      <c r="Q12" s="1259">
        <v>23218</v>
      </c>
      <c r="R12" s="1259">
        <v>21832</v>
      </c>
      <c r="S12" s="1259">
        <f t="shared" si="6"/>
        <v>-1386</v>
      </c>
      <c r="T12" s="1258" t="s">
        <v>103</v>
      </c>
      <c r="U12" s="919">
        <f t="shared" si="7"/>
        <v>83474</v>
      </c>
      <c r="V12" s="919">
        <f t="shared" si="7"/>
        <v>83257</v>
      </c>
      <c r="W12" s="919">
        <f t="shared" si="8"/>
        <v>-217</v>
      </c>
      <c r="X12" s="917">
        <v>634</v>
      </c>
      <c r="Y12" s="917">
        <v>516</v>
      </c>
      <c r="Z12" s="919">
        <f t="shared" si="9"/>
        <v>-118</v>
      </c>
      <c r="AA12" s="917">
        <v>15018</v>
      </c>
      <c r="AB12" s="917">
        <v>15055</v>
      </c>
      <c r="AC12" s="919">
        <f t="shared" si="10"/>
        <v>37</v>
      </c>
      <c r="AD12" s="917">
        <v>11017</v>
      </c>
      <c r="AE12" s="917">
        <v>12010</v>
      </c>
      <c r="AF12" s="919">
        <f t="shared" si="11"/>
        <v>993</v>
      </c>
      <c r="AG12" s="917">
        <v>34063</v>
      </c>
      <c r="AH12" s="917">
        <v>34307</v>
      </c>
      <c r="AI12" s="919">
        <f t="shared" si="12"/>
        <v>244</v>
      </c>
      <c r="AJ12" s="917">
        <v>22742</v>
      </c>
      <c r="AK12" s="917">
        <v>21369</v>
      </c>
      <c r="AL12" s="919">
        <f t="shared" si="13"/>
        <v>-1373</v>
      </c>
    </row>
    <row r="13" spans="1:38">
      <c r="A13" s="1258" t="s">
        <v>104</v>
      </c>
      <c r="B13" s="1259">
        <f t="shared" si="0"/>
        <v>63724</v>
      </c>
      <c r="C13" s="1260">
        <f t="shared" si="0"/>
        <v>35707</v>
      </c>
      <c r="D13" s="1259">
        <f t="shared" si="1"/>
        <v>-28017</v>
      </c>
      <c r="E13" s="1259">
        <v>418</v>
      </c>
      <c r="F13" s="1259">
        <v>332</v>
      </c>
      <c r="G13" s="1259">
        <f t="shared" si="2"/>
        <v>-86</v>
      </c>
      <c r="H13" s="1259">
        <v>9502</v>
      </c>
      <c r="I13" s="1259">
        <v>9026</v>
      </c>
      <c r="J13" s="1259">
        <f t="shared" si="3"/>
        <v>-476</v>
      </c>
      <c r="K13" s="1261">
        <v>13350</v>
      </c>
      <c r="L13" s="1261">
        <v>7765</v>
      </c>
      <c r="M13" s="1259">
        <f t="shared" si="4"/>
        <v>-5585</v>
      </c>
      <c r="N13" s="1259">
        <v>26476</v>
      </c>
      <c r="O13" s="1259">
        <v>10981</v>
      </c>
      <c r="P13" s="1259">
        <f t="shared" si="5"/>
        <v>-15495</v>
      </c>
      <c r="Q13" s="1259">
        <v>13978</v>
      </c>
      <c r="R13" s="1259">
        <v>7603</v>
      </c>
      <c r="S13" s="1259">
        <f t="shared" si="6"/>
        <v>-6375</v>
      </c>
      <c r="T13" s="1258" t="s">
        <v>104</v>
      </c>
      <c r="U13" s="919">
        <f t="shared" si="7"/>
        <v>50765</v>
      </c>
      <c r="V13" s="919">
        <f t="shared" si="7"/>
        <v>29615</v>
      </c>
      <c r="W13" s="919">
        <f t="shared" si="8"/>
        <v>-21150</v>
      </c>
      <c r="X13" s="917">
        <v>333</v>
      </c>
      <c r="Y13" s="917">
        <v>326</v>
      </c>
      <c r="Z13" s="919">
        <f t="shared" si="9"/>
        <v>-7</v>
      </c>
      <c r="AA13" s="917">
        <v>8628</v>
      </c>
      <c r="AB13" s="917">
        <v>8250</v>
      </c>
      <c r="AC13" s="919">
        <f t="shared" si="10"/>
        <v>-378</v>
      </c>
      <c r="AD13" s="917">
        <v>10932</v>
      </c>
      <c r="AE13" s="917">
        <v>6434</v>
      </c>
      <c r="AF13" s="919">
        <f t="shared" si="11"/>
        <v>-4498</v>
      </c>
      <c r="AG13" s="917">
        <v>18465</v>
      </c>
      <c r="AH13" s="917">
        <v>7847</v>
      </c>
      <c r="AI13" s="919">
        <f t="shared" si="12"/>
        <v>-10618</v>
      </c>
      <c r="AJ13" s="917">
        <v>12407</v>
      </c>
      <c r="AK13" s="917">
        <v>6758</v>
      </c>
      <c r="AL13" s="919">
        <f t="shared" si="13"/>
        <v>-5649</v>
      </c>
    </row>
    <row r="14" spans="1:38">
      <c r="A14" s="1258" t="s">
        <v>105</v>
      </c>
      <c r="B14" s="1259">
        <f t="shared" si="0"/>
        <v>72653</v>
      </c>
      <c r="C14" s="1260">
        <f t="shared" si="0"/>
        <v>74786</v>
      </c>
      <c r="D14" s="1259">
        <f t="shared" si="1"/>
        <v>2133</v>
      </c>
      <c r="E14" s="1259">
        <v>395</v>
      </c>
      <c r="F14" s="1259">
        <v>364</v>
      </c>
      <c r="G14" s="1259">
        <f t="shared" si="2"/>
        <v>-31</v>
      </c>
      <c r="H14" s="1259">
        <v>10238</v>
      </c>
      <c r="I14" s="1259">
        <v>10842</v>
      </c>
      <c r="J14" s="1259">
        <f t="shared" si="3"/>
        <v>604</v>
      </c>
      <c r="K14" s="1259">
        <v>5797</v>
      </c>
      <c r="L14" s="1259">
        <v>6199</v>
      </c>
      <c r="M14" s="1259">
        <f t="shared" si="4"/>
        <v>402</v>
      </c>
      <c r="N14" s="1259">
        <v>37527</v>
      </c>
      <c r="O14" s="1259">
        <v>39034</v>
      </c>
      <c r="P14" s="1259">
        <f t="shared" si="5"/>
        <v>1507</v>
      </c>
      <c r="Q14" s="1259">
        <v>18696</v>
      </c>
      <c r="R14" s="1259">
        <v>18347</v>
      </c>
      <c r="S14" s="1259">
        <f t="shared" si="6"/>
        <v>-349</v>
      </c>
      <c r="T14" s="1258" t="s">
        <v>105</v>
      </c>
      <c r="U14" s="919">
        <f t="shared" si="7"/>
        <v>72004</v>
      </c>
      <c r="V14" s="919">
        <f t="shared" si="7"/>
        <v>74002</v>
      </c>
      <c r="W14" s="919">
        <f t="shared" si="8"/>
        <v>1998</v>
      </c>
      <c r="X14" s="917">
        <v>395</v>
      </c>
      <c r="Y14" s="917">
        <v>364</v>
      </c>
      <c r="Z14" s="919">
        <f t="shared" si="9"/>
        <v>-31</v>
      </c>
      <c r="AA14" s="917">
        <v>10237</v>
      </c>
      <c r="AB14" s="917">
        <v>10840</v>
      </c>
      <c r="AC14" s="919">
        <f t="shared" si="10"/>
        <v>603</v>
      </c>
      <c r="AD14" s="917">
        <v>5784</v>
      </c>
      <c r="AE14" s="917">
        <v>6186</v>
      </c>
      <c r="AF14" s="919">
        <f t="shared" si="11"/>
        <v>402</v>
      </c>
      <c r="AG14" s="917">
        <v>37052</v>
      </c>
      <c r="AH14" s="917">
        <v>38423</v>
      </c>
      <c r="AI14" s="919">
        <f t="shared" si="12"/>
        <v>1371</v>
      </c>
      <c r="AJ14" s="917">
        <v>18536</v>
      </c>
      <c r="AK14" s="917">
        <v>18189</v>
      </c>
      <c r="AL14" s="919">
        <f t="shared" si="13"/>
        <v>-347</v>
      </c>
    </row>
    <row r="15" spans="1:38">
      <c r="A15" s="1258" t="s">
        <v>106</v>
      </c>
      <c r="B15" s="1259">
        <f t="shared" si="0"/>
        <v>93309</v>
      </c>
      <c r="C15" s="1260">
        <f t="shared" si="0"/>
        <v>99456</v>
      </c>
      <c r="D15" s="1259">
        <f t="shared" si="1"/>
        <v>6147</v>
      </c>
      <c r="E15" s="1259">
        <v>477</v>
      </c>
      <c r="F15" s="1259">
        <v>502</v>
      </c>
      <c r="G15" s="1259">
        <f t="shared" si="2"/>
        <v>25</v>
      </c>
      <c r="H15" s="1259">
        <v>12880</v>
      </c>
      <c r="I15" s="1259">
        <v>13738</v>
      </c>
      <c r="J15" s="1259">
        <f t="shared" si="3"/>
        <v>858</v>
      </c>
      <c r="K15" s="1259">
        <v>5644</v>
      </c>
      <c r="L15" s="1259">
        <v>6422</v>
      </c>
      <c r="M15" s="1259">
        <f t="shared" si="4"/>
        <v>778</v>
      </c>
      <c r="N15" s="1259">
        <v>49911</v>
      </c>
      <c r="O15" s="1259">
        <v>53695</v>
      </c>
      <c r="P15" s="1259">
        <f t="shared" si="5"/>
        <v>3784</v>
      </c>
      <c r="Q15" s="1259">
        <v>24397</v>
      </c>
      <c r="R15" s="1259">
        <v>25099</v>
      </c>
      <c r="S15" s="1259">
        <f t="shared" si="6"/>
        <v>702</v>
      </c>
      <c r="T15" s="1258" t="s">
        <v>106</v>
      </c>
      <c r="U15" s="919">
        <f t="shared" si="7"/>
        <v>91967</v>
      </c>
      <c r="V15" s="919">
        <f t="shared" si="7"/>
        <v>96449</v>
      </c>
      <c r="W15" s="919">
        <f t="shared" si="8"/>
        <v>4482</v>
      </c>
      <c r="X15" s="917">
        <v>477</v>
      </c>
      <c r="Y15" s="917">
        <v>502</v>
      </c>
      <c r="Z15" s="919">
        <f t="shared" si="9"/>
        <v>25</v>
      </c>
      <c r="AA15" s="917">
        <v>12880</v>
      </c>
      <c r="AB15" s="917">
        <v>13708</v>
      </c>
      <c r="AC15" s="919">
        <f t="shared" si="10"/>
        <v>828</v>
      </c>
      <c r="AD15" s="917">
        <v>5638</v>
      </c>
      <c r="AE15" s="917">
        <v>6416</v>
      </c>
      <c r="AF15" s="919">
        <f t="shared" si="11"/>
        <v>778</v>
      </c>
      <c r="AG15" s="917">
        <v>48591</v>
      </c>
      <c r="AH15" s="917">
        <v>50879</v>
      </c>
      <c r="AI15" s="919">
        <f t="shared" si="12"/>
        <v>2288</v>
      </c>
      <c r="AJ15" s="917">
        <v>24381</v>
      </c>
      <c r="AK15" s="917">
        <v>24944</v>
      </c>
      <c r="AL15" s="919">
        <f t="shared" si="13"/>
        <v>563</v>
      </c>
    </row>
    <row r="16" spans="1:38">
      <c r="A16" s="1258" t="s">
        <v>107</v>
      </c>
      <c r="B16" s="1259">
        <f t="shared" si="0"/>
        <v>112325</v>
      </c>
      <c r="C16" s="1260">
        <f t="shared" si="0"/>
        <v>115872</v>
      </c>
      <c r="D16" s="1259">
        <f t="shared" si="1"/>
        <v>3547</v>
      </c>
      <c r="E16" s="1259">
        <v>318</v>
      </c>
      <c r="F16" s="1259">
        <v>314</v>
      </c>
      <c r="G16" s="1259">
        <f t="shared" si="2"/>
        <v>-4</v>
      </c>
      <c r="H16" s="1259">
        <v>12516</v>
      </c>
      <c r="I16" s="1259">
        <v>13464</v>
      </c>
      <c r="J16" s="1259">
        <f t="shared" si="3"/>
        <v>948</v>
      </c>
      <c r="K16" s="1259">
        <v>8928</v>
      </c>
      <c r="L16" s="1259">
        <v>9627</v>
      </c>
      <c r="M16" s="1259">
        <f t="shared" si="4"/>
        <v>699</v>
      </c>
      <c r="N16" s="1259">
        <v>54438</v>
      </c>
      <c r="O16" s="1259">
        <v>56480</v>
      </c>
      <c r="P16" s="1259">
        <f t="shared" si="5"/>
        <v>2042</v>
      </c>
      <c r="Q16" s="1259">
        <v>36125</v>
      </c>
      <c r="R16" s="1259">
        <v>35987</v>
      </c>
      <c r="S16" s="1259">
        <f t="shared" si="6"/>
        <v>-138</v>
      </c>
      <c r="T16" s="1258" t="s">
        <v>107</v>
      </c>
      <c r="U16" s="919">
        <f t="shared" si="7"/>
        <v>106037</v>
      </c>
      <c r="V16" s="919">
        <f t="shared" si="7"/>
        <v>108140</v>
      </c>
      <c r="W16" s="919">
        <f t="shared" si="8"/>
        <v>2103</v>
      </c>
      <c r="X16" s="917">
        <v>309</v>
      </c>
      <c r="Y16" s="917">
        <v>305</v>
      </c>
      <c r="Z16" s="919">
        <f t="shared" si="9"/>
        <v>-4</v>
      </c>
      <c r="AA16" s="917">
        <v>12298</v>
      </c>
      <c r="AB16" s="917">
        <v>13245</v>
      </c>
      <c r="AC16" s="919">
        <f t="shared" si="10"/>
        <v>947</v>
      </c>
      <c r="AD16" s="917">
        <v>8869</v>
      </c>
      <c r="AE16" s="917">
        <v>9443</v>
      </c>
      <c r="AF16" s="919">
        <f t="shared" si="11"/>
        <v>574</v>
      </c>
      <c r="AG16" s="917">
        <v>49323</v>
      </c>
      <c r="AH16" s="917">
        <v>50486</v>
      </c>
      <c r="AI16" s="919">
        <f t="shared" si="12"/>
        <v>1163</v>
      </c>
      <c r="AJ16" s="917">
        <v>35238</v>
      </c>
      <c r="AK16" s="917">
        <v>34661</v>
      </c>
      <c r="AL16" s="919">
        <f t="shared" si="13"/>
        <v>-577</v>
      </c>
    </row>
    <row r="17" spans="1:38">
      <c r="A17" s="1258" t="s">
        <v>108</v>
      </c>
      <c r="B17" s="1259">
        <f t="shared" si="0"/>
        <v>68292</v>
      </c>
      <c r="C17" s="1260">
        <f t="shared" si="0"/>
        <v>73321</v>
      </c>
      <c r="D17" s="1259">
        <f t="shared" si="1"/>
        <v>5029</v>
      </c>
      <c r="E17" s="1259">
        <v>214</v>
      </c>
      <c r="F17" s="1259">
        <v>178</v>
      </c>
      <c r="G17" s="1259">
        <f t="shared" si="2"/>
        <v>-36</v>
      </c>
      <c r="H17" s="1259">
        <v>7479</v>
      </c>
      <c r="I17" s="1259">
        <v>8343</v>
      </c>
      <c r="J17" s="1259">
        <f t="shared" si="3"/>
        <v>864</v>
      </c>
      <c r="K17" s="1259">
        <v>10764</v>
      </c>
      <c r="L17" s="1259">
        <v>11781</v>
      </c>
      <c r="M17" s="1259">
        <f t="shared" si="4"/>
        <v>1017</v>
      </c>
      <c r="N17" s="1259">
        <v>28875</v>
      </c>
      <c r="O17" s="1259">
        <v>31047</v>
      </c>
      <c r="P17" s="1259">
        <f t="shared" si="5"/>
        <v>2172</v>
      </c>
      <c r="Q17" s="1259">
        <v>20960</v>
      </c>
      <c r="R17" s="1259">
        <v>21972</v>
      </c>
      <c r="S17" s="1259">
        <f t="shared" si="6"/>
        <v>1012</v>
      </c>
      <c r="T17" s="1258" t="s">
        <v>108</v>
      </c>
      <c r="U17" s="919">
        <f t="shared" si="7"/>
        <v>68233</v>
      </c>
      <c r="V17" s="919">
        <f t="shared" si="7"/>
        <v>73062</v>
      </c>
      <c r="W17" s="919">
        <f t="shared" si="8"/>
        <v>4829</v>
      </c>
      <c r="X17" s="917">
        <v>214</v>
      </c>
      <c r="Y17" s="917">
        <v>178</v>
      </c>
      <c r="Z17" s="919">
        <f t="shared" si="9"/>
        <v>-36</v>
      </c>
      <c r="AA17" s="917">
        <v>7460</v>
      </c>
      <c r="AB17" s="917">
        <v>8322</v>
      </c>
      <c r="AC17" s="919">
        <f t="shared" si="10"/>
        <v>862</v>
      </c>
      <c r="AD17" s="917">
        <v>10734</v>
      </c>
      <c r="AE17" s="917">
        <v>11722</v>
      </c>
      <c r="AF17" s="919">
        <f t="shared" si="11"/>
        <v>988</v>
      </c>
      <c r="AG17" s="917">
        <v>28865</v>
      </c>
      <c r="AH17" s="917">
        <v>30953</v>
      </c>
      <c r="AI17" s="919">
        <f t="shared" si="12"/>
        <v>2088</v>
      </c>
      <c r="AJ17" s="917">
        <v>20960</v>
      </c>
      <c r="AK17" s="917">
        <v>21887</v>
      </c>
      <c r="AL17" s="919">
        <f t="shared" si="13"/>
        <v>927</v>
      </c>
    </row>
    <row r="18" spans="1:38">
      <c r="A18" s="1258" t="s">
        <v>109</v>
      </c>
      <c r="B18" s="1259">
        <f t="shared" si="0"/>
        <v>67799</v>
      </c>
      <c r="C18" s="1260">
        <f t="shared" si="0"/>
        <v>70959</v>
      </c>
      <c r="D18" s="1259">
        <f t="shared" si="1"/>
        <v>3160</v>
      </c>
      <c r="E18" s="1259">
        <v>318</v>
      </c>
      <c r="F18" s="1259">
        <v>283</v>
      </c>
      <c r="G18" s="1259">
        <f t="shared" si="2"/>
        <v>-35</v>
      </c>
      <c r="H18" s="1259">
        <v>8778</v>
      </c>
      <c r="I18" s="1259">
        <v>9791</v>
      </c>
      <c r="J18" s="1259">
        <f t="shared" si="3"/>
        <v>1013</v>
      </c>
      <c r="K18" s="1259">
        <v>6314</v>
      </c>
      <c r="L18" s="1259">
        <v>7091</v>
      </c>
      <c r="M18" s="1259">
        <f t="shared" si="4"/>
        <v>777</v>
      </c>
      <c r="N18" s="1259">
        <v>30351</v>
      </c>
      <c r="O18" s="1259">
        <v>32335</v>
      </c>
      <c r="P18" s="1259">
        <f t="shared" si="5"/>
        <v>1984</v>
      </c>
      <c r="Q18" s="1259">
        <v>22038</v>
      </c>
      <c r="R18" s="1259">
        <v>21459</v>
      </c>
      <c r="S18" s="1259">
        <f t="shared" si="6"/>
        <v>-579</v>
      </c>
      <c r="T18" s="1258" t="s">
        <v>109</v>
      </c>
      <c r="U18" s="919">
        <f t="shared" si="7"/>
        <v>64060</v>
      </c>
      <c r="V18" s="919">
        <f t="shared" si="7"/>
        <v>67362</v>
      </c>
      <c r="W18" s="919">
        <f t="shared" si="8"/>
        <v>3302</v>
      </c>
      <c r="X18" s="917">
        <v>305</v>
      </c>
      <c r="Y18" s="917">
        <v>270</v>
      </c>
      <c r="Z18" s="919">
        <f t="shared" si="9"/>
        <v>-35</v>
      </c>
      <c r="AA18" s="917">
        <v>7747</v>
      </c>
      <c r="AB18" s="917">
        <v>8740</v>
      </c>
      <c r="AC18" s="919">
        <f t="shared" si="10"/>
        <v>993</v>
      </c>
      <c r="AD18" s="917">
        <v>5774</v>
      </c>
      <c r="AE18" s="917">
        <v>6663</v>
      </c>
      <c r="AF18" s="919">
        <f t="shared" si="11"/>
        <v>889</v>
      </c>
      <c r="AG18" s="917">
        <v>28657</v>
      </c>
      <c r="AH18" s="917">
        <v>30649</v>
      </c>
      <c r="AI18" s="919">
        <f t="shared" si="12"/>
        <v>1992</v>
      </c>
      <c r="AJ18" s="917">
        <v>21577</v>
      </c>
      <c r="AK18" s="917">
        <v>21040</v>
      </c>
      <c r="AL18" s="919">
        <f t="shared" si="13"/>
        <v>-537</v>
      </c>
    </row>
    <row r="19" spans="1:38">
      <c r="A19" s="1258" t="s">
        <v>110</v>
      </c>
      <c r="B19" s="1259">
        <f t="shared" si="0"/>
        <v>48262</v>
      </c>
      <c r="C19" s="1260">
        <f t="shared" si="0"/>
        <v>49104</v>
      </c>
      <c r="D19" s="1259">
        <f t="shared" si="1"/>
        <v>842</v>
      </c>
      <c r="E19" s="1259">
        <v>59</v>
      </c>
      <c r="F19" s="1259">
        <v>46</v>
      </c>
      <c r="G19" s="1259">
        <f t="shared" si="2"/>
        <v>-13</v>
      </c>
      <c r="H19" s="1259">
        <v>5926</v>
      </c>
      <c r="I19" s="1259">
        <v>6396</v>
      </c>
      <c r="J19" s="1259">
        <f t="shared" si="3"/>
        <v>470</v>
      </c>
      <c r="K19" s="1259">
        <v>4791</v>
      </c>
      <c r="L19" s="1259">
        <v>5068</v>
      </c>
      <c r="M19" s="1259">
        <f t="shared" si="4"/>
        <v>277</v>
      </c>
      <c r="N19" s="1259">
        <v>21264</v>
      </c>
      <c r="O19" s="1259">
        <v>21281</v>
      </c>
      <c r="P19" s="1259">
        <f t="shared" si="5"/>
        <v>17</v>
      </c>
      <c r="Q19" s="1259">
        <v>16222</v>
      </c>
      <c r="R19" s="1259">
        <v>16313</v>
      </c>
      <c r="S19" s="1259">
        <f t="shared" si="6"/>
        <v>91</v>
      </c>
      <c r="T19" s="1258" t="s">
        <v>110</v>
      </c>
      <c r="U19" s="919">
        <f t="shared" si="7"/>
        <v>45569</v>
      </c>
      <c r="V19" s="919">
        <f t="shared" si="7"/>
        <v>45136</v>
      </c>
      <c r="W19" s="919">
        <f t="shared" si="8"/>
        <v>-433</v>
      </c>
      <c r="X19" s="917">
        <v>59</v>
      </c>
      <c r="Y19" s="917">
        <v>46</v>
      </c>
      <c r="Z19" s="919">
        <f t="shared" si="9"/>
        <v>-13</v>
      </c>
      <c r="AA19" s="917">
        <v>5328</v>
      </c>
      <c r="AB19" s="917">
        <v>5750</v>
      </c>
      <c r="AC19" s="919">
        <f t="shared" si="10"/>
        <v>422</v>
      </c>
      <c r="AD19" s="917">
        <v>4501</v>
      </c>
      <c r="AE19" s="917">
        <v>4700</v>
      </c>
      <c r="AF19" s="919">
        <f t="shared" si="11"/>
        <v>199</v>
      </c>
      <c r="AG19" s="917">
        <v>19799</v>
      </c>
      <c r="AH19" s="917">
        <v>18730</v>
      </c>
      <c r="AI19" s="919">
        <f t="shared" si="12"/>
        <v>-1069</v>
      </c>
      <c r="AJ19" s="917">
        <v>15882</v>
      </c>
      <c r="AK19" s="917">
        <v>15910</v>
      </c>
      <c r="AL19" s="919">
        <f t="shared" si="13"/>
        <v>28</v>
      </c>
    </row>
    <row r="20" spans="1:38">
      <c r="A20" s="1258" t="s">
        <v>111</v>
      </c>
      <c r="B20" s="1259">
        <f t="shared" si="0"/>
        <v>96109</v>
      </c>
      <c r="C20" s="1260">
        <f t="shared" si="0"/>
        <v>102737</v>
      </c>
      <c r="D20" s="1259">
        <f t="shared" si="1"/>
        <v>6628</v>
      </c>
      <c r="E20" s="1259">
        <v>310</v>
      </c>
      <c r="F20" s="1259">
        <v>281</v>
      </c>
      <c r="G20" s="1259">
        <f t="shared" si="2"/>
        <v>-29</v>
      </c>
      <c r="H20" s="1259">
        <v>11541</v>
      </c>
      <c r="I20" s="1259">
        <v>13811</v>
      </c>
      <c r="J20" s="1259">
        <f t="shared" si="3"/>
        <v>2270</v>
      </c>
      <c r="K20" s="1259">
        <v>10815</v>
      </c>
      <c r="L20" s="1259">
        <v>13051</v>
      </c>
      <c r="M20" s="1259">
        <f t="shared" si="4"/>
        <v>2236</v>
      </c>
      <c r="N20" s="1259">
        <v>44032</v>
      </c>
      <c r="O20" s="1259">
        <v>46749</v>
      </c>
      <c r="P20" s="1259">
        <f t="shared" si="5"/>
        <v>2717</v>
      </c>
      <c r="Q20" s="1259">
        <v>29411</v>
      </c>
      <c r="R20" s="1259">
        <v>28845</v>
      </c>
      <c r="S20" s="1259">
        <f t="shared" si="6"/>
        <v>-566</v>
      </c>
      <c r="T20" s="1258" t="s">
        <v>111</v>
      </c>
      <c r="U20" s="919">
        <f t="shared" si="7"/>
        <v>88174</v>
      </c>
      <c r="V20" s="919">
        <f t="shared" si="7"/>
        <v>94838</v>
      </c>
      <c r="W20" s="919">
        <f t="shared" si="8"/>
        <v>6664</v>
      </c>
      <c r="X20" s="917">
        <v>307</v>
      </c>
      <c r="Y20" s="917">
        <v>278</v>
      </c>
      <c r="Z20" s="919">
        <f t="shared" si="9"/>
        <v>-29</v>
      </c>
      <c r="AA20" s="917">
        <v>11435</v>
      </c>
      <c r="AB20" s="917">
        <v>13686</v>
      </c>
      <c r="AC20" s="919">
        <f t="shared" si="10"/>
        <v>2251</v>
      </c>
      <c r="AD20" s="917">
        <v>10551</v>
      </c>
      <c r="AE20" s="917">
        <v>12731</v>
      </c>
      <c r="AF20" s="919">
        <f t="shared" si="11"/>
        <v>2180</v>
      </c>
      <c r="AG20" s="917">
        <v>37113</v>
      </c>
      <c r="AH20" s="917">
        <v>39919</v>
      </c>
      <c r="AI20" s="919">
        <f t="shared" si="12"/>
        <v>2806</v>
      </c>
      <c r="AJ20" s="917">
        <v>28768</v>
      </c>
      <c r="AK20" s="917">
        <v>28224</v>
      </c>
      <c r="AL20" s="919">
        <f t="shared" si="13"/>
        <v>-544</v>
      </c>
    </row>
    <row r="21" spans="1:38">
      <c r="A21" s="1262" t="s">
        <v>112</v>
      </c>
      <c r="B21" s="1262">
        <f>SUM(B7:B20)</f>
        <v>1207253</v>
      </c>
      <c r="C21" s="1263">
        <f>SUM(C7:C20)</f>
        <v>1220143</v>
      </c>
      <c r="D21" s="1262">
        <f t="shared" si="1"/>
        <v>12890</v>
      </c>
      <c r="E21" s="1262">
        <f>SUM(E7:E20)</f>
        <v>5007</v>
      </c>
      <c r="F21" s="1262">
        <f>SUM(F7:F20)</f>
        <v>4714</v>
      </c>
      <c r="G21" s="1262">
        <f t="shared" si="2"/>
        <v>-293</v>
      </c>
      <c r="H21" s="1262">
        <f>SUM(H7:H20)</f>
        <v>150845</v>
      </c>
      <c r="I21" s="1262">
        <f>SUM(I7:I20)</f>
        <v>160902</v>
      </c>
      <c r="J21" s="1262">
        <f t="shared" si="3"/>
        <v>10057</v>
      </c>
      <c r="K21" s="1262">
        <f>SUM(K7:K20)</f>
        <v>119737</v>
      </c>
      <c r="L21" s="1262">
        <f>SUM(L7:L20)</f>
        <v>124696</v>
      </c>
      <c r="M21" s="1262">
        <f t="shared" si="4"/>
        <v>4959</v>
      </c>
      <c r="N21" s="1262">
        <f>SUM(N7:N20)</f>
        <v>584778</v>
      </c>
      <c r="O21" s="1262">
        <f>SUM(O7:O20)</f>
        <v>592993</v>
      </c>
      <c r="P21" s="1262">
        <f t="shared" si="5"/>
        <v>8215</v>
      </c>
      <c r="Q21" s="1262">
        <f>SUM(Q7:Q20)</f>
        <v>346886</v>
      </c>
      <c r="R21" s="1262">
        <f>SUM(R7:R20)</f>
        <v>336838</v>
      </c>
      <c r="S21" s="1262">
        <f t="shared" si="6"/>
        <v>-10048</v>
      </c>
      <c r="T21" s="1264" t="s">
        <v>112</v>
      </c>
      <c r="U21" s="1265">
        <f>SUM(U7:U20)</f>
        <v>1156252</v>
      </c>
      <c r="V21" s="1266">
        <f>SUM(V7:V20)</f>
        <v>1169807</v>
      </c>
      <c r="W21" s="1265">
        <f t="shared" si="8"/>
        <v>13555</v>
      </c>
      <c r="X21" s="1265">
        <f>SUM(X7:X20)</f>
        <v>4798</v>
      </c>
      <c r="Y21" s="1265">
        <f>SUM(Y7:Y20)</f>
        <v>4576</v>
      </c>
      <c r="Z21" s="1265">
        <f t="shared" si="9"/>
        <v>-222</v>
      </c>
      <c r="AA21" s="1265">
        <f>SUM(AA7:AA20)</f>
        <v>146369</v>
      </c>
      <c r="AB21" s="1265">
        <f>SUM(AB7:AB20)</f>
        <v>156255</v>
      </c>
      <c r="AC21" s="1265">
        <f t="shared" si="10"/>
        <v>9886</v>
      </c>
      <c r="AD21" s="1265">
        <f>SUM(AD7:AD20)</f>
        <v>114451</v>
      </c>
      <c r="AE21" s="1265">
        <f>SUM(AE7:AE20)</f>
        <v>120261</v>
      </c>
      <c r="AF21" s="1265">
        <f t="shared" si="11"/>
        <v>5810</v>
      </c>
      <c r="AG21" s="1265">
        <f>SUM(AG7:AG20)</f>
        <v>550092</v>
      </c>
      <c r="AH21" s="1265">
        <f>SUM(AH7:AH20)</f>
        <v>558173</v>
      </c>
      <c r="AI21" s="1265">
        <f t="shared" si="12"/>
        <v>8081</v>
      </c>
      <c r="AJ21" s="1265">
        <f>SUM(AJ7:AJ20)</f>
        <v>340542</v>
      </c>
      <c r="AK21" s="1265">
        <f>SUM(AK7:AK20)</f>
        <v>330542</v>
      </c>
      <c r="AL21" s="1265">
        <f t="shared" si="13"/>
        <v>-10000</v>
      </c>
    </row>
    <row r="22" spans="1:38">
      <c r="B22" s="1267"/>
      <c r="C22" s="1267"/>
      <c r="D22" s="1267"/>
      <c r="E22" s="1267"/>
      <c r="F22" s="1267"/>
      <c r="H22" s="1268" t="s">
        <v>2064</v>
      </c>
      <c r="I22" s="1267"/>
      <c r="J22" s="1267"/>
      <c r="K22" s="1267"/>
      <c r="L22" s="1267"/>
      <c r="M22" s="1267"/>
      <c r="N22" s="1267"/>
      <c r="O22" s="1267"/>
      <c r="P22" s="1267"/>
      <c r="Q22" s="1267"/>
      <c r="R22" s="1267"/>
      <c r="T22" s="1595" t="s">
        <v>2065</v>
      </c>
      <c r="U22" s="1595"/>
      <c r="V22" s="1595"/>
      <c r="W22" s="1595"/>
      <c r="X22" s="1595"/>
      <c r="Y22" s="1595"/>
      <c r="Z22" s="1595"/>
      <c r="AA22" s="1595"/>
      <c r="AB22" s="1595"/>
      <c r="AC22" s="1595"/>
      <c r="AD22" s="1595"/>
      <c r="AE22" s="1595"/>
      <c r="AF22" s="1595"/>
      <c r="AG22" s="1595"/>
      <c r="AH22" s="1595"/>
      <c r="AI22" s="1595"/>
      <c r="AJ22" s="1595"/>
      <c r="AK22" s="1595"/>
      <c r="AL22" s="1595"/>
    </row>
    <row r="23" spans="1:38">
      <c r="A23" s="1588"/>
      <c r="B23" s="1581" t="s">
        <v>96</v>
      </c>
      <c r="C23" s="1581"/>
      <c r="D23" s="1581"/>
      <c r="E23" s="1581" t="s">
        <v>95</v>
      </c>
      <c r="F23" s="1581"/>
      <c r="G23" s="1581"/>
      <c r="H23" s="1581"/>
      <c r="I23" s="1581"/>
      <c r="J23" s="1581"/>
      <c r="K23" s="1581"/>
      <c r="L23" s="1581"/>
      <c r="M23" s="1581"/>
      <c r="N23" s="1581"/>
      <c r="O23" s="1581"/>
      <c r="P23" s="1581"/>
      <c r="Q23" s="1581"/>
      <c r="R23" s="1581"/>
      <c r="S23" s="1590"/>
      <c r="T23" s="1587"/>
      <c r="U23" s="1581" t="s">
        <v>96</v>
      </c>
      <c r="V23" s="1581"/>
      <c r="W23" s="1581"/>
      <c r="X23" s="1581" t="s">
        <v>2066</v>
      </c>
      <c r="Y23" s="1581"/>
      <c r="Z23" s="1581"/>
      <c r="AA23" s="1581"/>
      <c r="AB23" s="1581"/>
      <c r="AC23" s="1581"/>
      <c r="AD23" s="1581"/>
      <c r="AE23" s="1581"/>
      <c r="AF23" s="1581"/>
      <c r="AG23" s="1581"/>
      <c r="AH23" s="1581"/>
      <c r="AI23" s="1581"/>
      <c r="AJ23" s="1581"/>
      <c r="AK23" s="1581"/>
      <c r="AL23" s="1581"/>
    </row>
    <row r="24" spans="1:38">
      <c r="A24" s="1592"/>
      <c r="B24" s="1581"/>
      <c r="C24" s="1581"/>
      <c r="D24" s="1581"/>
      <c r="E24" s="1581" t="s">
        <v>263</v>
      </c>
      <c r="F24" s="1581"/>
      <c r="G24" s="1581"/>
      <c r="H24" s="1581" t="s">
        <v>264</v>
      </c>
      <c r="I24" s="1581"/>
      <c r="J24" s="1581"/>
      <c r="K24" s="1581" t="s">
        <v>265</v>
      </c>
      <c r="L24" s="1581"/>
      <c r="M24" s="1581"/>
      <c r="N24" s="1581" t="s">
        <v>266</v>
      </c>
      <c r="O24" s="1581"/>
      <c r="P24" s="1581"/>
      <c r="Q24" s="1581" t="s">
        <v>267</v>
      </c>
      <c r="R24" s="1581"/>
      <c r="S24" s="1590"/>
      <c r="T24" s="1587"/>
      <c r="U24" s="1581"/>
      <c r="V24" s="1581"/>
      <c r="W24" s="1581"/>
      <c r="X24" s="1581" t="s">
        <v>1699</v>
      </c>
      <c r="Y24" s="1581"/>
      <c r="Z24" s="1581"/>
      <c r="AA24" s="1581" t="s">
        <v>1700</v>
      </c>
      <c r="AB24" s="1581"/>
      <c r="AC24" s="1581"/>
      <c r="AD24" s="1581" t="s">
        <v>1701</v>
      </c>
      <c r="AE24" s="1581"/>
      <c r="AF24" s="1581"/>
      <c r="AG24" s="1581" t="s">
        <v>1725</v>
      </c>
      <c r="AH24" s="1581"/>
      <c r="AI24" s="1581"/>
      <c r="AJ24" s="1581" t="s">
        <v>1726</v>
      </c>
      <c r="AK24" s="1581"/>
      <c r="AL24" s="1581"/>
    </row>
    <row r="25" spans="1:38">
      <c r="A25" s="1592"/>
      <c r="B25" s="1581">
        <v>2012</v>
      </c>
      <c r="C25" s="1581">
        <v>2013</v>
      </c>
      <c r="D25" s="1583" t="s">
        <v>2062</v>
      </c>
      <c r="E25" s="1581">
        <v>2012</v>
      </c>
      <c r="F25" s="1581">
        <v>2013</v>
      </c>
      <c r="G25" s="1583" t="s">
        <v>2062</v>
      </c>
      <c r="H25" s="1581">
        <v>2012</v>
      </c>
      <c r="I25" s="1581">
        <v>2013</v>
      </c>
      <c r="J25" s="1583" t="s">
        <v>2062</v>
      </c>
      <c r="K25" s="1581">
        <v>2012</v>
      </c>
      <c r="L25" s="1581">
        <v>2013</v>
      </c>
      <c r="M25" s="1583" t="s">
        <v>2062</v>
      </c>
      <c r="N25" s="1581">
        <v>2012</v>
      </c>
      <c r="O25" s="1581">
        <v>2013</v>
      </c>
      <c r="P25" s="1583" t="s">
        <v>2062</v>
      </c>
      <c r="Q25" s="1581">
        <v>2012</v>
      </c>
      <c r="R25" s="1581">
        <v>2013</v>
      </c>
      <c r="S25" s="1583" t="s">
        <v>2062</v>
      </c>
      <c r="T25" s="1587"/>
      <c r="U25" s="1581">
        <v>2012</v>
      </c>
      <c r="V25" s="1581">
        <v>2013</v>
      </c>
      <c r="W25" s="1583" t="s">
        <v>2062</v>
      </c>
      <c r="X25" s="1581">
        <v>2012</v>
      </c>
      <c r="Y25" s="1581">
        <v>2013</v>
      </c>
      <c r="Z25" s="1583" t="s">
        <v>2062</v>
      </c>
      <c r="AA25" s="1581">
        <v>2012</v>
      </c>
      <c r="AB25" s="1581">
        <v>2013</v>
      </c>
      <c r="AC25" s="1583" t="s">
        <v>2062</v>
      </c>
      <c r="AD25" s="1581">
        <v>2012</v>
      </c>
      <c r="AE25" s="1581">
        <v>2013</v>
      </c>
      <c r="AF25" s="1583" t="s">
        <v>2062</v>
      </c>
      <c r="AG25" s="1581">
        <v>2012</v>
      </c>
      <c r="AH25" s="1581">
        <v>2013</v>
      </c>
      <c r="AI25" s="1583" t="s">
        <v>2062</v>
      </c>
      <c r="AJ25" s="1581">
        <v>2012</v>
      </c>
      <c r="AK25" s="1581">
        <v>2013</v>
      </c>
      <c r="AL25" s="1583" t="s">
        <v>2062</v>
      </c>
    </row>
    <row r="26" spans="1:38">
      <c r="A26" s="1592"/>
      <c r="B26" s="1582"/>
      <c r="C26" s="1582"/>
      <c r="D26" s="1584"/>
      <c r="E26" s="1582"/>
      <c r="F26" s="1582"/>
      <c r="G26" s="1584"/>
      <c r="H26" s="1582"/>
      <c r="I26" s="1582"/>
      <c r="J26" s="1584"/>
      <c r="K26" s="1582"/>
      <c r="L26" s="1582"/>
      <c r="M26" s="1584"/>
      <c r="N26" s="1582"/>
      <c r="O26" s="1582"/>
      <c r="P26" s="1584"/>
      <c r="Q26" s="1582"/>
      <c r="R26" s="1582"/>
      <c r="S26" s="1584"/>
      <c r="T26" s="1588"/>
      <c r="U26" s="1582"/>
      <c r="V26" s="1582"/>
      <c r="W26" s="1584"/>
      <c r="X26" s="1582"/>
      <c r="Y26" s="1582"/>
      <c r="Z26" s="1584"/>
      <c r="AA26" s="1582"/>
      <c r="AB26" s="1582"/>
      <c r="AC26" s="1584"/>
      <c r="AD26" s="1582"/>
      <c r="AE26" s="1582"/>
      <c r="AF26" s="1584"/>
      <c r="AG26" s="1582"/>
      <c r="AH26" s="1582"/>
      <c r="AI26" s="1584"/>
      <c r="AJ26" s="1582"/>
      <c r="AK26" s="1582"/>
      <c r="AL26" s="1584"/>
    </row>
    <row r="27" spans="1:38">
      <c r="A27" s="1255" t="s">
        <v>98</v>
      </c>
      <c r="B27" s="915">
        <f t="shared" ref="B27:C40" si="14">SUM(E27+H27+K27+N27+Q27)</f>
        <v>49382</v>
      </c>
      <c r="C27" s="915">
        <f t="shared" si="14"/>
        <v>54779</v>
      </c>
      <c r="D27" s="915">
        <f t="shared" ref="D27:D41" si="15">(C27-B27)</f>
        <v>5397</v>
      </c>
      <c r="E27" s="1108">
        <v>39</v>
      </c>
      <c r="F27" s="1108">
        <v>44</v>
      </c>
      <c r="G27" s="915">
        <f>(F27-E27)</f>
        <v>5</v>
      </c>
      <c r="H27" s="1108">
        <v>2052</v>
      </c>
      <c r="I27" s="1108">
        <v>2348</v>
      </c>
      <c r="J27" s="915">
        <f t="shared" ref="J27:J41" si="16">(I27-H27)</f>
        <v>296</v>
      </c>
      <c r="K27" s="1108">
        <v>4071</v>
      </c>
      <c r="L27" s="1108">
        <v>4427</v>
      </c>
      <c r="M27" s="915">
        <f t="shared" ref="M27:M41" si="17">(L27-K27)</f>
        <v>356</v>
      </c>
      <c r="N27" s="1108">
        <v>30000</v>
      </c>
      <c r="O27" s="1108">
        <v>32747</v>
      </c>
      <c r="P27" s="915">
        <f t="shared" ref="P27:P41" si="18">(O27-N27)</f>
        <v>2747</v>
      </c>
      <c r="Q27" s="1108">
        <v>13220</v>
      </c>
      <c r="R27" s="1108">
        <v>15213</v>
      </c>
      <c r="S27" s="915">
        <f t="shared" ref="S27:S41" si="19">(R27-Q27)</f>
        <v>1993</v>
      </c>
      <c r="T27" s="1255" t="s">
        <v>98</v>
      </c>
      <c r="U27" s="951">
        <f t="shared" ref="U27:V41" si="20">(U7/B7)*100</f>
        <v>98.483285646375037</v>
      </c>
      <c r="V27" s="951">
        <f t="shared" si="20"/>
        <v>98.191964087687083</v>
      </c>
      <c r="W27" s="951">
        <f t="shared" ref="W27:W41" si="21">(V27-U27)</f>
        <v>-0.29132155868795451</v>
      </c>
      <c r="X27" s="951">
        <f t="shared" ref="X27:Y41" si="22">(X7/E7)*100</f>
        <v>100</v>
      </c>
      <c r="Y27" s="951">
        <f t="shared" si="22"/>
        <v>100</v>
      </c>
      <c r="Z27" s="951">
        <f t="shared" ref="Z27:Z41" si="23">(Y27-X27)</f>
        <v>0</v>
      </c>
      <c r="AA27" s="951">
        <f t="shared" ref="AA27:AB41" si="24">(AA7/H7)*100</f>
        <v>98.221292178917082</v>
      </c>
      <c r="AB27" s="951">
        <f t="shared" si="24"/>
        <v>98.707944224126891</v>
      </c>
      <c r="AC27" s="951">
        <f t="shared" ref="AC27:AC41" si="25">(AB27-AA27)</f>
        <v>0.48665204520980865</v>
      </c>
      <c r="AD27" s="951">
        <f t="shared" ref="AD27:AE41" si="26">(AD7/K7)*100</f>
        <v>98.907208588957047</v>
      </c>
      <c r="AE27" s="951">
        <f t="shared" si="26"/>
        <v>98.801002147458831</v>
      </c>
      <c r="AF27" s="951">
        <f t="shared" ref="AF27:AF41" si="27">(AE27-AD27)</f>
        <v>-0.10620644149821601</v>
      </c>
      <c r="AG27" s="951">
        <f t="shared" ref="AG27:AH41" si="28">(AG7/N7)*100</f>
        <v>98.226834322753547</v>
      </c>
      <c r="AH27" s="951">
        <f t="shared" si="28"/>
        <v>97.675185231696588</v>
      </c>
      <c r="AI27" s="951">
        <f t="shared" ref="AI27:AI41" si="29">(AH27-AG27)</f>
        <v>-0.5516490910569587</v>
      </c>
      <c r="AJ27" s="951">
        <f t="shared" ref="AJ27:AK41" si="30">(AJ7/Q7)*100</f>
        <v>98.958369142975016</v>
      </c>
      <c r="AK27" s="951">
        <f t="shared" si="30"/>
        <v>98.921020004691215</v>
      </c>
      <c r="AL27" s="951">
        <f t="shared" ref="AL27:AL41" si="31">(AK27-AJ27)</f>
        <v>-3.7349138283801153E-2</v>
      </c>
    </row>
    <row r="28" spans="1:38">
      <c r="A28" s="1258" t="s">
        <v>99</v>
      </c>
      <c r="B28" s="919">
        <f t="shared" si="14"/>
        <v>38450</v>
      </c>
      <c r="C28" s="919">
        <f t="shared" si="14"/>
        <v>39351</v>
      </c>
      <c r="D28" s="919">
        <f t="shared" si="15"/>
        <v>901</v>
      </c>
      <c r="E28" s="917">
        <v>240</v>
      </c>
      <c r="F28" s="917">
        <v>237</v>
      </c>
      <c r="G28" s="919">
        <f>(F28-E28)</f>
        <v>-3</v>
      </c>
      <c r="H28" s="917">
        <v>3818</v>
      </c>
      <c r="I28" s="917">
        <v>3939</v>
      </c>
      <c r="J28" s="919">
        <f t="shared" si="16"/>
        <v>121</v>
      </c>
      <c r="K28" s="917">
        <v>3055</v>
      </c>
      <c r="L28" s="917">
        <v>3243</v>
      </c>
      <c r="M28" s="919">
        <f t="shared" si="17"/>
        <v>188</v>
      </c>
      <c r="N28" s="917">
        <v>19163</v>
      </c>
      <c r="O28" s="917">
        <v>20459</v>
      </c>
      <c r="P28" s="919">
        <f t="shared" si="18"/>
        <v>1296</v>
      </c>
      <c r="Q28" s="917">
        <v>12174</v>
      </c>
      <c r="R28" s="917">
        <v>11473</v>
      </c>
      <c r="S28" s="919">
        <f t="shared" si="19"/>
        <v>-701</v>
      </c>
      <c r="T28" s="1258" t="s">
        <v>99</v>
      </c>
      <c r="U28" s="955">
        <f t="shared" si="20"/>
        <v>92.744327361288612</v>
      </c>
      <c r="V28" s="955">
        <f t="shared" si="20"/>
        <v>91.07214547172039</v>
      </c>
      <c r="W28" s="955">
        <f t="shared" si="21"/>
        <v>-1.6721818895682219</v>
      </c>
      <c r="X28" s="955">
        <f t="shared" si="22"/>
        <v>96.056782334384863</v>
      </c>
      <c r="Y28" s="955">
        <f t="shared" si="22"/>
        <v>95.741324921135657</v>
      </c>
      <c r="Z28" s="955">
        <f t="shared" si="23"/>
        <v>-0.31545741324920584</v>
      </c>
      <c r="AA28" s="955">
        <f t="shared" si="24"/>
        <v>94.878381632816883</v>
      </c>
      <c r="AB28" s="955">
        <f t="shared" si="24"/>
        <v>94.237489776191538</v>
      </c>
      <c r="AC28" s="955">
        <f t="shared" si="25"/>
        <v>-0.64089185662534476</v>
      </c>
      <c r="AD28" s="955">
        <f t="shared" si="26"/>
        <v>94.286834880376517</v>
      </c>
      <c r="AE28" s="955">
        <f t="shared" si="26"/>
        <v>93.829660512209642</v>
      </c>
      <c r="AF28" s="955">
        <f t="shared" si="27"/>
        <v>-0.45717436816687496</v>
      </c>
      <c r="AG28" s="955">
        <f t="shared" si="28"/>
        <v>89.3592738082599</v>
      </c>
      <c r="AH28" s="955">
        <f t="shared" si="28"/>
        <v>86.344441617908927</v>
      </c>
      <c r="AI28" s="955">
        <f t="shared" si="29"/>
        <v>-3.0148321903509725</v>
      </c>
      <c r="AJ28" s="955">
        <f t="shared" si="30"/>
        <v>96.293729103808204</v>
      </c>
      <c r="AK28" s="955">
        <f t="shared" si="30"/>
        <v>96.188105842284529</v>
      </c>
      <c r="AL28" s="955">
        <f t="shared" si="31"/>
        <v>-0.10562326152367518</v>
      </c>
    </row>
    <row r="29" spans="1:38">
      <c r="A29" s="1258" t="s">
        <v>100</v>
      </c>
      <c r="B29" s="919">
        <f t="shared" si="14"/>
        <v>34811</v>
      </c>
      <c r="C29" s="919">
        <f t="shared" si="14"/>
        <v>35827</v>
      </c>
      <c r="D29" s="919">
        <f t="shared" si="15"/>
        <v>1016</v>
      </c>
      <c r="E29" s="917">
        <v>101</v>
      </c>
      <c r="F29" s="917">
        <v>136</v>
      </c>
      <c r="G29" s="919">
        <f>(F29-E29)</f>
        <v>35</v>
      </c>
      <c r="H29" s="917">
        <v>3251</v>
      </c>
      <c r="I29" s="917">
        <v>3651</v>
      </c>
      <c r="J29" s="919">
        <f t="shared" si="16"/>
        <v>400</v>
      </c>
      <c r="K29" s="917">
        <v>2615</v>
      </c>
      <c r="L29" s="917">
        <v>2841</v>
      </c>
      <c r="M29" s="919">
        <f t="shared" si="17"/>
        <v>226</v>
      </c>
      <c r="N29" s="917">
        <v>17556</v>
      </c>
      <c r="O29" s="917">
        <v>18046</v>
      </c>
      <c r="P29" s="919">
        <f t="shared" si="18"/>
        <v>490</v>
      </c>
      <c r="Q29" s="917">
        <v>11288</v>
      </c>
      <c r="R29" s="917">
        <v>11153</v>
      </c>
      <c r="S29" s="919">
        <f t="shared" si="19"/>
        <v>-135</v>
      </c>
      <c r="T29" s="1258" t="s">
        <v>100</v>
      </c>
      <c r="U29" s="955">
        <f t="shared" si="20"/>
        <v>97.94398770135686</v>
      </c>
      <c r="V29" s="955">
        <f t="shared" si="20"/>
        <v>98.272567854058153</v>
      </c>
      <c r="W29" s="955">
        <f t="shared" si="21"/>
        <v>0.32858015270129215</v>
      </c>
      <c r="X29" s="955">
        <f t="shared" si="22"/>
        <v>80.44692737430168</v>
      </c>
      <c r="Y29" s="955">
        <f t="shared" si="22"/>
        <v>80.165289256198349</v>
      </c>
      <c r="Z29" s="955">
        <f t="shared" si="23"/>
        <v>-0.28163811810333073</v>
      </c>
      <c r="AA29" s="955">
        <f t="shared" si="24"/>
        <v>99.668874172185426</v>
      </c>
      <c r="AB29" s="955">
        <f t="shared" si="24"/>
        <v>99.855537720706252</v>
      </c>
      <c r="AC29" s="955">
        <f t="shared" si="25"/>
        <v>0.18666354852082634</v>
      </c>
      <c r="AD29" s="955">
        <f t="shared" si="26"/>
        <v>93.655394524959746</v>
      </c>
      <c r="AE29" s="955">
        <f t="shared" si="26"/>
        <v>94.434110745457147</v>
      </c>
      <c r="AF29" s="955">
        <f t="shared" si="27"/>
        <v>0.77871622049740097</v>
      </c>
      <c r="AG29" s="955">
        <f t="shared" si="28"/>
        <v>97.257229743559748</v>
      </c>
      <c r="AH29" s="955">
        <f t="shared" si="28"/>
        <v>97.789461453552548</v>
      </c>
      <c r="AI29" s="955">
        <f t="shared" si="29"/>
        <v>0.53223170999280001</v>
      </c>
      <c r="AJ29" s="955">
        <f t="shared" si="30"/>
        <v>99.567004898530442</v>
      </c>
      <c r="AK29" s="955">
        <f t="shared" si="30"/>
        <v>99.639249639249641</v>
      </c>
      <c r="AL29" s="955">
        <f t="shared" si="31"/>
        <v>7.2244740719199285E-2</v>
      </c>
    </row>
    <row r="30" spans="1:38">
      <c r="A30" s="1258" t="s">
        <v>101</v>
      </c>
      <c r="B30" s="919">
        <f t="shared" si="14"/>
        <v>33727</v>
      </c>
      <c r="C30" s="919">
        <f t="shared" si="14"/>
        <v>33628</v>
      </c>
      <c r="D30" s="919">
        <f t="shared" si="15"/>
        <v>-99</v>
      </c>
      <c r="E30" s="917">
        <v>84</v>
      </c>
      <c r="F30" s="917">
        <v>103</v>
      </c>
      <c r="G30" s="919">
        <f t="shared" ref="G30:G41" si="32">(F30-E30)</f>
        <v>19</v>
      </c>
      <c r="H30" s="917">
        <v>2857</v>
      </c>
      <c r="I30" s="917">
        <v>2984</v>
      </c>
      <c r="J30" s="919">
        <f t="shared" si="16"/>
        <v>127</v>
      </c>
      <c r="K30" s="917">
        <v>2223</v>
      </c>
      <c r="L30" s="917">
        <v>2359</v>
      </c>
      <c r="M30" s="919">
        <f t="shared" si="17"/>
        <v>136</v>
      </c>
      <c r="N30" s="917">
        <v>16942</v>
      </c>
      <c r="O30" s="917">
        <v>17731</v>
      </c>
      <c r="P30" s="919">
        <f t="shared" si="18"/>
        <v>789</v>
      </c>
      <c r="Q30" s="917">
        <v>11621</v>
      </c>
      <c r="R30" s="917">
        <v>10451</v>
      </c>
      <c r="S30" s="919">
        <f t="shared" si="19"/>
        <v>-1170</v>
      </c>
      <c r="T30" s="1258" t="s">
        <v>101</v>
      </c>
      <c r="U30" s="955">
        <f t="shared" si="20"/>
        <v>98.574821852731588</v>
      </c>
      <c r="V30" s="955">
        <f t="shared" si="20"/>
        <v>98.517525635011054</v>
      </c>
      <c r="W30" s="955">
        <f t="shared" si="21"/>
        <v>-5.7296217720534059E-2</v>
      </c>
      <c r="X30" s="955">
        <f t="shared" si="22"/>
        <v>100</v>
      </c>
      <c r="Y30" s="955">
        <f t="shared" si="22"/>
        <v>100</v>
      </c>
      <c r="Z30" s="955">
        <f t="shared" si="23"/>
        <v>0</v>
      </c>
      <c r="AA30" s="955">
        <f t="shared" si="24"/>
        <v>100</v>
      </c>
      <c r="AB30" s="955">
        <f t="shared" si="24"/>
        <v>99.940440738534846</v>
      </c>
      <c r="AC30" s="955">
        <f t="shared" si="25"/>
        <v>-5.9559261465153668E-2</v>
      </c>
      <c r="AD30" s="955">
        <f t="shared" si="26"/>
        <v>100</v>
      </c>
      <c r="AE30" s="955">
        <f t="shared" si="26"/>
        <v>99.759923175416134</v>
      </c>
      <c r="AF30" s="955">
        <f t="shared" si="27"/>
        <v>-0.24007682458386626</v>
      </c>
      <c r="AG30" s="955">
        <f t="shared" si="28"/>
        <v>97.181723906545486</v>
      </c>
      <c r="AH30" s="955">
        <f t="shared" si="28"/>
        <v>97.388049199245685</v>
      </c>
      <c r="AI30" s="955">
        <f t="shared" si="29"/>
        <v>0.20632529270019973</v>
      </c>
      <c r="AJ30" s="955">
        <f t="shared" si="30"/>
        <v>99.629564297054145</v>
      </c>
      <c r="AK30" s="955">
        <f t="shared" si="30"/>
        <v>99.303769401330371</v>
      </c>
      <c r="AL30" s="955">
        <f t="shared" si="31"/>
        <v>-0.3257948957237744</v>
      </c>
    </row>
    <row r="31" spans="1:38">
      <c r="A31" s="1258" t="s">
        <v>102</v>
      </c>
      <c r="B31" s="919">
        <f t="shared" si="14"/>
        <v>64903</v>
      </c>
      <c r="C31" s="919">
        <f t="shared" si="14"/>
        <v>70847</v>
      </c>
      <c r="D31" s="919">
        <f t="shared" si="15"/>
        <v>5944</v>
      </c>
      <c r="E31" s="917">
        <v>172</v>
      </c>
      <c r="F31" s="917">
        <v>213</v>
      </c>
      <c r="G31" s="919">
        <f t="shared" si="32"/>
        <v>41</v>
      </c>
      <c r="H31" s="917">
        <v>4438</v>
      </c>
      <c r="I31" s="917">
        <v>4821</v>
      </c>
      <c r="J31" s="919">
        <f t="shared" si="16"/>
        <v>383</v>
      </c>
      <c r="K31" s="917">
        <v>4365</v>
      </c>
      <c r="L31" s="917">
        <v>4610</v>
      </c>
      <c r="M31" s="919">
        <f t="shared" si="17"/>
        <v>245</v>
      </c>
      <c r="N31" s="917">
        <v>37590</v>
      </c>
      <c r="O31" s="917">
        <v>42575</v>
      </c>
      <c r="P31" s="919">
        <f t="shared" si="18"/>
        <v>4985</v>
      </c>
      <c r="Q31" s="917">
        <v>18338</v>
      </c>
      <c r="R31" s="917">
        <v>18628</v>
      </c>
      <c r="S31" s="919">
        <f t="shared" si="19"/>
        <v>290</v>
      </c>
      <c r="T31" s="1258" t="s">
        <v>102</v>
      </c>
      <c r="U31" s="955">
        <f t="shared" si="20"/>
        <v>98.81678882431433</v>
      </c>
      <c r="V31" s="955">
        <f t="shared" si="20"/>
        <v>98.811519029152336</v>
      </c>
      <c r="W31" s="955">
        <f t="shared" si="21"/>
        <v>-5.2697951619933292E-3</v>
      </c>
      <c r="X31" s="955">
        <f t="shared" si="22"/>
        <v>100</v>
      </c>
      <c r="Y31" s="955">
        <f t="shared" si="22"/>
        <v>100</v>
      </c>
      <c r="Z31" s="955">
        <f t="shared" si="23"/>
        <v>0</v>
      </c>
      <c r="AA31" s="955">
        <f t="shared" si="24"/>
        <v>99.00238141211301</v>
      </c>
      <c r="AB31" s="955">
        <f t="shared" si="24"/>
        <v>98.783927787876891</v>
      </c>
      <c r="AC31" s="955">
        <f t="shared" si="25"/>
        <v>-0.21845362423611903</v>
      </c>
      <c r="AD31" s="955">
        <f t="shared" si="26"/>
        <v>99.61773700305811</v>
      </c>
      <c r="AE31" s="955">
        <f t="shared" si="26"/>
        <v>99.624489795918365</v>
      </c>
      <c r="AF31" s="955">
        <f t="shared" si="27"/>
        <v>6.7527928602544307E-3</v>
      </c>
      <c r="AG31" s="955">
        <f t="shared" si="28"/>
        <v>98.543528632903005</v>
      </c>
      <c r="AH31" s="955">
        <f t="shared" si="28"/>
        <v>98.5850123299915</v>
      </c>
      <c r="AI31" s="955">
        <f t="shared" si="29"/>
        <v>4.1483697088494864E-2</v>
      </c>
      <c r="AJ31" s="955">
        <f t="shared" si="30"/>
        <v>99.074638054631492</v>
      </c>
      <c r="AK31" s="955">
        <f t="shared" si="30"/>
        <v>99.071820567883563</v>
      </c>
      <c r="AL31" s="955">
        <f t="shared" si="31"/>
        <v>-2.8174867479293653E-3</v>
      </c>
    </row>
    <row r="32" spans="1:38">
      <c r="A32" s="1258" t="s">
        <v>103</v>
      </c>
      <c r="B32" s="919">
        <f t="shared" si="14"/>
        <v>35470</v>
      </c>
      <c r="C32" s="919">
        <f t="shared" si="14"/>
        <v>35308</v>
      </c>
      <c r="D32" s="919">
        <f t="shared" si="15"/>
        <v>-162</v>
      </c>
      <c r="E32" s="917">
        <v>227</v>
      </c>
      <c r="F32" s="917">
        <v>209</v>
      </c>
      <c r="G32" s="919">
        <f t="shared" si="32"/>
        <v>-18</v>
      </c>
      <c r="H32" s="917">
        <v>4466</v>
      </c>
      <c r="I32" s="917">
        <v>4517</v>
      </c>
      <c r="J32" s="919">
        <f t="shared" si="16"/>
        <v>51</v>
      </c>
      <c r="K32" s="917">
        <v>4257</v>
      </c>
      <c r="L32" s="917">
        <v>4554</v>
      </c>
      <c r="M32" s="919">
        <f t="shared" si="17"/>
        <v>297</v>
      </c>
      <c r="N32" s="917">
        <v>16305</v>
      </c>
      <c r="O32" s="917">
        <v>16227</v>
      </c>
      <c r="P32" s="919">
        <f t="shared" si="18"/>
        <v>-78</v>
      </c>
      <c r="Q32" s="917">
        <v>10215</v>
      </c>
      <c r="R32" s="917">
        <v>9801</v>
      </c>
      <c r="S32" s="919">
        <f t="shared" si="19"/>
        <v>-414</v>
      </c>
      <c r="T32" s="1258" t="s">
        <v>103</v>
      </c>
      <c r="U32" s="955">
        <f t="shared" si="20"/>
        <v>96.295783584241789</v>
      </c>
      <c r="V32" s="955">
        <f t="shared" si="20"/>
        <v>96.488462920254506</v>
      </c>
      <c r="W32" s="955">
        <f t="shared" si="21"/>
        <v>0.19267933601271636</v>
      </c>
      <c r="X32" s="955">
        <f t="shared" si="22"/>
        <v>99.373040752351088</v>
      </c>
      <c r="Y32" s="955">
        <f t="shared" si="22"/>
        <v>98.473282442748086</v>
      </c>
      <c r="Z32" s="955">
        <f t="shared" si="23"/>
        <v>-0.89975830960300129</v>
      </c>
      <c r="AA32" s="955">
        <f t="shared" si="24"/>
        <v>95.77195331930362</v>
      </c>
      <c r="AB32" s="955">
        <f t="shared" si="24"/>
        <v>95.660185538187818</v>
      </c>
      <c r="AC32" s="955">
        <f t="shared" si="25"/>
        <v>-0.11176778111580177</v>
      </c>
      <c r="AD32" s="955">
        <f t="shared" si="26"/>
        <v>94.21876336269564</v>
      </c>
      <c r="AE32" s="955">
        <f t="shared" si="26"/>
        <v>95.060946651891726</v>
      </c>
      <c r="AF32" s="955">
        <f t="shared" si="27"/>
        <v>0.84218328919608609</v>
      </c>
      <c r="AG32" s="955">
        <f t="shared" si="28"/>
        <v>96.073896488506563</v>
      </c>
      <c r="AH32" s="955">
        <f t="shared" si="28"/>
        <v>96.479091088050851</v>
      </c>
      <c r="AI32" s="955">
        <f t="shared" si="29"/>
        <v>0.40519459954428783</v>
      </c>
      <c r="AJ32" s="955">
        <f t="shared" si="30"/>
        <v>97.9498664829012</v>
      </c>
      <c r="AK32" s="955">
        <f t="shared" si="30"/>
        <v>97.879259802125318</v>
      </c>
      <c r="AL32" s="955">
        <f t="shared" si="31"/>
        <v>-7.0606680775881614E-2</v>
      </c>
    </row>
    <row r="33" spans="1:38">
      <c r="A33" s="1258" t="s">
        <v>104</v>
      </c>
      <c r="B33" s="919">
        <f t="shared" si="14"/>
        <v>28050</v>
      </c>
      <c r="C33" s="919">
        <f t="shared" si="14"/>
        <v>18662</v>
      </c>
      <c r="D33" s="919">
        <f t="shared" si="15"/>
        <v>-9388</v>
      </c>
      <c r="E33" s="917">
        <v>123</v>
      </c>
      <c r="F33" s="917">
        <v>145</v>
      </c>
      <c r="G33" s="919">
        <f t="shared" si="32"/>
        <v>22</v>
      </c>
      <c r="H33" s="917">
        <v>3095</v>
      </c>
      <c r="I33" s="917">
        <v>3197</v>
      </c>
      <c r="J33" s="919">
        <f t="shared" si="16"/>
        <v>102</v>
      </c>
      <c r="K33" s="917">
        <v>5626</v>
      </c>
      <c r="L33" s="917">
        <v>3433</v>
      </c>
      <c r="M33" s="919">
        <f t="shared" si="17"/>
        <v>-2193</v>
      </c>
      <c r="N33" s="917">
        <v>12451</v>
      </c>
      <c r="O33" s="917">
        <v>7014</v>
      </c>
      <c r="P33" s="919">
        <f t="shared" si="18"/>
        <v>-5437</v>
      </c>
      <c r="Q33" s="917">
        <v>6755</v>
      </c>
      <c r="R33" s="917">
        <v>4873</v>
      </c>
      <c r="S33" s="919">
        <f t="shared" si="19"/>
        <v>-1882</v>
      </c>
      <c r="T33" s="1258" t="s">
        <v>104</v>
      </c>
      <c r="U33" s="955">
        <f t="shared" si="20"/>
        <v>79.663862908794172</v>
      </c>
      <c r="V33" s="955">
        <f t="shared" si="20"/>
        <v>82.938919539586081</v>
      </c>
      <c r="W33" s="955">
        <f t="shared" si="21"/>
        <v>3.2750566307919087</v>
      </c>
      <c r="X33" s="955">
        <f t="shared" si="22"/>
        <v>79.665071770334933</v>
      </c>
      <c r="Y33" s="955">
        <f t="shared" si="22"/>
        <v>98.192771084337352</v>
      </c>
      <c r="Z33" s="955">
        <f t="shared" si="23"/>
        <v>18.527699314002419</v>
      </c>
      <c r="AA33" s="955">
        <f t="shared" si="24"/>
        <v>90.801936434434865</v>
      </c>
      <c r="AB33" s="955">
        <f t="shared" si="24"/>
        <v>91.402614668734756</v>
      </c>
      <c r="AC33" s="955">
        <f t="shared" si="25"/>
        <v>0.60067823429989176</v>
      </c>
      <c r="AD33" s="955">
        <f t="shared" si="26"/>
        <v>81.887640449438209</v>
      </c>
      <c r="AE33" s="955">
        <f t="shared" si="26"/>
        <v>82.858982614294916</v>
      </c>
      <c r="AF33" s="955">
        <f t="shared" si="27"/>
        <v>0.97134216485670777</v>
      </c>
      <c r="AG33" s="955">
        <f t="shared" si="28"/>
        <v>69.742408218764169</v>
      </c>
      <c r="AH33" s="955">
        <f t="shared" si="28"/>
        <v>71.459794189964484</v>
      </c>
      <c r="AI33" s="955">
        <f t="shared" si="29"/>
        <v>1.717385971200315</v>
      </c>
      <c r="AJ33" s="955">
        <f t="shared" si="30"/>
        <v>88.760910001430815</v>
      </c>
      <c r="AK33" s="955">
        <f t="shared" si="30"/>
        <v>88.885966066026569</v>
      </c>
      <c r="AL33" s="955">
        <f t="shared" si="31"/>
        <v>0.12505606459575347</v>
      </c>
    </row>
    <row r="34" spans="1:38">
      <c r="A34" s="1258" t="s">
        <v>105</v>
      </c>
      <c r="B34" s="919">
        <f t="shared" si="14"/>
        <v>31102</v>
      </c>
      <c r="C34" s="919">
        <f t="shared" si="14"/>
        <v>32428</v>
      </c>
      <c r="D34" s="919">
        <f t="shared" si="15"/>
        <v>1326</v>
      </c>
      <c r="E34" s="917">
        <v>122</v>
      </c>
      <c r="F34" s="917">
        <v>107</v>
      </c>
      <c r="G34" s="919">
        <f t="shared" si="32"/>
        <v>-15</v>
      </c>
      <c r="H34" s="917">
        <v>3014</v>
      </c>
      <c r="I34" s="917">
        <v>3294</v>
      </c>
      <c r="J34" s="919">
        <f t="shared" si="16"/>
        <v>280</v>
      </c>
      <c r="K34" s="917">
        <v>2233</v>
      </c>
      <c r="L34" s="917">
        <v>2327</v>
      </c>
      <c r="M34" s="919">
        <f t="shared" si="17"/>
        <v>94</v>
      </c>
      <c r="N34" s="917">
        <v>17288</v>
      </c>
      <c r="O34" s="917">
        <v>18300</v>
      </c>
      <c r="P34" s="919">
        <f t="shared" si="18"/>
        <v>1012</v>
      </c>
      <c r="Q34" s="917">
        <v>8445</v>
      </c>
      <c r="R34" s="917">
        <v>8400</v>
      </c>
      <c r="S34" s="919">
        <f t="shared" si="19"/>
        <v>-45</v>
      </c>
      <c r="T34" s="1258" t="s">
        <v>105</v>
      </c>
      <c r="U34" s="955">
        <f t="shared" si="20"/>
        <v>99.106712730375904</v>
      </c>
      <c r="V34" s="955">
        <f t="shared" si="20"/>
        <v>98.95167544727623</v>
      </c>
      <c r="W34" s="955">
        <f t="shared" si="21"/>
        <v>-0.15503728309967357</v>
      </c>
      <c r="X34" s="955">
        <f t="shared" si="22"/>
        <v>100</v>
      </c>
      <c r="Y34" s="955">
        <f t="shared" si="22"/>
        <v>100</v>
      </c>
      <c r="Z34" s="955">
        <f t="shared" si="23"/>
        <v>0</v>
      </c>
      <c r="AA34" s="955">
        <f t="shared" si="24"/>
        <v>99.990232467278759</v>
      </c>
      <c r="AB34" s="955">
        <f t="shared" si="24"/>
        <v>99.981553218963299</v>
      </c>
      <c r="AC34" s="955">
        <f t="shared" si="25"/>
        <v>-8.6792483154596312E-3</v>
      </c>
      <c r="AD34" s="955">
        <f t="shared" si="26"/>
        <v>99.775746075556327</v>
      </c>
      <c r="AE34" s="955">
        <f t="shared" si="26"/>
        <v>99.790288756251016</v>
      </c>
      <c r="AF34" s="955">
        <f t="shared" si="27"/>
        <v>1.454268069468867E-2</v>
      </c>
      <c r="AG34" s="955">
        <f t="shared" si="28"/>
        <v>98.734244677165776</v>
      </c>
      <c r="AH34" s="955">
        <f t="shared" si="28"/>
        <v>98.434697955628423</v>
      </c>
      <c r="AI34" s="955">
        <f t="shared" si="29"/>
        <v>-0.29954672153735373</v>
      </c>
      <c r="AJ34" s="955">
        <f t="shared" si="30"/>
        <v>99.14420196833548</v>
      </c>
      <c r="AK34" s="955">
        <f t="shared" si="30"/>
        <v>99.138823785905046</v>
      </c>
      <c r="AL34" s="955">
        <f t="shared" si="31"/>
        <v>-5.3781824304337533E-3</v>
      </c>
    </row>
    <row r="35" spans="1:38">
      <c r="A35" s="1258" t="s">
        <v>106</v>
      </c>
      <c r="B35" s="919">
        <f t="shared" si="14"/>
        <v>40711</v>
      </c>
      <c r="C35" s="919">
        <f t="shared" si="14"/>
        <v>44802</v>
      </c>
      <c r="D35" s="919">
        <f t="shared" si="15"/>
        <v>4091</v>
      </c>
      <c r="E35" s="917">
        <v>170</v>
      </c>
      <c r="F35" s="917">
        <v>175</v>
      </c>
      <c r="G35" s="919">
        <f t="shared" si="32"/>
        <v>5</v>
      </c>
      <c r="H35" s="917">
        <v>3804</v>
      </c>
      <c r="I35" s="917">
        <v>3925</v>
      </c>
      <c r="J35" s="919">
        <f t="shared" si="16"/>
        <v>121</v>
      </c>
      <c r="K35" s="917">
        <v>2168</v>
      </c>
      <c r="L35" s="917">
        <v>2430</v>
      </c>
      <c r="M35" s="919">
        <f t="shared" si="17"/>
        <v>262</v>
      </c>
      <c r="N35" s="917">
        <v>23376</v>
      </c>
      <c r="O35" s="917">
        <v>25928</v>
      </c>
      <c r="P35" s="919">
        <f t="shared" si="18"/>
        <v>2552</v>
      </c>
      <c r="Q35" s="917">
        <v>11193</v>
      </c>
      <c r="R35" s="917">
        <v>12344</v>
      </c>
      <c r="S35" s="919">
        <f t="shared" si="19"/>
        <v>1151</v>
      </c>
      <c r="T35" s="1258" t="s">
        <v>106</v>
      </c>
      <c r="U35" s="955">
        <f t="shared" si="20"/>
        <v>98.561767889485481</v>
      </c>
      <c r="V35" s="955">
        <f t="shared" si="20"/>
        <v>96.976552445302445</v>
      </c>
      <c r="W35" s="955">
        <f t="shared" si="21"/>
        <v>-1.5852154441830351</v>
      </c>
      <c r="X35" s="955">
        <f t="shared" si="22"/>
        <v>100</v>
      </c>
      <c r="Y35" s="955">
        <f t="shared" si="22"/>
        <v>100</v>
      </c>
      <c r="Z35" s="955">
        <f t="shared" si="23"/>
        <v>0</v>
      </c>
      <c r="AA35" s="955">
        <f t="shared" si="24"/>
        <v>100</v>
      </c>
      <c r="AB35" s="955">
        <f t="shared" si="24"/>
        <v>99.781627602271072</v>
      </c>
      <c r="AC35" s="955">
        <f t="shared" si="25"/>
        <v>-0.21837239772892758</v>
      </c>
      <c r="AD35" s="955">
        <f t="shared" si="26"/>
        <v>99.893692416725727</v>
      </c>
      <c r="AE35" s="955">
        <f t="shared" si="26"/>
        <v>99.906571161631888</v>
      </c>
      <c r="AF35" s="955">
        <f t="shared" si="27"/>
        <v>1.2878744906160478E-2</v>
      </c>
      <c r="AG35" s="955">
        <f t="shared" si="28"/>
        <v>97.355292420508505</v>
      </c>
      <c r="AH35" s="955">
        <f t="shared" si="28"/>
        <v>94.755563832759108</v>
      </c>
      <c r="AI35" s="955">
        <f t="shared" si="29"/>
        <v>-2.5997285877493965</v>
      </c>
      <c r="AJ35" s="955">
        <f t="shared" si="30"/>
        <v>99.934418166167973</v>
      </c>
      <c r="AK35" s="955">
        <f t="shared" si="30"/>
        <v>99.382445515757595</v>
      </c>
      <c r="AL35" s="955">
        <f t="shared" si="31"/>
        <v>-0.55197265041037724</v>
      </c>
    </row>
    <row r="36" spans="1:38">
      <c r="A36" s="1258" t="s">
        <v>107</v>
      </c>
      <c r="B36" s="919">
        <f t="shared" si="14"/>
        <v>50901</v>
      </c>
      <c r="C36" s="919">
        <f t="shared" si="14"/>
        <v>53530</v>
      </c>
      <c r="D36" s="919">
        <f t="shared" si="15"/>
        <v>2629</v>
      </c>
      <c r="E36" s="917">
        <v>123</v>
      </c>
      <c r="F36" s="917">
        <v>124</v>
      </c>
      <c r="G36" s="919">
        <f t="shared" si="32"/>
        <v>1</v>
      </c>
      <c r="H36" s="917">
        <v>3875</v>
      </c>
      <c r="I36" s="917">
        <v>4114</v>
      </c>
      <c r="J36" s="919">
        <f t="shared" si="16"/>
        <v>239</v>
      </c>
      <c r="K36" s="917">
        <v>3368</v>
      </c>
      <c r="L36" s="917">
        <v>3903</v>
      </c>
      <c r="M36" s="919">
        <f t="shared" si="17"/>
        <v>535</v>
      </c>
      <c r="N36" s="917">
        <v>26944</v>
      </c>
      <c r="O36" s="917">
        <v>27966</v>
      </c>
      <c r="P36" s="919">
        <f t="shared" si="18"/>
        <v>1022</v>
      </c>
      <c r="Q36" s="917">
        <v>16591</v>
      </c>
      <c r="R36" s="917">
        <v>17423</v>
      </c>
      <c r="S36" s="919">
        <f t="shared" si="19"/>
        <v>832</v>
      </c>
      <c r="T36" s="1258" t="s">
        <v>107</v>
      </c>
      <c r="U36" s="955">
        <f t="shared" si="20"/>
        <v>94.401958602270199</v>
      </c>
      <c r="V36" s="955">
        <f t="shared" si="20"/>
        <v>93.327119580226451</v>
      </c>
      <c r="W36" s="955">
        <f t="shared" si="21"/>
        <v>-1.0748390220437471</v>
      </c>
      <c r="X36" s="955">
        <f t="shared" si="22"/>
        <v>97.169811320754718</v>
      </c>
      <c r="Y36" s="955">
        <f t="shared" si="22"/>
        <v>97.133757961783445</v>
      </c>
      <c r="Z36" s="955">
        <f t="shared" si="23"/>
        <v>-3.6053358971273042E-2</v>
      </c>
      <c r="AA36" s="955">
        <f t="shared" si="24"/>
        <v>98.258229466283154</v>
      </c>
      <c r="AB36" s="955">
        <f t="shared" si="24"/>
        <v>98.373440285204993</v>
      </c>
      <c r="AC36" s="955">
        <f t="shared" si="25"/>
        <v>0.11521081892183815</v>
      </c>
      <c r="AD36" s="955">
        <f t="shared" si="26"/>
        <v>99.339157706093189</v>
      </c>
      <c r="AE36" s="955">
        <f t="shared" si="26"/>
        <v>98.088708839721619</v>
      </c>
      <c r="AF36" s="955">
        <f t="shared" si="27"/>
        <v>-1.2504488663715705</v>
      </c>
      <c r="AG36" s="955">
        <f t="shared" si="28"/>
        <v>90.603989860024242</v>
      </c>
      <c r="AH36" s="955">
        <f t="shared" si="28"/>
        <v>89.387393767705376</v>
      </c>
      <c r="AI36" s="955">
        <f t="shared" si="29"/>
        <v>-1.2165960923188663</v>
      </c>
      <c r="AJ36" s="955">
        <f t="shared" si="30"/>
        <v>97.544636678200689</v>
      </c>
      <c r="AK36" s="955">
        <f t="shared" si="30"/>
        <v>96.315336093589352</v>
      </c>
      <c r="AL36" s="955">
        <f t="shared" si="31"/>
        <v>-1.2293005846113374</v>
      </c>
    </row>
    <row r="37" spans="1:38">
      <c r="A37" s="1258" t="s">
        <v>108</v>
      </c>
      <c r="B37" s="919">
        <f t="shared" si="14"/>
        <v>32070</v>
      </c>
      <c r="C37" s="919">
        <f t="shared" si="14"/>
        <v>33109</v>
      </c>
      <c r="D37" s="919">
        <f t="shared" si="15"/>
        <v>1039</v>
      </c>
      <c r="E37" s="917">
        <v>76</v>
      </c>
      <c r="F37" s="917">
        <v>67</v>
      </c>
      <c r="G37" s="919">
        <f t="shared" si="32"/>
        <v>-9</v>
      </c>
      <c r="H37" s="917">
        <v>2336</v>
      </c>
      <c r="I37" s="917">
        <v>2614</v>
      </c>
      <c r="J37" s="919">
        <f t="shared" si="16"/>
        <v>278</v>
      </c>
      <c r="K37" s="917">
        <v>4253</v>
      </c>
      <c r="L37" s="917">
        <v>4695</v>
      </c>
      <c r="M37" s="919">
        <f t="shared" si="17"/>
        <v>442</v>
      </c>
      <c r="N37" s="917">
        <v>14945</v>
      </c>
      <c r="O37" s="917">
        <v>15163</v>
      </c>
      <c r="P37" s="919">
        <f t="shared" si="18"/>
        <v>218</v>
      </c>
      <c r="Q37" s="917">
        <v>10460</v>
      </c>
      <c r="R37" s="917">
        <v>10570</v>
      </c>
      <c r="S37" s="919">
        <f t="shared" si="19"/>
        <v>110</v>
      </c>
      <c r="T37" s="1258" t="s">
        <v>108</v>
      </c>
      <c r="U37" s="955">
        <f t="shared" si="20"/>
        <v>99.913606278919929</v>
      </c>
      <c r="V37" s="955">
        <f t="shared" si="20"/>
        <v>99.646758773066381</v>
      </c>
      <c r="W37" s="955">
        <f t="shared" si="21"/>
        <v>-0.26684750585354777</v>
      </c>
      <c r="X37" s="955">
        <f t="shared" si="22"/>
        <v>100</v>
      </c>
      <c r="Y37" s="955">
        <f t="shared" si="22"/>
        <v>100</v>
      </c>
      <c r="Z37" s="955">
        <f t="shared" si="23"/>
        <v>0</v>
      </c>
      <c r="AA37" s="955">
        <f t="shared" si="24"/>
        <v>99.745955341623215</v>
      </c>
      <c r="AB37" s="955">
        <f t="shared" si="24"/>
        <v>99.748291981301691</v>
      </c>
      <c r="AC37" s="955">
        <f t="shared" si="25"/>
        <v>2.3366396784751942E-3</v>
      </c>
      <c r="AD37" s="955">
        <f t="shared" si="26"/>
        <v>99.721293199554069</v>
      </c>
      <c r="AE37" s="955">
        <f t="shared" si="26"/>
        <v>99.499193616840671</v>
      </c>
      <c r="AF37" s="955">
        <f t="shared" si="27"/>
        <v>-0.22209958271339758</v>
      </c>
      <c r="AG37" s="955">
        <f t="shared" si="28"/>
        <v>99.965367965367975</v>
      </c>
      <c r="AH37" s="955">
        <f t="shared" si="28"/>
        <v>99.697233227042872</v>
      </c>
      <c r="AI37" s="955">
        <f t="shared" si="29"/>
        <v>-0.26813473832510226</v>
      </c>
      <c r="AJ37" s="955">
        <f t="shared" si="30"/>
        <v>100</v>
      </c>
      <c r="AK37" s="955">
        <f t="shared" si="30"/>
        <v>99.613144001456405</v>
      </c>
      <c r="AL37" s="955">
        <f t="shared" si="31"/>
        <v>-0.38685599854359509</v>
      </c>
    </row>
    <row r="38" spans="1:38">
      <c r="A38" s="1258" t="s">
        <v>109</v>
      </c>
      <c r="B38" s="919">
        <f t="shared" si="14"/>
        <v>31961</v>
      </c>
      <c r="C38" s="919">
        <f t="shared" si="14"/>
        <v>34238</v>
      </c>
      <c r="D38" s="919">
        <f t="shared" si="15"/>
        <v>2277</v>
      </c>
      <c r="E38" s="917">
        <v>134</v>
      </c>
      <c r="F38" s="917">
        <v>124</v>
      </c>
      <c r="G38" s="919">
        <f t="shared" si="32"/>
        <v>-10</v>
      </c>
      <c r="H38" s="917">
        <v>2943</v>
      </c>
      <c r="I38" s="917">
        <v>3117</v>
      </c>
      <c r="J38" s="919">
        <f t="shared" si="16"/>
        <v>174</v>
      </c>
      <c r="K38" s="917">
        <v>2846</v>
      </c>
      <c r="L38" s="917">
        <v>2939</v>
      </c>
      <c r="M38" s="919">
        <f t="shared" si="17"/>
        <v>93</v>
      </c>
      <c r="N38" s="917">
        <v>15112</v>
      </c>
      <c r="O38" s="917">
        <v>17100</v>
      </c>
      <c r="P38" s="919">
        <f t="shared" si="18"/>
        <v>1988</v>
      </c>
      <c r="Q38" s="917">
        <v>10926</v>
      </c>
      <c r="R38" s="917">
        <v>10958</v>
      </c>
      <c r="S38" s="919">
        <f t="shared" si="19"/>
        <v>32</v>
      </c>
      <c r="T38" s="1258" t="s">
        <v>109</v>
      </c>
      <c r="U38" s="955">
        <f t="shared" si="20"/>
        <v>94.485169397778719</v>
      </c>
      <c r="V38" s="955">
        <f t="shared" si="20"/>
        <v>94.930875576036868</v>
      </c>
      <c r="W38" s="955">
        <f t="shared" si="21"/>
        <v>0.44570617825814907</v>
      </c>
      <c r="X38" s="955">
        <f t="shared" si="22"/>
        <v>95.911949685534594</v>
      </c>
      <c r="Y38" s="955">
        <f t="shared" si="22"/>
        <v>95.406360424028264</v>
      </c>
      <c r="Z38" s="955">
        <f t="shared" si="23"/>
        <v>-0.50558926150632999</v>
      </c>
      <c r="AA38" s="955">
        <f t="shared" si="24"/>
        <v>88.254727728411936</v>
      </c>
      <c r="AB38" s="955">
        <f t="shared" si="24"/>
        <v>89.265652129506691</v>
      </c>
      <c r="AC38" s="955">
        <f t="shared" si="25"/>
        <v>1.0109244010947549</v>
      </c>
      <c r="AD38" s="955">
        <f t="shared" si="26"/>
        <v>91.447576813430473</v>
      </c>
      <c r="AE38" s="955">
        <f t="shared" si="26"/>
        <v>93.964179946410937</v>
      </c>
      <c r="AF38" s="955">
        <f t="shared" si="27"/>
        <v>2.5166031329804639</v>
      </c>
      <c r="AG38" s="955">
        <f t="shared" si="28"/>
        <v>94.418635300319593</v>
      </c>
      <c r="AH38" s="955">
        <f t="shared" si="28"/>
        <v>94.785835781660737</v>
      </c>
      <c r="AI38" s="955">
        <f t="shared" si="29"/>
        <v>0.36720048134114336</v>
      </c>
      <c r="AJ38" s="955">
        <f t="shared" si="30"/>
        <v>97.908158635084845</v>
      </c>
      <c r="AK38" s="955">
        <f t="shared" si="30"/>
        <v>98.047439302856603</v>
      </c>
      <c r="AL38" s="955">
        <f t="shared" si="31"/>
        <v>0.13928066777175729</v>
      </c>
    </row>
    <row r="39" spans="1:38">
      <c r="A39" s="1258" t="s">
        <v>110</v>
      </c>
      <c r="B39" s="919">
        <f t="shared" si="14"/>
        <v>21736</v>
      </c>
      <c r="C39" s="919">
        <f t="shared" si="14"/>
        <v>21904</v>
      </c>
      <c r="D39" s="919">
        <f t="shared" si="15"/>
        <v>168</v>
      </c>
      <c r="E39" s="917">
        <v>22</v>
      </c>
      <c r="F39" s="917">
        <v>17</v>
      </c>
      <c r="G39" s="919">
        <f t="shared" si="32"/>
        <v>-5</v>
      </c>
      <c r="H39" s="917">
        <v>1698</v>
      </c>
      <c r="I39" s="917">
        <v>1980</v>
      </c>
      <c r="J39" s="919">
        <f t="shared" si="16"/>
        <v>282</v>
      </c>
      <c r="K39" s="917">
        <v>1958</v>
      </c>
      <c r="L39" s="917">
        <v>2016</v>
      </c>
      <c r="M39" s="919">
        <f t="shared" si="17"/>
        <v>58</v>
      </c>
      <c r="N39" s="917">
        <v>10545</v>
      </c>
      <c r="O39" s="917">
        <v>10191</v>
      </c>
      <c r="P39" s="919">
        <f t="shared" si="18"/>
        <v>-354</v>
      </c>
      <c r="Q39" s="917">
        <v>7513</v>
      </c>
      <c r="R39" s="917">
        <v>7700</v>
      </c>
      <c r="S39" s="919">
        <f t="shared" si="19"/>
        <v>187</v>
      </c>
      <c r="T39" s="1258" t="s">
        <v>110</v>
      </c>
      <c r="U39" s="955">
        <f t="shared" si="20"/>
        <v>94.420040611661349</v>
      </c>
      <c r="V39" s="955">
        <f t="shared" si="20"/>
        <v>91.919191919191917</v>
      </c>
      <c r="W39" s="955">
        <f t="shared" si="21"/>
        <v>-2.5008486924694324</v>
      </c>
      <c r="X39" s="955">
        <f t="shared" si="22"/>
        <v>100</v>
      </c>
      <c r="Y39" s="955">
        <f t="shared" si="22"/>
        <v>100</v>
      </c>
      <c r="Z39" s="955">
        <f t="shared" si="23"/>
        <v>0</v>
      </c>
      <c r="AA39" s="955">
        <f t="shared" si="24"/>
        <v>89.90887613904826</v>
      </c>
      <c r="AB39" s="955">
        <f t="shared" si="24"/>
        <v>89.899937460913065</v>
      </c>
      <c r="AC39" s="955">
        <f t="shared" si="25"/>
        <v>-8.9386781351947775E-3</v>
      </c>
      <c r="AD39" s="955">
        <f t="shared" si="26"/>
        <v>93.946983928198705</v>
      </c>
      <c r="AE39" s="955">
        <f t="shared" si="26"/>
        <v>92.738752959747444</v>
      </c>
      <c r="AF39" s="955">
        <f t="shared" si="27"/>
        <v>-1.2082309684512609</v>
      </c>
      <c r="AG39" s="955">
        <f t="shared" si="28"/>
        <v>93.110421369450719</v>
      </c>
      <c r="AH39" s="955">
        <f t="shared" si="28"/>
        <v>88.012781354259673</v>
      </c>
      <c r="AI39" s="955">
        <f t="shared" si="29"/>
        <v>-5.0976400151910468</v>
      </c>
      <c r="AJ39" s="955">
        <f t="shared" si="30"/>
        <v>97.904080877820249</v>
      </c>
      <c r="AK39" s="955">
        <f t="shared" si="30"/>
        <v>97.529577637467042</v>
      </c>
      <c r="AL39" s="955">
        <f t="shared" si="31"/>
        <v>-0.37450324035320648</v>
      </c>
    </row>
    <row r="40" spans="1:38">
      <c r="A40" s="1258" t="s">
        <v>111</v>
      </c>
      <c r="B40" s="919">
        <f t="shared" si="14"/>
        <v>43858</v>
      </c>
      <c r="C40" s="919">
        <f t="shared" si="14"/>
        <v>42684</v>
      </c>
      <c r="D40" s="919">
        <f t="shared" si="15"/>
        <v>-1174</v>
      </c>
      <c r="E40" s="917">
        <v>122</v>
      </c>
      <c r="F40" s="917">
        <v>103</v>
      </c>
      <c r="G40" s="919">
        <f t="shared" si="32"/>
        <v>-19</v>
      </c>
      <c r="H40" s="917">
        <v>3744</v>
      </c>
      <c r="I40" s="917">
        <v>4160</v>
      </c>
      <c r="J40" s="919">
        <f t="shared" si="16"/>
        <v>416</v>
      </c>
      <c r="K40" s="917">
        <v>4425</v>
      </c>
      <c r="L40" s="917">
        <v>5236</v>
      </c>
      <c r="M40" s="919">
        <f t="shared" si="17"/>
        <v>811</v>
      </c>
      <c r="N40" s="917">
        <v>21729</v>
      </c>
      <c r="O40" s="917">
        <v>20163</v>
      </c>
      <c r="P40" s="919">
        <f t="shared" si="18"/>
        <v>-1566</v>
      </c>
      <c r="Q40" s="917">
        <v>13838</v>
      </c>
      <c r="R40" s="917">
        <v>13022</v>
      </c>
      <c r="S40" s="919">
        <f t="shared" si="19"/>
        <v>-816</v>
      </c>
      <c r="T40" s="1258" t="s">
        <v>111</v>
      </c>
      <c r="U40" s="955">
        <f t="shared" si="20"/>
        <v>91.743749284666364</v>
      </c>
      <c r="V40" s="955">
        <f t="shared" si="20"/>
        <v>92.311435996768438</v>
      </c>
      <c r="W40" s="955">
        <f t="shared" si="21"/>
        <v>0.56768671210207344</v>
      </c>
      <c r="X40" s="955">
        <f t="shared" si="22"/>
        <v>99.032258064516128</v>
      </c>
      <c r="Y40" s="955">
        <f t="shared" si="22"/>
        <v>98.932384341637018</v>
      </c>
      <c r="Z40" s="955">
        <f t="shared" si="23"/>
        <v>-9.9873722879110005E-2</v>
      </c>
      <c r="AA40" s="955">
        <f t="shared" si="24"/>
        <v>99.081535395546311</v>
      </c>
      <c r="AB40" s="955">
        <f t="shared" si="24"/>
        <v>99.094924335674463</v>
      </c>
      <c r="AC40" s="955">
        <f t="shared" si="25"/>
        <v>1.3388940128152171E-2</v>
      </c>
      <c r="AD40" s="955">
        <f t="shared" si="26"/>
        <v>97.558945908460473</v>
      </c>
      <c r="AE40" s="955">
        <f t="shared" si="26"/>
        <v>97.54808060685005</v>
      </c>
      <c r="AF40" s="955">
        <f t="shared" si="27"/>
        <v>-1.0865301610422762E-2</v>
      </c>
      <c r="AG40" s="955">
        <f t="shared" si="28"/>
        <v>84.286428052325576</v>
      </c>
      <c r="AH40" s="955">
        <f t="shared" si="28"/>
        <v>85.390061819504155</v>
      </c>
      <c r="AI40" s="955">
        <f t="shared" si="29"/>
        <v>1.1036337671785788</v>
      </c>
      <c r="AJ40" s="955">
        <f t="shared" si="30"/>
        <v>97.813743157322079</v>
      </c>
      <c r="AK40" s="955">
        <f t="shared" si="30"/>
        <v>97.847113884555384</v>
      </c>
      <c r="AL40" s="955">
        <f t="shared" si="31"/>
        <v>3.3370727233304365E-2</v>
      </c>
    </row>
    <row r="41" spans="1:38">
      <c r="A41" s="1264" t="s">
        <v>112</v>
      </c>
      <c r="B41" s="1265">
        <f>SUM(B27:B40)</f>
        <v>537132</v>
      </c>
      <c r="C41" s="1266">
        <f>SUM(C27:C40)</f>
        <v>551097</v>
      </c>
      <c r="D41" s="1265">
        <f t="shared" si="15"/>
        <v>13965</v>
      </c>
      <c r="E41" s="1265">
        <f>SUM(E27:E40)</f>
        <v>1755</v>
      </c>
      <c r="F41" s="1265">
        <f>SUM(F27:F40)</f>
        <v>1804</v>
      </c>
      <c r="G41" s="1265">
        <f t="shared" si="32"/>
        <v>49</v>
      </c>
      <c r="H41" s="1265">
        <f>SUM(H27:H40)</f>
        <v>45391</v>
      </c>
      <c r="I41" s="1265">
        <f>SUM(I27:I40)</f>
        <v>48661</v>
      </c>
      <c r="J41" s="1265">
        <f t="shared" si="16"/>
        <v>3270</v>
      </c>
      <c r="K41" s="1265">
        <f>SUM(K27:K40)</f>
        <v>47463</v>
      </c>
      <c r="L41" s="1265">
        <f>SUM(L27:L40)</f>
        <v>49013</v>
      </c>
      <c r="M41" s="1265">
        <f t="shared" si="17"/>
        <v>1550</v>
      </c>
      <c r="N41" s="1265">
        <f>SUM(N27:N40)</f>
        <v>279946</v>
      </c>
      <c r="O41" s="1265">
        <f>SUM(O27:O40)</f>
        <v>289610</v>
      </c>
      <c r="P41" s="1265">
        <f t="shared" si="18"/>
        <v>9664</v>
      </c>
      <c r="Q41" s="1265">
        <f>SUM(Q27:Q40)</f>
        <v>162577</v>
      </c>
      <c r="R41" s="1265">
        <f>SUM(R27:R40)</f>
        <v>162009</v>
      </c>
      <c r="S41" s="1265">
        <f t="shared" si="19"/>
        <v>-568</v>
      </c>
      <c r="T41" s="1264" t="s">
        <v>112</v>
      </c>
      <c r="U41" s="1269">
        <f t="shared" si="20"/>
        <v>95.775450547648262</v>
      </c>
      <c r="V41" s="1269">
        <f t="shared" si="20"/>
        <v>95.8745819137593</v>
      </c>
      <c r="W41" s="1269">
        <f t="shared" si="21"/>
        <v>9.9131366111038233E-2</v>
      </c>
      <c r="X41" s="1269">
        <f t="shared" si="22"/>
        <v>95.825843818653894</v>
      </c>
      <c r="Y41" s="1269">
        <f t="shared" si="22"/>
        <v>97.072549851506153</v>
      </c>
      <c r="Z41" s="1269">
        <f t="shared" si="23"/>
        <v>1.2467060328522592</v>
      </c>
      <c r="AA41" s="1269">
        <f t="shared" si="24"/>
        <v>97.032715701547943</v>
      </c>
      <c r="AB41" s="1269">
        <f t="shared" si="24"/>
        <v>97.111906626393704</v>
      </c>
      <c r="AC41" s="1269">
        <f t="shared" si="25"/>
        <v>7.9190924845761401E-2</v>
      </c>
      <c r="AD41" s="1269">
        <f t="shared" si="26"/>
        <v>95.585324502868787</v>
      </c>
      <c r="AE41" s="1269">
        <f t="shared" si="26"/>
        <v>96.443350227753896</v>
      </c>
      <c r="AF41" s="1269">
        <f t="shared" si="27"/>
        <v>0.85802572488510975</v>
      </c>
      <c r="AG41" s="1269">
        <f t="shared" si="28"/>
        <v>94.068518309512328</v>
      </c>
      <c r="AH41" s="1269">
        <f t="shared" si="28"/>
        <v>94.128092574448601</v>
      </c>
      <c r="AI41" s="1269">
        <f t="shared" si="29"/>
        <v>5.957426493627338E-2</v>
      </c>
      <c r="AJ41" s="1269">
        <f t="shared" si="30"/>
        <v>98.171157094838065</v>
      </c>
      <c r="AK41" s="1269">
        <f t="shared" si="30"/>
        <v>98.130852219761437</v>
      </c>
      <c r="AL41" s="1269">
        <f t="shared" si="31"/>
        <v>-4.0304875076628832E-2</v>
      </c>
    </row>
    <row r="42" spans="1:38">
      <c r="A42" s="1259"/>
      <c r="B42" s="919"/>
      <c r="C42" s="919"/>
      <c r="D42" s="919"/>
      <c r="E42" s="919"/>
      <c r="F42" s="919"/>
      <c r="G42" s="919"/>
      <c r="H42" s="919"/>
      <c r="I42" s="919"/>
      <c r="J42" s="919"/>
      <c r="K42" s="919"/>
      <c r="L42" s="919"/>
      <c r="M42" s="919"/>
      <c r="N42" s="919"/>
      <c r="O42" s="919"/>
      <c r="P42" s="919"/>
      <c r="Q42" s="919"/>
      <c r="R42" s="919"/>
      <c r="S42" s="919"/>
      <c r="T42" s="1259"/>
      <c r="U42" s="1110"/>
      <c r="V42" s="1110"/>
      <c r="W42" s="1270"/>
      <c r="X42" s="1110"/>
      <c r="Y42" s="1110"/>
      <c r="Z42" s="1270"/>
      <c r="AA42" s="1110"/>
      <c r="AB42" s="1110"/>
      <c r="AC42" s="1270"/>
      <c r="AD42" s="1110"/>
      <c r="AE42" s="1110"/>
      <c r="AF42" s="1270"/>
      <c r="AG42" s="1110"/>
      <c r="AH42" s="1110"/>
      <c r="AI42" s="1270"/>
      <c r="AJ42" s="1110"/>
      <c r="AK42" s="1110"/>
      <c r="AL42" s="1270"/>
    </row>
    <row r="43" spans="1:38">
      <c r="A43" s="1259"/>
      <c r="B43" s="919"/>
      <c r="C43" s="919"/>
      <c r="D43" s="919"/>
      <c r="E43" s="919"/>
      <c r="F43" s="919"/>
      <c r="G43" s="919"/>
      <c r="H43" s="919"/>
      <c r="I43" s="919"/>
      <c r="J43" s="919"/>
      <c r="K43" s="919"/>
      <c r="L43" s="919"/>
      <c r="M43" s="919"/>
      <c r="N43" s="919"/>
      <c r="O43" s="919"/>
      <c r="P43" s="919"/>
      <c r="Q43" s="919"/>
      <c r="R43" s="919"/>
      <c r="S43" s="919"/>
      <c r="T43" s="1259"/>
      <c r="U43" s="1110"/>
      <c r="V43" s="1110"/>
      <c r="W43" s="1270"/>
      <c r="X43" s="1110"/>
      <c r="Y43" s="1110"/>
      <c r="Z43" s="1270"/>
      <c r="AA43" s="1110"/>
      <c r="AB43" s="1110"/>
      <c r="AC43" s="1270"/>
      <c r="AD43" s="1110"/>
      <c r="AE43" s="1110"/>
      <c r="AF43" s="1270"/>
      <c r="AG43" s="1110"/>
      <c r="AH43" s="1110"/>
      <c r="AI43" s="1270"/>
      <c r="AJ43" s="1110"/>
      <c r="AK43" s="1110"/>
      <c r="AL43" s="1270"/>
    </row>
    <row r="44" spans="1:38">
      <c r="A44" s="1591">
        <v>31</v>
      </c>
      <c r="B44" s="1591"/>
      <c r="C44" s="1591"/>
      <c r="D44" s="1591"/>
      <c r="E44" s="1591"/>
      <c r="F44" s="1591"/>
      <c r="G44" s="1591"/>
      <c r="H44" s="1591"/>
      <c r="I44" s="1591"/>
      <c r="J44" s="1591"/>
      <c r="K44" s="1591"/>
      <c r="L44" s="1591"/>
      <c r="M44" s="1591"/>
      <c r="N44" s="1591"/>
      <c r="O44" s="1591"/>
      <c r="P44" s="1591"/>
      <c r="Q44" s="1591"/>
      <c r="R44" s="1591"/>
      <c r="S44" s="1591"/>
      <c r="T44" s="1591">
        <v>33</v>
      </c>
      <c r="U44" s="1591"/>
      <c r="V44" s="1591"/>
      <c r="W44" s="1591"/>
      <c r="X44" s="1591"/>
      <c r="Y44" s="1591"/>
      <c r="Z44" s="1591"/>
      <c r="AA44" s="1591"/>
      <c r="AB44" s="1591"/>
      <c r="AC44" s="1591"/>
      <c r="AD44" s="1591"/>
      <c r="AE44" s="1591"/>
      <c r="AF44" s="1591"/>
      <c r="AG44" s="1591"/>
      <c r="AH44" s="1591"/>
      <c r="AI44" s="1591"/>
      <c r="AJ44" s="1591"/>
      <c r="AK44" s="1591"/>
      <c r="AL44" s="1591"/>
    </row>
    <row r="45" spans="1:38" ht="15.75">
      <c r="G45" s="1271"/>
      <c r="H45" s="1271" t="s">
        <v>2067</v>
      </c>
      <c r="I45" s="1271"/>
      <c r="J45" s="1271"/>
      <c r="K45" s="1271"/>
      <c r="L45" s="1271"/>
      <c r="M45" s="1271"/>
      <c r="N45" s="1272"/>
      <c r="O45" s="1272"/>
    </row>
    <row r="46" spans="1:38" ht="15.75">
      <c r="G46" s="1271"/>
      <c r="H46" s="1271"/>
      <c r="I46" s="1271"/>
      <c r="J46" s="1271"/>
      <c r="K46" s="1271"/>
      <c r="L46" s="1271"/>
      <c r="M46" s="1271"/>
      <c r="N46" s="1272"/>
      <c r="O46" s="1272"/>
    </row>
    <row r="47" spans="1:38">
      <c r="A47" s="1588"/>
      <c r="B47" s="1581" t="s">
        <v>96</v>
      </c>
      <c r="C47" s="1581"/>
      <c r="D47" s="1581"/>
      <c r="E47" s="1581" t="s">
        <v>95</v>
      </c>
      <c r="F47" s="1581"/>
      <c r="G47" s="1581"/>
      <c r="H47" s="1581"/>
      <c r="I47" s="1581"/>
      <c r="J47" s="1581"/>
      <c r="K47" s="1581"/>
      <c r="L47" s="1581"/>
      <c r="M47" s="1581"/>
      <c r="N47" s="1581"/>
      <c r="O47" s="1581"/>
      <c r="P47" s="1581"/>
      <c r="Q47" s="1581"/>
      <c r="R47" s="1581"/>
      <c r="S47" s="1590"/>
    </row>
    <row r="48" spans="1:38">
      <c r="A48" s="1592"/>
      <c r="B48" s="1581"/>
      <c r="C48" s="1581"/>
      <c r="D48" s="1581"/>
      <c r="E48" s="1581" t="s">
        <v>263</v>
      </c>
      <c r="F48" s="1581"/>
      <c r="G48" s="1581"/>
      <c r="H48" s="1581" t="s">
        <v>264</v>
      </c>
      <c r="I48" s="1581"/>
      <c r="J48" s="1581"/>
      <c r="K48" s="1581" t="s">
        <v>265</v>
      </c>
      <c r="L48" s="1581"/>
      <c r="M48" s="1581"/>
      <c r="N48" s="1581" t="s">
        <v>266</v>
      </c>
      <c r="O48" s="1581"/>
      <c r="P48" s="1581"/>
      <c r="Q48" s="1581" t="s">
        <v>1703</v>
      </c>
      <c r="R48" s="1581"/>
      <c r="S48" s="1590"/>
    </row>
    <row r="49" spans="1:38">
      <c r="A49" s="1592"/>
      <c r="B49" s="1581">
        <v>2012</v>
      </c>
      <c r="C49" s="1581">
        <v>2013</v>
      </c>
      <c r="D49" s="1583" t="s">
        <v>2062</v>
      </c>
      <c r="E49" s="1581">
        <v>2012</v>
      </c>
      <c r="F49" s="1581">
        <v>2013</v>
      </c>
      <c r="G49" s="1583" t="s">
        <v>2062</v>
      </c>
      <c r="H49" s="1581">
        <v>2012</v>
      </c>
      <c r="I49" s="1581">
        <v>2013</v>
      </c>
      <c r="J49" s="1583" t="s">
        <v>2062</v>
      </c>
      <c r="K49" s="1581">
        <v>2012</v>
      </c>
      <c r="L49" s="1581">
        <v>2013</v>
      </c>
      <c r="M49" s="1583" t="s">
        <v>2062</v>
      </c>
      <c r="N49" s="1581">
        <v>2012</v>
      </c>
      <c r="O49" s="1581">
        <v>2013</v>
      </c>
      <c r="P49" s="1583" t="s">
        <v>2062</v>
      </c>
      <c r="Q49" s="1581">
        <v>2012</v>
      </c>
      <c r="R49" s="1581">
        <v>2013</v>
      </c>
      <c r="S49" s="1583" t="s">
        <v>2062</v>
      </c>
    </row>
    <row r="50" spans="1:38">
      <c r="A50" s="1592"/>
      <c r="B50" s="1582"/>
      <c r="C50" s="1582"/>
      <c r="D50" s="1584"/>
      <c r="E50" s="1582"/>
      <c r="F50" s="1582"/>
      <c r="G50" s="1584"/>
      <c r="H50" s="1582"/>
      <c r="I50" s="1582"/>
      <c r="J50" s="1584"/>
      <c r="K50" s="1582"/>
      <c r="L50" s="1582"/>
      <c r="M50" s="1584"/>
      <c r="N50" s="1582"/>
      <c r="O50" s="1582"/>
      <c r="P50" s="1584"/>
      <c r="Q50" s="1582"/>
      <c r="R50" s="1582"/>
      <c r="S50" s="1584"/>
    </row>
    <row r="51" spans="1:38">
      <c r="A51" s="1255" t="s">
        <v>98</v>
      </c>
      <c r="B51" s="1273">
        <f t="shared" ref="B51:C65" si="33">(B27/B7)*100</f>
        <v>44.292364406095558</v>
      </c>
      <c r="C51" s="1273">
        <f t="shared" si="33"/>
        <v>48.597840647983034</v>
      </c>
      <c r="D51" s="1273">
        <f t="shared" ref="D51:D65" si="34">(C51-B51)</f>
        <v>4.3054762418874759</v>
      </c>
      <c r="E51" s="1273">
        <f t="shared" ref="E51:F65" si="35">(E27/E7)*100</f>
        <v>26.896551724137929</v>
      </c>
      <c r="F51" s="1273">
        <f t="shared" si="35"/>
        <v>24.581005586592177</v>
      </c>
      <c r="G51" s="1273">
        <f t="shared" ref="G51:G65" si="36">(F51-E51)</f>
        <v>-2.315546137545752</v>
      </c>
      <c r="H51" s="1273">
        <f t="shared" ref="H51:I65" si="37">(H27/H7)*100</f>
        <v>26.837562123986398</v>
      </c>
      <c r="I51" s="1273">
        <f t="shared" si="37"/>
        <v>30.037098631188435</v>
      </c>
      <c r="J51" s="1273">
        <f t="shared" ref="J51:J65" si="38">(I51-H51)</f>
        <v>3.199536507202037</v>
      </c>
      <c r="K51" s="1273">
        <f t="shared" ref="K51:L65" si="39">(K27/K7)*100</f>
        <v>39.024156441717786</v>
      </c>
      <c r="L51" s="1273">
        <f t="shared" si="39"/>
        <v>39.611667859699359</v>
      </c>
      <c r="M51" s="1273">
        <f t="shared" ref="M51:M65" si="40">(L51-K51)</f>
        <v>0.58751141798157391</v>
      </c>
      <c r="N51" s="1273">
        <f t="shared" ref="N51:O65" si="41">(N27/N7)*100</f>
        <v>46.744262141822091</v>
      </c>
      <c r="O51" s="1273">
        <f t="shared" si="41"/>
        <v>51.404935325882207</v>
      </c>
      <c r="P51" s="1273">
        <f t="shared" ref="P51:P65" si="42">(O51-N51)</f>
        <v>4.6606731840601157</v>
      </c>
      <c r="Q51" s="1273">
        <f t="shared" ref="Q51:R65" si="43">(Q27/Q7)*100</f>
        <v>45.446732441816494</v>
      </c>
      <c r="R51" s="1273">
        <f t="shared" si="43"/>
        <v>50.976778474014004</v>
      </c>
      <c r="S51" s="1273">
        <f t="shared" ref="S51:S65" si="44">(R51-Q51)</f>
        <v>5.5300460321975109</v>
      </c>
      <c r="T51" s="1274"/>
      <c r="U51" s="1274"/>
      <c r="V51" s="1274"/>
      <c r="W51" s="1274"/>
      <c r="X51" s="1274"/>
      <c r="Y51" s="1274"/>
      <c r="Z51" s="1274"/>
      <c r="AA51" s="1274"/>
      <c r="AB51" s="1274"/>
      <c r="AC51" s="1274"/>
      <c r="AD51" s="1274"/>
      <c r="AE51" s="1274"/>
      <c r="AF51" s="1274"/>
      <c r="AG51" s="1274"/>
      <c r="AH51" s="1274"/>
      <c r="AI51" s="1274"/>
      <c r="AJ51" s="1274"/>
      <c r="AK51" s="1274"/>
      <c r="AL51" s="1274"/>
    </row>
    <row r="52" spans="1:38">
      <c r="A52" s="1258" t="s">
        <v>99</v>
      </c>
      <c r="B52" s="1275">
        <f t="shared" si="33"/>
        <v>46.357695739191243</v>
      </c>
      <c r="C52" s="1275">
        <f t="shared" si="33"/>
        <v>46.464753808005668</v>
      </c>
      <c r="D52" s="1275">
        <f t="shared" si="34"/>
        <v>0.1070580688144247</v>
      </c>
      <c r="E52" s="1275">
        <f t="shared" si="35"/>
        <v>37.854889589905362</v>
      </c>
      <c r="F52" s="1275">
        <f t="shared" si="35"/>
        <v>37.381703470031546</v>
      </c>
      <c r="G52" s="1275">
        <f t="shared" si="36"/>
        <v>-0.47318611987381587</v>
      </c>
      <c r="H52" s="1275">
        <f t="shared" si="37"/>
        <v>30.649434053142809</v>
      </c>
      <c r="I52" s="1275">
        <f t="shared" si="37"/>
        <v>29.288422931072944</v>
      </c>
      <c r="J52" s="1275">
        <f t="shared" si="38"/>
        <v>-1.3610111220698649</v>
      </c>
      <c r="K52" s="1275">
        <f t="shared" si="39"/>
        <v>39.939861419793438</v>
      </c>
      <c r="L52" s="1275">
        <f t="shared" si="39"/>
        <v>38.630136986301373</v>
      </c>
      <c r="M52" s="1275">
        <f t="shared" si="40"/>
        <v>-1.3097244334920646</v>
      </c>
      <c r="N52" s="1275">
        <f t="shared" si="41"/>
        <v>50.862618112326153</v>
      </c>
      <c r="O52" s="1275">
        <f t="shared" si="41"/>
        <v>52.045281098957005</v>
      </c>
      <c r="P52" s="1275">
        <f t="shared" si="42"/>
        <v>1.1826629866308522</v>
      </c>
      <c r="Q52" s="1275">
        <f t="shared" si="43"/>
        <v>49.637119791241943</v>
      </c>
      <c r="R52" s="1275">
        <f t="shared" si="43"/>
        <v>50.096061479346787</v>
      </c>
      <c r="S52" s="1275">
        <f t="shared" si="44"/>
        <v>0.45894168810484359</v>
      </c>
      <c r="T52" s="1274"/>
      <c r="U52" s="1274"/>
      <c r="V52" s="1274"/>
      <c r="W52" s="1274"/>
      <c r="X52" s="1274"/>
      <c r="Y52" s="1274"/>
      <c r="Z52" s="1274"/>
      <c r="AA52" s="1274"/>
      <c r="AB52" s="1274"/>
      <c r="AC52" s="1274"/>
      <c r="AD52" s="1274"/>
      <c r="AE52" s="1274"/>
      <c r="AF52" s="1274"/>
      <c r="AG52" s="1274"/>
      <c r="AH52" s="1274"/>
      <c r="AI52" s="1274"/>
      <c r="AJ52" s="1274"/>
      <c r="AK52" s="1274"/>
      <c r="AL52" s="1274"/>
    </row>
    <row r="53" spans="1:38">
      <c r="A53" s="1258" t="s">
        <v>100</v>
      </c>
      <c r="B53" s="1275">
        <f t="shared" si="33"/>
        <v>46.535659381057414</v>
      </c>
      <c r="C53" s="1275">
        <f t="shared" si="33"/>
        <v>46.885387494438191</v>
      </c>
      <c r="D53" s="1275">
        <f t="shared" si="34"/>
        <v>0.34972811338077747</v>
      </c>
      <c r="E53" s="1275">
        <f t="shared" si="35"/>
        <v>28.212290502793298</v>
      </c>
      <c r="F53" s="1275">
        <f t="shared" si="35"/>
        <v>37.465564738292009</v>
      </c>
      <c r="G53" s="1275">
        <f t="shared" si="36"/>
        <v>9.2532742354987114</v>
      </c>
      <c r="H53" s="1275">
        <f t="shared" si="37"/>
        <v>29.094326114193663</v>
      </c>
      <c r="I53" s="1275">
        <f t="shared" si="37"/>
        <v>29.301765650080259</v>
      </c>
      <c r="J53" s="1275">
        <f t="shared" si="38"/>
        <v>0.20743953588659636</v>
      </c>
      <c r="K53" s="1275">
        <f t="shared" si="39"/>
        <v>42.109500805152976</v>
      </c>
      <c r="L53" s="1275">
        <f t="shared" si="39"/>
        <v>40.649592216339961</v>
      </c>
      <c r="M53" s="1275">
        <f t="shared" si="40"/>
        <v>-1.4599085888130148</v>
      </c>
      <c r="N53" s="1275">
        <f t="shared" si="41"/>
        <v>51.334834351881632</v>
      </c>
      <c r="O53" s="1275">
        <f t="shared" si="41"/>
        <v>52.419682797885315</v>
      </c>
      <c r="P53" s="1275">
        <f t="shared" si="42"/>
        <v>1.0848484460036829</v>
      </c>
      <c r="Q53" s="1275">
        <f t="shared" si="43"/>
        <v>49.370188943317004</v>
      </c>
      <c r="R53" s="1275">
        <f t="shared" si="43"/>
        <v>50.293109668109672</v>
      </c>
      <c r="S53" s="1275">
        <f t="shared" si="44"/>
        <v>0.92292072479266807</v>
      </c>
      <c r="T53" s="1274"/>
      <c r="U53" s="1274"/>
      <c r="V53" s="1274"/>
      <c r="W53" s="1274"/>
      <c r="X53" s="1274"/>
      <c r="Y53" s="1274"/>
      <c r="Z53" s="1274"/>
      <c r="AA53" s="1274"/>
      <c r="AB53" s="1274"/>
      <c r="AC53" s="1274"/>
      <c r="AD53" s="1274"/>
      <c r="AE53" s="1274"/>
      <c r="AF53" s="1274"/>
      <c r="AG53" s="1274"/>
      <c r="AH53" s="1274"/>
      <c r="AI53" s="1274"/>
      <c r="AJ53" s="1274"/>
      <c r="AK53" s="1274"/>
      <c r="AL53" s="1274"/>
    </row>
    <row r="54" spans="1:38">
      <c r="A54" s="1258" t="s">
        <v>101</v>
      </c>
      <c r="B54" s="1275">
        <f t="shared" si="33"/>
        <v>47.685499377898424</v>
      </c>
      <c r="C54" s="1275">
        <f t="shared" si="33"/>
        <v>45.07472689498023</v>
      </c>
      <c r="D54" s="1275">
        <f t="shared" si="34"/>
        <v>-2.6107724829181933</v>
      </c>
      <c r="E54" s="1275">
        <f t="shared" si="35"/>
        <v>42.424242424242422</v>
      </c>
      <c r="F54" s="1275">
        <f t="shared" si="35"/>
        <v>50.490196078431367</v>
      </c>
      <c r="G54" s="1275">
        <f t="shared" si="36"/>
        <v>8.0659536541889452</v>
      </c>
      <c r="H54" s="1275">
        <f t="shared" si="37"/>
        <v>30.105374077976816</v>
      </c>
      <c r="I54" s="1275">
        <f t="shared" si="37"/>
        <v>29.620806035338493</v>
      </c>
      <c r="J54" s="1275">
        <f t="shared" si="38"/>
        <v>-0.48456804263832254</v>
      </c>
      <c r="K54" s="1275">
        <f t="shared" si="39"/>
        <v>39.852993904625308</v>
      </c>
      <c r="L54" s="1275">
        <f t="shared" si="39"/>
        <v>37.756081946222793</v>
      </c>
      <c r="M54" s="1275">
        <f t="shared" si="40"/>
        <v>-2.0969119584025151</v>
      </c>
      <c r="N54" s="1275">
        <f t="shared" si="41"/>
        <v>51.674495211370711</v>
      </c>
      <c r="O54" s="1275">
        <f t="shared" si="41"/>
        <v>49.905710827774499</v>
      </c>
      <c r="P54" s="1275">
        <f t="shared" si="42"/>
        <v>-1.7687843835962127</v>
      </c>
      <c r="Q54" s="1275">
        <f t="shared" si="43"/>
        <v>51.24801552301993</v>
      </c>
      <c r="R54" s="1275">
        <f t="shared" si="43"/>
        <v>46.345898004434588</v>
      </c>
      <c r="S54" s="1275">
        <f t="shared" si="44"/>
        <v>-4.9021175185853423</v>
      </c>
      <c r="T54" s="1274"/>
      <c r="U54" s="1274"/>
      <c r="V54" s="1274"/>
      <c r="W54" s="1274"/>
      <c r="X54" s="1274"/>
      <c r="Y54" s="1274"/>
      <c r="Z54" s="1274"/>
      <c r="AA54" s="1274"/>
      <c r="AB54" s="1274"/>
      <c r="AC54" s="1274"/>
      <c r="AD54" s="1274"/>
      <c r="AE54" s="1274"/>
      <c r="AF54" s="1274"/>
      <c r="AG54" s="1274"/>
      <c r="AH54" s="1274"/>
      <c r="AI54" s="1274"/>
      <c r="AJ54" s="1274"/>
      <c r="AK54" s="1274"/>
      <c r="AL54" s="1274"/>
    </row>
    <row r="55" spans="1:38">
      <c r="A55" s="1258" t="s">
        <v>102</v>
      </c>
      <c r="B55" s="1275">
        <f t="shared" si="33"/>
        <v>41.044337218347046</v>
      </c>
      <c r="C55" s="1275">
        <f t="shared" si="33"/>
        <v>43.335209131057098</v>
      </c>
      <c r="D55" s="1275">
        <f t="shared" si="34"/>
        <v>2.2908719127100525</v>
      </c>
      <c r="E55" s="1275">
        <f t="shared" si="35"/>
        <v>32.761904761904766</v>
      </c>
      <c r="F55" s="1275">
        <f t="shared" si="35"/>
        <v>41.764705882352942</v>
      </c>
      <c r="G55" s="1275">
        <f t="shared" si="36"/>
        <v>9.0028011204481757</v>
      </c>
      <c r="H55" s="1275">
        <f t="shared" si="37"/>
        <v>28.564072858338164</v>
      </c>
      <c r="I55" s="1275">
        <f t="shared" si="37"/>
        <v>30.220021312605777</v>
      </c>
      <c r="J55" s="1275">
        <f t="shared" si="38"/>
        <v>1.6559484542676124</v>
      </c>
      <c r="K55" s="1275">
        <f t="shared" si="39"/>
        <v>37.079510703363916</v>
      </c>
      <c r="L55" s="1275">
        <f t="shared" si="39"/>
        <v>37.632653061224488</v>
      </c>
      <c r="M55" s="1275">
        <f t="shared" si="40"/>
        <v>0.55314235786057253</v>
      </c>
      <c r="N55" s="1275">
        <f t="shared" si="41"/>
        <v>42.90655069684621</v>
      </c>
      <c r="O55" s="1275">
        <f t="shared" si="41"/>
        <v>45.847108105488729</v>
      </c>
      <c r="P55" s="1275">
        <f t="shared" si="42"/>
        <v>2.940557408642519</v>
      </c>
      <c r="Q55" s="1275">
        <f t="shared" si="43"/>
        <v>42.960221149791501</v>
      </c>
      <c r="R55" s="1275">
        <f t="shared" si="43"/>
        <v>44.447625864948698</v>
      </c>
      <c r="S55" s="1275">
        <f t="shared" si="44"/>
        <v>1.4874047151571972</v>
      </c>
      <c r="T55" s="1274"/>
      <c r="U55" s="1274"/>
      <c r="V55" s="1274"/>
      <c r="W55" s="1274"/>
      <c r="X55" s="1274"/>
      <c r="Y55" s="1274"/>
      <c r="Z55" s="1274"/>
      <c r="AA55" s="1274"/>
      <c r="AB55" s="1274"/>
      <c r="AC55" s="1274"/>
      <c r="AD55" s="1274"/>
      <c r="AE55" s="1274"/>
      <c r="AF55" s="1274"/>
      <c r="AG55" s="1274"/>
      <c r="AH55" s="1274"/>
      <c r="AI55" s="1274"/>
      <c r="AJ55" s="1274"/>
      <c r="AK55" s="1274"/>
      <c r="AL55" s="1274"/>
    </row>
    <row r="56" spans="1:38">
      <c r="A56" s="1258" t="s">
        <v>103</v>
      </c>
      <c r="B56" s="1275">
        <f t="shared" si="33"/>
        <v>40.918267289611812</v>
      </c>
      <c r="C56" s="1275">
        <f t="shared" si="33"/>
        <v>40.919257825628428</v>
      </c>
      <c r="D56" s="1275">
        <f t="shared" si="34"/>
        <v>9.9053601661580615E-4</v>
      </c>
      <c r="E56" s="1275">
        <f t="shared" si="35"/>
        <v>35.579937304075237</v>
      </c>
      <c r="F56" s="1275">
        <f t="shared" si="35"/>
        <v>39.885496183206108</v>
      </c>
      <c r="G56" s="1275">
        <f t="shared" si="36"/>
        <v>4.3055588791308708</v>
      </c>
      <c r="H56" s="1275">
        <f t="shared" si="37"/>
        <v>28.480326509788917</v>
      </c>
      <c r="I56" s="1275">
        <f t="shared" si="37"/>
        <v>28.701232685220486</v>
      </c>
      <c r="J56" s="1275">
        <f t="shared" si="38"/>
        <v>0.2209061754315691</v>
      </c>
      <c r="K56" s="1275">
        <f t="shared" si="39"/>
        <v>36.406396989651931</v>
      </c>
      <c r="L56" s="1275">
        <f t="shared" si="39"/>
        <v>36.045591261674851</v>
      </c>
      <c r="M56" s="1275">
        <f t="shared" si="40"/>
        <v>-0.36080572797708044</v>
      </c>
      <c r="N56" s="1275">
        <f t="shared" si="41"/>
        <v>45.987871950359612</v>
      </c>
      <c r="O56" s="1275">
        <f t="shared" si="41"/>
        <v>45.63401670463174</v>
      </c>
      <c r="P56" s="1275">
        <f t="shared" si="42"/>
        <v>-0.35385524572787119</v>
      </c>
      <c r="Q56" s="1275">
        <f t="shared" si="43"/>
        <v>43.996037557067794</v>
      </c>
      <c r="R56" s="1275">
        <f t="shared" si="43"/>
        <v>44.89281788200806</v>
      </c>
      <c r="S56" s="1275">
        <f t="shared" si="44"/>
        <v>0.89678032494026638</v>
      </c>
      <c r="T56" s="1274"/>
      <c r="U56" s="1274"/>
      <c r="V56" s="1274"/>
      <c r="W56" s="1274"/>
      <c r="X56" s="1274"/>
      <c r="Y56" s="1274"/>
      <c r="Z56" s="1274"/>
      <c r="AA56" s="1274"/>
      <c r="AB56" s="1274"/>
      <c r="AC56" s="1274"/>
      <c r="AD56" s="1274"/>
      <c r="AE56" s="1274"/>
      <c r="AF56" s="1274"/>
      <c r="AG56" s="1274"/>
      <c r="AH56" s="1274"/>
      <c r="AI56" s="1274"/>
      <c r="AJ56" s="1274"/>
      <c r="AK56" s="1274"/>
      <c r="AL56" s="1274"/>
    </row>
    <row r="57" spans="1:38">
      <c r="A57" s="1258" t="s">
        <v>104</v>
      </c>
      <c r="B57" s="1275">
        <f t="shared" si="33"/>
        <v>44.017952419810428</v>
      </c>
      <c r="C57" s="1275">
        <f t="shared" si="33"/>
        <v>52.264261909429521</v>
      </c>
      <c r="D57" s="1275">
        <f t="shared" si="34"/>
        <v>8.2463094896190938</v>
      </c>
      <c r="E57" s="1275">
        <f t="shared" si="35"/>
        <v>29.425837320574161</v>
      </c>
      <c r="F57" s="1275">
        <f t="shared" si="35"/>
        <v>43.674698795180724</v>
      </c>
      <c r="G57" s="1275">
        <f t="shared" si="36"/>
        <v>14.248861474606564</v>
      </c>
      <c r="H57" s="1275">
        <f t="shared" si="37"/>
        <v>32.572090086297621</v>
      </c>
      <c r="I57" s="1275">
        <f t="shared" si="37"/>
        <v>35.41989807223576</v>
      </c>
      <c r="J57" s="1275">
        <f t="shared" si="38"/>
        <v>2.8478079859381396</v>
      </c>
      <c r="K57" s="1275">
        <f t="shared" si="39"/>
        <v>42.142322097378276</v>
      </c>
      <c r="L57" s="1275">
        <f t="shared" si="39"/>
        <v>44.211204121056021</v>
      </c>
      <c r="M57" s="1275">
        <f t="shared" si="40"/>
        <v>2.0688820236777445</v>
      </c>
      <c r="N57" s="1275">
        <f t="shared" si="41"/>
        <v>47.027496600694967</v>
      </c>
      <c r="O57" s="1275">
        <f t="shared" si="41"/>
        <v>63.873964119843365</v>
      </c>
      <c r="P57" s="1275">
        <f t="shared" si="42"/>
        <v>16.846467519148398</v>
      </c>
      <c r="Q57" s="1275">
        <f t="shared" si="43"/>
        <v>48.325940764057805</v>
      </c>
      <c r="R57" s="1275">
        <f t="shared" si="43"/>
        <v>64.09312113639352</v>
      </c>
      <c r="S57" s="1275">
        <f t="shared" si="44"/>
        <v>15.767180372335716</v>
      </c>
      <c r="T57" s="1274"/>
      <c r="U57" s="1274"/>
      <c r="V57" s="1274"/>
      <c r="W57" s="1274"/>
      <c r="X57" s="1274"/>
      <c r="Y57" s="1274"/>
      <c r="Z57" s="1274"/>
      <c r="AA57" s="1274"/>
      <c r="AB57" s="1274"/>
      <c r="AC57" s="1274"/>
      <c r="AD57" s="1274"/>
      <c r="AE57" s="1274"/>
      <c r="AF57" s="1274"/>
      <c r="AG57" s="1274"/>
      <c r="AH57" s="1274"/>
      <c r="AI57" s="1274"/>
      <c r="AJ57" s="1274"/>
      <c r="AK57" s="1274"/>
      <c r="AL57" s="1274"/>
    </row>
    <row r="58" spans="1:38">
      <c r="A58" s="1258" t="s">
        <v>105</v>
      </c>
      <c r="B58" s="1275">
        <f t="shared" si="33"/>
        <v>42.808968659243249</v>
      </c>
      <c r="C58" s="1275">
        <f t="shared" si="33"/>
        <v>43.361056882304169</v>
      </c>
      <c r="D58" s="1275">
        <f t="shared" si="34"/>
        <v>0.55208822306092031</v>
      </c>
      <c r="E58" s="1275">
        <f t="shared" si="35"/>
        <v>30.886075949367086</v>
      </c>
      <c r="F58" s="1275">
        <f t="shared" si="35"/>
        <v>29.395604395604398</v>
      </c>
      <c r="G58" s="1275">
        <f t="shared" si="36"/>
        <v>-1.4904715537626885</v>
      </c>
      <c r="H58" s="1275">
        <f t="shared" si="37"/>
        <v>29.439343621801132</v>
      </c>
      <c r="I58" s="1275">
        <f t="shared" si="37"/>
        <v>30.381848367459881</v>
      </c>
      <c r="J58" s="1275">
        <f t="shared" si="38"/>
        <v>0.94250474565874853</v>
      </c>
      <c r="K58" s="1275">
        <f t="shared" si="39"/>
        <v>38.519924098671723</v>
      </c>
      <c r="L58" s="1275">
        <f t="shared" si="39"/>
        <v>37.538312631069523</v>
      </c>
      <c r="M58" s="1275">
        <f t="shared" si="40"/>
        <v>-0.98161146760219964</v>
      </c>
      <c r="N58" s="1275">
        <f t="shared" si="41"/>
        <v>46.068164255069682</v>
      </c>
      <c r="O58" s="1275">
        <f t="shared" si="41"/>
        <v>46.882205256955473</v>
      </c>
      <c r="P58" s="1275">
        <f t="shared" si="42"/>
        <v>0.81404100188579065</v>
      </c>
      <c r="Q58" s="1275">
        <f t="shared" si="43"/>
        <v>45.170089858793325</v>
      </c>
      <c r="R58" s="1275">
        <f t="shared" si="43"/>
        <v>45.784051888592145</v>
      </c>
      <c r="S58" s="1275">
        <f t="shared" si="44"/>
        <v>0.6139620297988202</v>
      </c>
      <c r="T58" s="1274"/>
      <c r="U58" s="1274"/>
      <c r="V58" s="1274"/>
      <c r="W58" s="1274"/>
      <c r="X58" s="1274"/>
      <c r="Y58" s="1274"/>
      <c r="Z58" s="1274"/>
      <c r="AA58" s="1274"/>
      <c r="AB58" s="1274"/>
      <c r="AC58" s="1274"/>
      <c r="AD58" s="1274"/>
      <c r="AE58" s="1274"/>
      <c r="AF58" s="1274"/>
      <c r="AG58" s="1274"/>
      <c r="AH58" s="1274"/>
      <c r="AI58" s="1274"/>
      <c r="AJ58" s="1274"/>
      <c r="AK58" s="1274"/>
      <c r="AL58" s="1274"/>
    </row>
    <row r="59" spans="1:38">
      <c r="A59" s="1258" t="s">
        <v>106</v>
      </c>
      <c r="B59" s="1275">
        <f t="shared" si="33"/>
        <v>43.630303614871018</v>
      </c>
      <c r="C59" s="1275">
        <f t="shared" si="33"/>
        <v>45.047055984555982</v>
      </c>
      <c r="D59" s="1275">
        <f t="shared" si="34"/>
        <v>1.4167523696849642</v>
      </c>
      <c r="E59" s="1275">
        <f t="shared" si="35"/>
        <v>35.639412997903563</v>
      </c>
      <c r="F59" s="1275">
        <f t="shared" si="35"/>
        <v>34.860557768924302</v>
      </c>
      <c r="G59" s="1275">
        <f t="shared" si="36"/>
        <v>-0.77885522897926052</v>
      </c>
      <c r="H59" s="1275">
        <f t="shared" si="37"/>
        <v>29.534161490683232</v>
      </c>
      <c r="I59" s="1275">
        <f t="shared" si="37"/>
        <v>28.570388702867955</v>
      </c>
      <c r="J59" s="1275">
        <f t="shared" si="38"/>
        <v>-0.96377278781527664</v>
      </c>
      <c r="K59" s="1275">
        <f t="shared" si="39"/>
        <v>38.412473423104181</v>
      </c>
      <c r="L59" s="1275">
        <f t="shared" si="39"/>
        <v>37.838679539084396</v>
      </c>
      <c r="M59" s="1275">
        <f t="shared" si="40"/>
        <v>-0.57379388401978559</v>
      </c>
      <c r="N59" s="1275">
        <f t="shared" si="41"/>
        <v>46.835366953176653</v>
      </c>
      <c r="O59" s="1275">
        <f t="shared" si="41"/>
        <v>48.287550051215192</v>
      </c>
      <c r="P59" s="1275">
        <f t="shared" si="42"/>
        <v>1.4521830980385388</v>
      </c>
      <c r="Q59" s="1275">
        <f t="shared" si="43"/>
        <v>45.878591630118457</v>
      </c>
      <c r="R59" s="1275">
        <f t="shared" si="43"/>
        <v>49.181242280568952</v>
      </c>
      <c r="S59" s="1275">
        <f t="shared" si="44"/>
        <v>3.3026506504504951</v>
      </c>
      <c r="T59" s="1274"/>
      <c r="U59" s="1274"/>
      <c r="V59" s="1274"/>
      <c r="W59" s="1274"/>
      <c r="X59" s="1274"/>
      <c r="Y59" s="1274"/>
      <c r="Z59" s="1274"/>
      <c r="AA59" s="1274"/>
      <c r="AB59" s="1274"/>
      <c r="AC59" s="1274"/>
      <c r="AD59" s="1274"/>
      <c r="AE59" s="1274"/>
      <c r="AF59" s="1274"/>
      <c r="AG59" s="1274"/>
      <c r="AH59" s="1274"/>
      <c r="AI59" s="1274"/>
      <c r="AJ59" s="1274"/>
      <c r="AK59" s="1274"/>
      <c r="AL59" s="1274"/>
    </row>
    <row r="60" spans="1:38">
      <c r="A60" s="1258" t="s">
        <v>107</v>
      </c>
      <c r="B60" s="1275">
        <f t="shared" si="33"/>
        <v>45.315824616069442</v>
      </c>
      <c r="C60" s="1275">
        <f t="shared" si="33"/>
        <v>46.197528307097485</v>
      </c>
      <c r="D60" s="1275">
        <f t="shared" si="34"/>
        <v>0.88170369102804358</v>
      </c>
      <c r="E60" s="1275">
        <f t="shared" si="35"/>
        <v>38.679245283018872</v>
      </c>
      <c r="F60" s="1275">
        <f t="shared" si="35"/>
        <v>39.490445859872615</v>
      </c>
      <c r="G60" s="1275">
        <f t="shared" si="36"/>
        <v>0.81120057685374292</v>
      </c>
      <c r="H60" s="1275">
        <f t="shared" si="37"/>
        <v>30.9603707254714</v>
      </c>
      <c r="I60" s="1275">
        <f t="shared" si="37"/>
        <v>30.555555555555557</v>
      </c>
      <c r="J60" s="1275">
        <f t="shared" si="38"/>
        <v>-0.40481516991584243</v>
      </c>
      <c r="K60" s="1275">
        <f t="shared" si="39"/>
        <v>37.724014336917563</v>
      </c>
      <c r="L60" s="1275">
        <f t="shared" si="39"/>
        <v>40.542224992209412</v>
      </c>
      <c r="M60" s="1275">
        <f t="shared" si="40"/>
        <v>2.8182106552918498</v>
      </c>
      <c r="N60" s="1275">
        <f t="shared" si="41"/>
        <v>49.494838164517432</v>
      </c>
      <c r="O60" s="1275">
        <f t="shared" si="41"/>
        <v>49.51487252124646</v>
      </c>
      <c r="P60" s="1275">
        <f t="shared" si="42"/>
        <v>2.0034356729027536E-2</v>
      </c>
      <c r="Q60" s="1275">
        <f t="shared" si="43"/>
        <v>45.926643598615918</v>
      </c>
      <c r="R60" s="1275">
        <f t="shared" si="43"/>
        <v>48.414705310250923</v>
      </c>
      <c r="S60" s="1275">
        <f t="shared" si="44"/>
        <v>2.4880617116350052</v>
      </c>
      <c r="T60" s="1274"/>
      <c r="U60" s="1274"/>
      <c r="V60" s="1274"/>
      <c r="W60" s="1274"/>
      <c r="X60" s="1274"/>
      <c r="Y60" s="1274"/>
      <c r="Z60" s="1274"/>
      <c r="AA60" s="1274"/>
      <c r="AB60" s="1274"/>
      <c r="AC60" s="1274"/>
      <c r="AD60" s="1274"/>
      <c r="AE60" s="1274"/>
      <c r="AF60" s="1274"/>
      <c r="AG60" s="1274"/>
      <c r="AH60" s="1274"/>
      <c r="AI60" s="1274"/>
      <c r="AJ60" s="1274"/>
      <c r="AK60" s="1274"/>
      <c r="AL60" s="1274"/>
    </row>
    <row r="61" spans="1:38">
      <c r="A61" s="1258" t="s">
        <v>108</v>
      </c>
      <c r="B61" s="1275">
        <f t="shared" si="33"/>
        <v>46.960112458267439</v>
      </c>
      <c r="C61" s="1275">
        <f t="shared" si="33"/>
        <v>45.156230820638015</v>
      </c>
      <c r="D61" s="1275">
        <f t="shared" si="34"/>
        <v>-1.8038816376294236</v>
      </c>
      <c r="E61" s="1275">
        <f t="shared" si="35"/>
        <v>35.514018691588781</v>
      </c>
      <c r="F61" s="1275">
        <f t="shared" si="35"/>
        <v>37.640449438202246</v>
      </c>
      <c r="G61" s="1275">
        <f t="shared" si="36"/>
        <v>2.1264307466134653</v>
      </c>
      <c r="H61" s="1275">
        <f t="shared" si="37"/>
        <v>31.234122208851449</v>
      </c>
      <c r="I61" s="1275">
        <f t="shared" si="37"/>
        <v>31.331655279875342</v>
      </c>
      <c r="J61" s="1275">
        <f t="shared" si="38"/>
        <v>9.7533071023892859E-2</v>
      </c>
      <c r="K61" s="1275">
        <f t="shared" si="39"/>
        <v>39.511334076551471</v>
      </c>
      <c r="L61" s="1275">
        <f t="shared" si="39"/>
        <v>39.852304558186916</v>
      </c>
      <c r="M61" s="1275">
        <f t="shared" si="40"/>
        <v>0.34097048163544486</v>
      </c>
      <c r="N61" s="1275">
        <f t="shared" si="41"/>
        <v>51.757575757575758</v>
      </c>
      <c r="O61" s="1275">
        <f t="shared" si="41"/>
        <v>48.838857216478246</v>
      </c>
      <c r="P61" s="1275">
        <f t="shared" si="42"/>
        <v>-2.9187185410975118</v>
      </c>
      <c r="Q61" s="1275">
        <f t="shared" si="43"/>
        <v>49.904580152671755</v>
      </c>
      <c r="R61" s="1275">
        <f t="shared" si="43"/>
        <v>48.106681230657202</v>
      </c>
      <c r="S61" s="1275">
        <f t="shared" si="44"/>
        <v>-1.7978989220145536</v>
      </c>
      <c r="T61" s="1274"/>
      <c r="U61" s="1274"/>
      <c r="V61" s="1274"/>
      <c r="W61" s="1274"/>
      <c r="X61" s="1274"/>
      <c r="Y61" s="1274"/>
      <c r="Z61" s="1274"/>
      <c r="AA61" s="1274"/>
      <c r="AB61" s="1274"/>
      <c r="AC61" s="1274"/>
      <c r="AD61" s="1274"/>
      <c r="AE61" s="1274"/>
      <c r="AF61" s="1274"/>
      <c r="AG61" s="1274"/>
      <c r="AH61" s="1274"/>
      <c r="AI61" s="1274"/>
      <c r="AJ61" s="1274"/>
      <c r="AK61" s="1274"/>
      <c r="AL61" s="1274"/>
    </row>
    <row r="62" spans="1:38">
      <c r="A62" s="1258" t="s">
        <v>109</v>
      </c>
      <c r="B62" s="1275">
        <f t="shared" si="33"/>
        <v>47.140813286331657</v>
      </c>
      <c r="C62" s="1275">
        <f t="shared" si="33"/>
        <v>48.250398117222623</v>
      </c>
      <c r="D62" s="1275">
        <f t="shared" si="34"/>
        <v>1.1095848308909666</v>
      </c>
      <c r="E62" s="1275">
        <f t="shared" si="35"/>
        <v>42.138364779874216</v>
      </c>
      <c r="F62" s="1275">
        <f t="shared" si="35"/>
        <v>43.816254416961129</v>
      </c>
      <c r="G62" s="1275">
        <f t="shared" si="36"/>
        <v>1.6778896370869134</v>
      </c>
      <c r="H62" s="1275">
        <f t="shared" si="37"/>
        <v>33.526999316473002</v>
      </c>
      <c r="I62" s="1275">
        <f t="shared" si="37"/>
        <v>31.835359003166175</v>
      </c>
      <c r="J62" s="1275">
        <f t="shared" si="38"/>
        <v>-1.6916403133068272</v>
      </c>
      <c r="K62" s="1275">
        <f t="shared" si="39"/>
        <v>45.074437757364585</v>
      </c>
      <c r="L62" s="1275">
        <f t="shared" si="39"/>
        <v>41.44690452686504</v>
      </c>
      <c r="M62" s="1275">
        <f t="shared" si="40"/>
        <v>-3.6275332304995445</v>
      </c>
      <c r="N62" s="1275">
        <f t="shared" si="41"/>
        <v>49.79078119337089</v>
      </c>
      <c r="O62" s="1275">
        <f t="shared" si="41"/>
        <v>52.883871965362609</v>
      </c>
      <c r="P62" s="1275">
        <f t="shared" si="42"/>
        <v>3.0930907719917187</v>
      </c>
      <c r="Q62" s="1275">
        <f t="shared" si="43"/>
        <v>49.578001633542065</v>
      </c>
      <c r="R62" s="1275">
        <f t="shared" si="43"/>
        <v>51.064821287105644</v>
      </c>
      <c r="S62" s="1275">
        <f t="shared" si="44"/>
        <v>1.4868196535635789</v>
      </c>
      <c r="T62" s="1274"/>
      <c r="U62" s="1274"/>
      <c r="V62" s="1274"/>
      <c r="W62" s="1274"/>
      <c r="X62" s="1274"/>
      <c r="Y62" s="1274"/>
      <c r="Z62" s="1274"/>
      <c r="AA62" s="1274"/>
      <c r="AB62" s="1274"/>
      <c r="AC62" s="1274"/>
      <c r="AD62" s="1274"/>
      <c r="AE62" s="1274"/>
      <c r="AF62" s="1274"/>
      <c r="AG62" s="1274"/>
      <c r="AH62" s="1274"/>
      <c r="AI62" s="1274"/>
      <c r="AJ62" s="1274"/>
      <c r="AK62" s="1274"/>
      <c r="AL62" s="1274"/>
    </row>
    <row r="63" spans="1:38">
      <c r="A63" s="1258" t="s">
        <v>110</v>
      </c>
      <c r="B63" s="1275">
        <f t="shared" si="33"/>
        <v>45.037503626041193</v>
      </c>
      <c r="C63" s="1275">
        <f t="shared" si="33"/>
        <v>44.607363962202676</v>
      </c>
      <c r="D63" s="1275">
        <f t="shared" si="34"/>
        <v>-0.43013966383851709</v>
      </c>
      <c r="E63" s="1275">
        <f t="shared" si="35"/>
        <v>37.288135593220339</v>
      </c>
      <c r="F63" s="1275">
        <f t="shared" si="35"/>
        <v>36.95652173913043</v>
      </c>
      <c r="G63" s="1275">
        <f t="shared" si="36"/>
        <v>-0.33161385408990895</v>
      </c>
      <c r="H63" s="1275">
        <f t="shared" si="37"/>
        <v>28.653391832602093</v>
      </c>
      <c r="I63" s="1275">
        <f t="shared" si="37"/>
        <v>30.956848030018762</v>
      </c>
      <c r="J63" s="1275">
        <f t="shared" si="38"/>
        <v>2.3034561974166685</v>
      </c>
      <c r="K63" s="1275">
        <f t="shared" si="39"/>
        <v>40.868294719265293</v>
      </c>
      <c r="L63" s="1275">
        <f t="shared" si="39"/>
        <v>39.77900552486188</v>
      </c>
      <c r="M63" s="1275">
        <f t="shared" si="40"/>
        <v>-1.0892891944034133</v>
      </c>
      <c r="N63" s="1275">
        <f t="shared" si="41"/>
        <v>49.590857787810386</v>
      </c>
      <c r="O63" s="1275">
        <f t="shared" si="41"/>
        <v>47.887787228043791</v>
      </c>
      <c r="P63" s="1275">
        <f t="shared" si="42"/>
        <v>-1.7030705597665943</v>
      </c>
      <c r="Q63" s="1275">
        <f t="shared" si="43"/>
        <v>46.313648132166193</v>
      </c>
      <c r="R63" s="1275">
        <f t="shared" si="43"/>
        <v>47.201618341200266</v>
      </c>
      <c r="S63" s="1275">
        <f t="shared" si="44"/>
        <v>0.88797020903407287</v>
      </c>
      <c r="T63" s="1274"/>
      <c r="U63" s="1274"/>
      <c r="V63" s="1274"/>
      <c r="W63" s="1274"/>
      <c r="X63" s="1274"/>
      <c r="Y63" s="1274"/>
      <c r="Z63" s="1274"/>
      <c r="AA63" s="1274"/>
      <c r="AB63" s="1274"/>
      <c r="AC63" s="1274"/>
      <c r="AD63" s="1274"/>
      <c r="AE63" s="1274"/>
      <c r="AF63" s="1274"/>
      <c r="AG63" s="1274"/>
      <c r="AH63" s="1274"/>
      <c r="AI63" s="1274"/>
      <c r="AJ63" s="1274"/>
      <c r="AK63" s="1274"/>
      <c r="AL63" s="1274"/>
    </row>
    <row r="64" spans="1:38">
      <c r="A64" s="1258" t="s">
        <v>111</v>
      </c>
      <c r="B64" s="1275">
        <f t="shared" si="33"/>
        <v>45.633603512678313</v>
      </c>
      <c r="C64" s="1275">
        <f t="shared" si="33"/>
        <v>41.546862376748393</v>
      </c>
      <c r="D64" s="1275">
        <f t="shared" si="34"/>
        <v>-4.0867411359299197</v>
      </c>
      <c r="E64" s="1275">
        <f t="shared" si="35"/>
        <v>39.354838709677423</v>
      </c>
      <c r="F64" s="1275">
        <f t="shared" si="35"/>
        <v>36.654804270462634</v>
      </c>
      <c r="G64" s="1275">
        <f t="shared" si="36"/>
        <v>-2.7000344392147895</v>
      </c>
      <c r="H64" s="1275">
        <f t="shared" si="37"/>
        <v>32.440863010137768</v>
      </c>
      <c r="I64" s="1275">
        <f t="shared" si="37"/>
        <v>30.120918108753891</v>
      </c>
      <c r="J64" s="1275">
        <f t="shared" si="38"/>
        <v>-2.3199449013838773</v>
      </c>
      <c r="K64" s="1275">
        <f t="shared" si="39"/>
        <v>40.915395284327325</v>
      </c>
      <c r="L64" s="1275">
        <f t="shared" si="39"/>
        <v>40.119531070416059</v>
      </c>
      <c r="M64" s="1275">
        <f t="shared" si="40"/>
        <v>-0.79586421391126549</v>
      </c>
      <c r="N64" s="1275">
        <f t="shared" si="41"/>
        <v>49.348201308139537</v>
      </c>
      <c r="O64" s="1275">
        <f t="shared" si="41"/>
        <v>43.130334338702433</v>
      </c>
      <c r="P64" s="1275">
        <f t="shared" si="42"/>
        <v>-6.2178669694371038</v>
      </c>
      <c r="Q64" s="1275">
        <f t="shared" si="43"/>
        <v>47.050423311006085</v>
      </c>
      <c r="R64" s="1275">
        <f t="shared" si="43"/>
        <v>45.144739122898244</v>
      </c>
      <c r="S64" s="1275">
        <f t="shared" si="44"/>
        <v>-1.9056841881078412</v>
      </c>
      <c r="T64" s="1274"/>
      <c r="U64" s="1274"/>
      <c r="V64" s="1274"/>
      <c r="W64" s="1274"/>
      <c r="X64" s="1274"/>
      <c r="Y64" s="1274"/>
      <c r="Z64" s="1274"/>
      <c r="AA64" s="1274"/>
      <c r="AB64" s="1274"/>
      <c r="AC64" s="1274"/>
      <c r="AD64" s="1274"/>
      <c r="AE64" s="1274"/>
      <c r="AF64" s="1274"/>
      <c r="AG64" s="1274"/>
      <c r="AH64" s="1274"/>
      <c r="AI64" s="1274"/>
      <c r="AJ64" s="1274"/>
      <c r="AK64" s="1274"/>
      <c r="AL64" s="1274"/>
    </row>
    <row r="65" spans="1:19">
      <c r="A65" s="1264" t="s">
        <v>112</v>
      </c>
      <c r="B65" s="1276">
        <f t="shared" si="33"/>
        <v>44.492082438395265</v>
      </c>
      <c r="C65" s="1276">
        <f t="shared" si="33"/>
        <v>45.166591129072572</v>
      </c>
      <c r="D65" s="1276">
        <f t="shared" si="34"/>
        <v>0.67450869067730679</v>
      </c>
      <c r="E65" s="1276">
        <f t="shared" si="35"/>
        <v>35.050928699820247</v>
      </c>
      <c r="F65" s="1276">
        <f t="shared" si="35"/>
        <v>38.268985999151461</v>
      </c>
      <c r="G65" s="1276">
        <f t="shared" si="36"/>
        <v>3.218057299331214</v>
      </c>
      <c r="H65" s="1276">
        <f t="shared" si="37"/>
        <v>30.091153170473</v>
      </c>
      <c r="I65" s="1276">
        <f t="shared" si="37"/>
        <v>30.242632161191285</v>
      </c>
      <c r="J65" s="1276">
        <f t="shared" si="38"/>
        <v>0.15147899071828519</v>
      </c>
      <c r="K65" s="1276">
        <f t="shared" si="39"/>
        <v>39.639376299723558</v>
      </c>
      <c r="L65" s="1276">
        <f t="shared" si="39"/>
        <v>39.30599217296465</v>
      </c>
      <c r="M65" s="1276">
        <f t="shared" si="40"/>
        <v>-0.33338412675890794</v>
      </c>
      <c r="N65" s="1276">
        <f t="shared" si="41"/>
        <v>47.87218397408931</v>
      </c>
      <c r="O65" s="1276">
        <f t="shared" si="41"/>
        <v>48.838687809130967</v>
      </c>
      <c r="P65" s="1276">
        <f t="shared" si="42"/>
        <v>0.9665038350416566</v>
      </c>
      <c r="Q65" s="1276">
        <f t="shared" si="43"/>
        <v>46.867558794531924</v>
      </c>
      <c r="R65" s="1276">
        <f t="shared" si="43"/>
        <v>48.097008057285699</v>
      </c>
      <c r="S65" s="1276">
        <f t="shared" si="44"/>
        <v>1.229449262753775</v>
      </c>
    </row>
    <row r="66" spans="1:19" ht="15.75">
      <c r="D66" s="1271" t="s">
        <v>2068</v>
      </c>
      <c r="I66" s="1272"/>
      <c r="J66" s="1272"/>
      <c r="K66" s="1272"/>
      <c r="L66" s="1272"/>
    </row>
    <row r="67" spans="1:19">
      <c r="A67" s="1587"/>
      <c r="B67" s="1581" t="s">
        <v>2061</v>
      </c>
      <c r="C67" s="1581"/>
      <c r="D67" s="1581"/>
      <c r="E67" s="1587" t="s">
        <v>95</v>
      </c>
      <c r="F67" s="1587"/>
      <c r="G67" s="1587"/>
      <c r="H67" s="1587"/>
      <c r="I67" s="1587"/>
      <c r="J67" s="1587"/>
      <c r="K67" s="1587"/>
      <c r="L67" s="1587"/>
      <c r="M67" s="1587"/>
      <c r="N67" s="1587"/>
      <c r="O67" s="1587"/>
      <c r="P67" s="1587"/>
      <c r="Q67" s="1587"/>
      <c r="R67" s="1587"/>
      <c r="S67" s="1589"/>
    </row>
    <row r="68" spans="1:19">
      <c r="A68" s="1587"/>
      <c r="B68" s="1581"/>
      <c r="C68" s="1581"/>
      <c r="D68" s="1581"/>
      <c r="E68" s="1581" t="s">
        <v>1699</v>
      </c>
      <c r="F68" s="1581"/>
      <c r="G68" s="1582"/>
      <c r="H68" s="1581" t="s">
        <v>1700</v>
      </c>
      <c r="I68" s="1581"/>
      <c r="J68" s="1582"/>
      <c r="K68" s="1581" t="s">
        <v>1701</v>
      </c>
      <c r="L68" s="1581"/>
      <c r="M68" s="1582"/>
      <c r="N68" s="1581" t="s">
        <v>1725</v>
      </c>
      <c r="O68" s="1581"/>
      <c r="P68" s="1582"/>
      <c r="Q68" s="1581" t="s">
        <v>1726</v>
      </c>
      <c r="R68" s="1581"/>
      <c r="S68" s="1585"/>
    </row>
    <row r="69" spans="1:19">
      <c r="A69" s="1587"/>
      <c r="B69" s="1581">
        <v>2012</v>
      </c>
      <c r="C69" s="1581">
        <v>2013</v>
      </c>
      <c r="D69" s="1583" t="s">
        <v>2062</v>
      </c>
      <c r="E69" s="1581">
        <v>2012</v>
      </c>
      <c r="F69" s="1581">
        <v>2013</v>
      </c>
      <c r="G69" s="1583" t="s">
        <v>2062</v>
      </c>
      <c r="H69" s="1581">
        <v>2012</v>
      </c>
      <c r="I69" s="1581">
        <v>2013</v>
      </c>
      <c r="J69" s="1583" t="s">
        <v>2062</v>
      </c>
      <c r="K69" s="1581">
        <v>2012</v>
      </c>
      <c r="L69" s="1581">
        <v>2013</v>
      </c>
      <c r="M69" s="1583" t="s">
        <v>2062</v>
      </c>
      <c r="N69" s="1581">
        <v>2012</v>
      </c>
      <c r="O69" s="1581">
        <v>2013</v>
      </c>
      <c r="P69" s="1583" t="s">
        <v>2062</v>
      </c>
      <c r="Q69" s="1581">
        <v>2012</v>
      </c>
      <c r="R69" s="1581">
        <v>2013</v>
      </c>
      <c r="S69" s="1583" t="s">
        <v>2062</v>
      </c>
    </row>
    <row r="70" spans="1:19">
      <c r="A70" s="1588"/>
      <c r="B70" s="1582"/>
      <c r="C70" s="1582"/>
      <c r="D70" s="1584"/>
      <c r="E70" s="1582"/>
      <c r="F70" s="1582"/>
      <c r="G70" s="1584"/>
      <c r="H70" s="1582"/>
      <c r="I70" s="1582"/>
      <c r="J70" s="1584"/>
      <c r="K70" s="1582"/>
      <c r="L70" s="1582"/>
      <c r="M70" s="1584"/>
      <c r="N70" s="1582"/>
      <c r="O70" s="1582"/>
      <c r="P70" s="1584"/>
      <c r="Q70" s="1582"/>
      <c r="R70" s="1582"/>
      <c r="S70" s="1584"/>
    </row>
    <row r="71" spans="1:19">
      <c r="A71" s="1255" t="s">
        <v>98</v>
      </c>
      <c r="B71" s="915">
        <f t="shared" ref="B71:C84" si="45">SUM(E71+H71+K71+N71+Q71)</f>
        <v>1691</v>
      </c>
      <c r="C71" s="915">
        <f t="shared" si="45"/>
        <v>2038</v>
      </c>
      <c r="D71" s="915">
        <f t="shared" ref="D71:D85" si="46">(C71-B71)</f>
        <v>347</v>
      </c>
      <c r="E71" s="915">
        <f t="shared" ref="E71:F84" si="47">E7-X7</f>
        <v>0</v>
      </c>
      <c r="F71" s="915">
        <f t="shared" si="47"/>
        <v>0</v>
      </c>
      <c r="G71" s="915">
        <f t="shared" ref="G71:G85" si="48">(F71-E71)</f>
        <v>0</v>
      </c>
      <c r="H71" s="915">
        <f t="shared" ref="H71:I84" si="49">H7-AA7</f>
        <v>136</v>
      </c>
      <c r="I71" s="915">
        <f t="shared" si="49"/>
        <v>101</v>
      </c>
      <c r="J71" s="915">
        <f t="shared" ref="J71:J85" si="50">(I71-H71)</f>
        <v>-35</v>
      </c>
      <c r="K71" s="915">
        <f t="shared" ref="K71:L84" si="51">K7-AD7</f>
        <v>114</v>
      </c>
      <c r="L71" s="915">
        <f t="shared" si="51"/>
        <v>134</v>
      </c>
      <c r="M71" s="915">
        <f t="shared" ref="M71:M85" si="52">(L71-K71)</f>
        <v>20</v>
      </c>
      <c r="N71" s="915">
        <f t="shared" ref="N71:O84" si="53">N7-AG7</f>
        <v>1138</v>
      </c>
      <c r="O71" s="915">
        <f t="shared" si="53"/>
        <v>1481</v>
      </c>
      <c r="P71" s="915">
        <f t="shared" ref="P71:P85" si="54">(O71-N71)</f>
        <v>343</v>
      </c>
      <c r="Q71" s="915">
        <f t="shared" ref="Q71:R84" si="55">Q7-AJ7</f>
        <v>303</v>
      </c>
      <c r="R71" s="915">
        <f t="shared" si="55"/>
        <v>322</v>
      </c>
      <c r="S71" s="915">
        <f t="shared" ref="S71:S85" si="56">(R71-Q71)</f>
        <v>19</v>
      </c>
    </row>
    <row r="72" spans="1:19">
      <c r="A72" s="1258" t="s">
        <v>99</v>
      </c>
      <c r="B72" s="919">
        <f t="shared" si="45"/>
        <v>6018</v>
      </c>
      <c r="C72" s="919">
        <f t="shared" si="45"/>
        <v>7561</v>
      </c>
      <c r="D72" s="919">
        <f t="shared" si="46"/>
        <v>1543</v>
      </c>
      <c r="E72" s="919">
        <f t="shared" si="47"/>
        <v>25</v>
      </c>
      <c r="F72" s="919">
        <f t="shared" si="47"/>
        <v>27</v>
      </c>
      <c r="G72" s="919">
        <f t="shared" si="48"/>
        <v>2</v>
      </c>
      <c r="H72" s="919">
        <f t="shared" si="49"/>
        <v>638</v>
      </c>
      <c r="I72" s="919">
        <f t="shared" si="49"/>
        <v>775</v>
      </c>
      <c r="J72" s="919">
        <f t="shared" si="50"/>
        <v>137</v>
      </c>
      <c r="K72" s="919">
        <f t="shared" si="51"/>
        <v>437</v>
      </c>
      <c r="L72" s="919">
        <f t="shared" si="51"/>
        <v>518</v>
      </c>
      <c r="M72" s="919">
        <f t="shared" si="52"/>
        <v>81</v>
      </c>
      <c r="N72" s="919">
        <f t="shared" si="53"/>
        <v>4009</v>
      </c>
      <c r="O72" s="919">
        <f t="shared" si="53"/>
        <v>5368</v>
      </c>
      <c r="P72" s="919">
        <f t="shared" si="54"/>
        <v>1359</v>
      </c>
      <c r="Q72" s="919">
        <f t="shared" si="55"/>
        <v>909</v>
      </c>
      <c r="R72" s="919">
        <f t="shared" si="55"/>
        <v>873</v>
      </c>
      <c r="S72" s="919">
        <f t="shared" si="56"/>
        <v>-36</v>
      </c>
    </row>
    <row r="73" spans="1:19">
      <c r="A73" s="1258" t="s">
        <v>100</v>
      </c>
      <c r="B73" s="919">
        <f t="shared" si="45"/>
        <v>1538</v>
      </c>
      <c r="C73" s="919">
        <f t="shared" si="45"/>
        <v>1320</v>
      </c>
      <c r="D73" s="919">
        <f t="shared" si="46"/>
        <v>-218</v>
      </c>
      <c r="E73" s="919">
        <f t="shared" si="47"/>
        <v>70</v>
      </c>
      <c r="F73" s="919">
        <f t="shared" si="47"/>
        <v>72</v>
      </c>
      <c r="G73" s="919">
        <f t="shared" si="48"/>
        <v>2</v>
      </c>
      <c r="H73" s="919">
        <f t="shared" si="49"/>
        <v>37</v>
      </c>
      <c r="I73" s="919">
        <f t="shared" si="49"/>
        <v>18</v>
      </c>
      <c r="J73" s="919">
        <f t="shared" si="50"/>
        <v>-19</v>
      </c>
      <c r="K73" s="919">
        <f t="shared" si="51"/>
        <v>394</v>
      </c>
      <c r="L73" s="919">
        <f t="shared" si="51"/>
        <v>389</v>
      </c>
      <c r="M73" s="919">
        <f t="shared" si="52"/>
        <v>-5</v>
      </c>
      <c r="N73" s="919">
        <f t="shared" si="53"/>
        <v>938</v>
      </c>
      <c r="O73" s="919">
        <f t="shared" si="53"/>
        <v>761</v>
      </c>
      <c r="P73" s="919">
        <f t="shared" si="54"/>
        <v>-177</v>
      </c>
      <c r="Q73" s="919">
        <f t="shared" si="55"/>
        <v>99</v>
      </c>
      <c r="R73" s="919">
        <f t="shared" si="55"/>
        <v>80</v>
      </c>
      <c r="S73" s="919">
        <f t="shared" si="56"/>
        <v>-19</v>
      </c>
    </row>
    <row r="74" spans="1:19">
      <c r="A74" s="1258" t="s">
        <v>101</v>
      </c>
      <c r="B74" s="919">
        <f t="shared" si="45"/>
        <v>1008</v>
      </c>
      <c r="C74" s="919">
        <f t="shared" si="45"/>
        <v>1106</v>
      </c>
      <c r="D74" s="919">
        <f t="shared" si="46"/>
        <v>98</v>
      </c>
      <c r="E74" s="919">
        <f t="shared" si="47"/>
        <v>0</v>
      </c>
      <c r="F74" s="919">
        <f t="shared" si="47"/>
        <v>0</v>
      </c>
      <c r="G74" s="919">
        <f t="shared" si="48"/>
        <v>0</v>
      </c>
      <c r="H74" s="919">
        <f t="shared" si="49"/>
        <v>0</v>
      </c>
      <c r="I74" s="919">
        <f t="shared" si="49"/>
        <v>6</v>
      </c>
      <c r="J74" s="919">
        <f t="shared" si="50"/>
        <v>6</v>
      </c>
      <c r="K74" s="919">
        <f t="shared" si="51"/>
        <v>0</v>
      </c>
      <c r="L74" s="919">
        <f t="shared" si="51"/>
        <v>15</v>
      </c>
      <c r="M74" s="919">
        <f t="shared" si="52"/>
        <v>15</v>
      </c>
      <c r="N74" s="919">
        <f t="shared" si="53"/>
        <v>924</v>
      </c>
      <c r="O74" s="919">
        <f t="shared" si="53"/>
        <v>928</v>
      </c>
      <c r="P74" s="919">
        <f t="shared" si="54"/>
        <v>4</v>
      </c>
      <c r="Q74" s="919">
        <f t="shared" si="55"/>
        <v>84</v>
      </c>
      <c r="R74" s="919">
        <f t="shared" si="55"/>
        <v>157</v>
      </c>
      <c r="S74" s="919">
        <f t="shared" si="56"/>
        <v>73</v>
      </c>
    </row>
    <row r="75" spans="1:19">
      <c r="A75" s="1258" t="s">
        <v>102</v>
      </c>
      <c r="B75" s="919">
        <f t="shared" si="45"/>
        <v>1871</v>
      </c>
      <c r="C75" s="919">
        <f t="shared" si="45"/>
        <v>1943</v>
      </c>
      <c r="D75" s="919">
        <f t="shared" si="46"/>
        <v>72</v>
      </c>
      <c r="E75" s="919">
        <f t="shared" si="47"/>
        <v>0</v>
      </c>
      <c r="F75" s="919">
        <f t="shared" si="47"/>
        <v>0</v>
      </c>
      <c r="G75" s="919">
        <f t="shared" si="48"/>
        <v>0</v>
      </c>
      <c r="H75" s="919">
        <f t="shared" si="49"/>
        <v>155</v>
      </c>
      <c r="I75" s="919">
        <f t="shared" si="49"/>
        <v>194</v>
      </c>
      <c r="J75" s="919">
        <f t="shared" si="50"/>
        <v>39</v>
      </c>
      <c r="K75" s="919">
        <f t="shared" si="51"/>
        <v>45</v>
      </c>
      <c r="L75" s="919">
        <f t="shared" si="51"/>
        <v>46</v>
      </c>
      <c r="M75" s="919">
        <f t="shared" si="52"/>
        <v>1</v>
      </c>
      <c r="N75" s="919">
        <f t="shared" si="53"/>
        <v>1276</v>
      </c>
      <c r="O75" s="919">
        <f t="shared" si="53"/>
        <v>1314</v>
      </c>
      <c r="P75" s="919">
        <f t="shared" si="54"/>
        <v>38</v>
      </c>
      <c r="Q75" s="919">
        <f t="shared" si="55"/>
        <v>395</v>
      </c>
      <c r="R75" s="919">
        <f t="shared" si="55"/>
        <v>389</v>
      </c>
      <c r="S75" s="919">
        <f t="shared" si="56"/>
        <v>-6</v>
      </c>
    </row>
    <row r="76" spans="1:19">
      <c r="A76" s="1258" t="s">
        <v>103</v>
      </c>
      <c r="B76" s="919">
        <f t="shared" si="45"/>
        <v>3211</v>
      </c>
      <c r="C76" s="919">
        <f t="shared" si="45"/>
        <v>3030</v>
      </c>
      <c r="D76" s="919">
        <f t="shared" si="46"/>
        <v>-181</v>
      </c>
      <c r="E76" s="919">
        <f t="shared" si="47"/>
        <v>4</v>
      </c>
      <c r="F76" s="919">
        <f t="shared" si="47"/>
        <v>8</v>
      </c>
      <c r="G76" s="919">
        <f t="shared" si="48"/>
        <v>4</v>
      </c>
      <c r="H76" s="919">
        <f t="shared" si="49"/>
        <v>663</v>
      </c>
      <c r="I76" s="919">
        <f t="shared" si="49"/>
        <v>683</v>
      </c>
      <c r="J76" s="919">
        <f t="shared" si="50"/>
        <v>20</v>
      </c>
      <c r="K76" s="919">
        <f t="shared" si="51"/>
        <v>676</v>
      </c>
      <c r="L76" s="919">
        <f t="shared" si="51"/>
        <v>624</v>
      </c>
      <c r="M76" s="919">
        <f t="shared" si="52"/>
        <v>-52</v>
      </c>
      <c r="N76" s="919">
        <f t="shared" si="53"/>
        <v>1392</v>
      </c>
      <c r="O76" s="919">
        <f t="shared" si="53"/>
        <v>1252</v>
      </c>
      <c r="P76" s="919">
        <f t="shared" si="54"/>
        <v>-140</v>
      </c>
      <c r="Q76" s="919">
        <f t="shared" si="55"/>
        <v>476</v>
      </c>
      <c r="R76" s="919">
        <f t="shared" si="55"/>
        <v>463</v>
      </c>
      <c r="S76" s="919">
        <f t="shared" si="56"/>
        <v>-13</v>
      </c>
    </row>
    <row r="77" spans="1:19">
      <c r="A77" s="1258" t="s">
        <v>104</v>
      </c>
      <c r="B77" s="919">
        <f t="shared" si="45"/>
        <v>12959</v>
      </c>
      <c r="C77" s="919">
        <f t="shared" si="45"/>
        <v>6092</v>
      </c>
      <c r="D77" s="919">
        <f t="shared" si="46"/>
        <v>-6867</v>
      </c>
      <c r="E77" s="919">
        <f t="shared" si="47"/>
        <v>85</v>
      </c>
      <c r="F77" s="919">
        <f t="shared" si="47"/>
        <v>6</v>
      </c>
      <c r="G77" s="919">
        <f t="shared" si="48"/>
        <v>-79</v>
      </c>
      <c r="H77" s="919">
        <f t="shared" si="49"/>
        <v>874</v>
      </c>
      <c r="I77" s="919">
        <f t="shared" si="49"/>
        <v>776</v>
      </c>
      <c r="J77" s="919">
        <f t="shared" si="50"/>
        <v>-98</v>
      </c>
      <c r="K77" s="919">
        <f t="shared" si="51"/>
        <v>2418</v>
      </c>
      <c r="L77" s="919">
        <f t="shared" si="51"/>
        <v>1331</v>
      </c>
      <c r="M77" s="919">
        <f t="shared" si="52"/>
        <v>-1087</v>
      </c>
      <c r="N77" s="919">
        <f t="shared" si="53"/>
        <v>8011</v>
      </c>
      <c r="O77" s="919">
        <f t="shared" si="53"/>
        <v>3134</v>
      </c>
      <c r="P77" s="919">
        <f t="shared" si="54"/>
        <v>-4877</v>
      </c>
      <c r="Q77" s="919">
        <f t="shared" si="55"/>
        <v>1571</v>
      </c>
      <c r="R77" s="919">
        <f t="shared" si="55"/>
        <v>845</v>
      </c>
      <c r="S77" s="919">
        <f t="shared" si="56"/>
        <v>-726</v>
      </c>
    </row>
    <row r="78" spans="1:19">
      <c r="A78" s="1258" t="s">
        <v>105</v>
      </c>
      <c r="B78" s="919">
        <f t="shared" si="45"/>
        <v>649</v>
      </c>
      <c r="C78" s="919">
        <f t="shared" si="45"/>
        <v>784</v>
      </c>
      <c r="D78" s="919">
        <f t="shared" si="46"/>
        <v>135</v>
      </c>
      <c r="E78" s="919">
        <f t="shared" si="47"/>
        <v>0</v>
      </c>
      <c r="F78" s="919">
        <f t="shared" si="47"/>
        <v>0</v>
      </c>
      <c r="G78" s="919">
        <f t="shared" si="48"/>
        <v>0</v>
      </c>
      <c r="H78" s="919">
        <f t="shared" si="49"/>
        <v>1</v>
      </c>
      <c r="I78" s="919">
        <f t="shared" si="49"/>
        <v>2</v>
      </c>
      <c r="J78" s="919">
        <f t="shared" si="50"/>
        <v>1</v>
      </c>
      <c r="K78" s="919">
        <f t="shared" si="51"/>
        <v>13</v>
      </c>
      <c r="L78" s="919">
        <f t="shared" si="51"/>
        <v>13</v>
      </c>
      <c r="M78" s="919">
        <f t="shared" si="52"/>
        <v>0</v>
      </c>
      <c r="N78" s="919">
        <f t="shared" si="53"/>
        <v>475</v>
      </c>
      <c r="O78" s="919">
        <f t="shared" si="53"/>
        <v>611</v>
      </c>
      <c r="P78" s="919">
        <f t="shared" si="54"/>
        <v>136</v>
      </c>
      <c r="Q78" s="919">
        <f t="shared" si="55"/>
        <v>160</v>
      </c>
      <c r="R78" s="919">
        <f t="shared" si="55"/>
        <v>158</v>
      </c>
      <c r="S78" s="919">
        <f t="shared" si="56"/>
        <v>-2</v>
      </c>
    </row>
    <row r="79" spans="1:19">
      <c r="A79" s="1258" t="s">
        <v>106</v>
      </c>
      <c r="B79" s="919">
        <f t="shared" si="45"/>
        <v>1342</v>
      </c>
      <c r="C79" s="919">
        <f t="shared" si="45"/>
        <v>3007</v>
      </c>
      <c r="D79" s="919">
        <f t="shared" si="46"/>
        <v>1665</v>
      </c>
      <c r="E79" s="919">
        <f t="shared" si="47"/>
        <v>0</v>
      </c>
      <c r="F79" s="919">
        <f t="shared" si="47"/>
        <v>0</v>
      </c>
      <c r="G79" s="919">
        <f t="shared" si="48"/>
        <v>0</v>
      </c>
      <c r="H79" s="919">
        <f t="shared" si="49"/>
        <v>0</v>
      </c>
      <c r="I79" s="919">
        <f t="shared" si="49"/>
        <v>30</v>
      </c>
      <c r="J79" s="919">
        <f t="shared" si="50"/>
        <v>30</v>
      </c>
      <c r="K79" s="919">
        <f t="shared" si="51"/>
        <v>6</v>
      </c>
      <c r="L79" s="919">
        <f t="shared" si="51"/>
        <v>6</v>
      </c>
      <c r="M79" s="919">
        <f t="shared" si="52"/>
        <v>0</v>
      </c>
      <c r="N79" s="919">
        <f t="shared" si="53"/>
        <v>1320</v>
      </c>
      <c r="O79" s="919">
        <f t="shared" si="53"/>
        <v>2816</v>
      </c>
      <c r="P79" s="919">
        <f t="shared" si="54"/>
        <v>1496</v>
      </c>
      <c r="Q79" s="919">
        <f t="shared" si="55"/>
        <v>16</v>
      </c>
      <c r="R79" s="919">
        <f t="shared" si="55"/>
        <v>155</v>
      </c>
      <c r="S79" s="919">
        <f t="shared" si="56"/>
        <v>139</v>
      </c>
    </row>
    <row r="80" spans="1:19">
      <c r="A80" s="1258" t="s">
        <v>107</v>
      </c>
      <c r="B80" s="919">
        <f t="shared" si="45"/>
        <v>6288</v>
      </c>
      <c r="C80" s="919">
        <f t="shared" si="45"/>
        <v>7732</v>
      </c>
      <c r="D80" s="919">
        <f t="shared" si="46"/>
        <v>1444</v>
      </c>
      <c r="E80" s="919">
        <f t="shared" si="47"/>
        <v>9</v>
      </c>
      <c r="F80" s="919">
        <f t="shared" si="47"/>
        <v>9</v>
      </c>
      <c r="G80" s="919">
        <f t="shared" si="48"/>
        <v>0</v>
      </c>
      <c r="H80" s="919">
        <f t="shared" si="49"/>
        <v>218</v>
      </c>
      <c r="I80" s="919">
        <f t="shared" si="49"/>
        <v>219</v>
      </c>
      <c r="J80" s="919">
        <f t="shared" si="50"/>
        <v>1</v>
      </c>
      <c r="K80" s="919">
        <f t="shared" si="51"/>
        <v>59</v>
      </c>
      <c r="L80" s="919">
        <f t="shared" si="51"/>
        <v>184</v>
      </c>
      <c r="M80" s="919">
        <f t="shared" si="52"/>
        <v>125</v>
      </c>
      <c r="N80" s="919">
        <f t="shared" si="53"/>
        <v>5115</v>
      </c>
      <c r="O80" s="919">
        <f t="shared" si="53"/>
        <v>5994</v>
      </c>
      <c r="P80" s="919">
        <f t="shared" si="54"/>
        <v>879</v>
      </c>
      <c r="Q80" s="919">
        <f t="shared" si="55"/>
        <v>887</v>
      </c>
      <c r="R80" s="919">
        <f t="shared" si="55"/>
        <v>1326</v>
      </c>
      <c r="S80" s="919">
        <f t="shared" si="56"/>
        <v>439</v>
      </c>
    </row>
    <row r="81" spans="1:19">
      <c r="A81" s="1258" t="s">
        <v>108</v>
      </c>
      <c r="B81" s="919">
        <f t="shared" si="45"/>
        <v>59</v>
      </c>
      <c r="C81" s="919">
        <f t="shared" si="45"/>
        <v>259</v>
      </c>
      <c r="D81" s="919">
        <f t="shared" si="46"/>
        <v>200</v>
      </c>
      <c r="E81" s="919">
        <f t="shared" si="47"/>
        <v>0</v>
      </c>
      <c r="F81" s="919">
        <f t="shared" si="47"/>
        <v>0</v>
      </c>
      <c r="G81" s="919">
        <f t="shared" si="48"/>
        <v>0</v>
      </c>
      <c r="H81" s="919">
        <f t="shared" si="49"/>
        <v>19</v>
      </c>
      <c r="I81" s="919">
        <f t="shared" si="49"/>
        <v>21</v>
      </c>
      <c r="J81" s="919">
        <f t="shared" si="50"/>
        <v>2</v>
      </c>
      <c r="K81" s="919">
        <f t="shared" si="51"/>
        <v>30</v>
      </c>
      <c r="L81" s="919">
        <f t="shared" si="51"/>
        <v>59</v>
      </c>
      <c r="M81" s="919">
        <f t="shared" si="52"/>
        <v>29</v>
      </c>
      <c r="N81" s="919">
        <f t="shared" si="53"/>
        <v>10</v>
      </c>
      <c r="O81" s="919">
        <f t="shared" si="53"/>
        <v>94</v>
      </c>
      <c r="P81" s="919">
        <f t="shared" si="54"/>
        <v>84</v>
      </c>
      <c r="Q81" s="919">
        <f t="shared" si="55"/>
        <v>0</v>
      </c>
      <c r="R81" s="919">
        <f t="shared" si="55"/>
        <v>85</v>
      </c>
      <c r="S81" s="919">
        <f t="shared" si="56"/>
        <v>85</v>
      </c>
    </row>
    <row r="82" spans="1:19">
      <c r="A82" s="1258" t="s">
        <v>109</v>
      </c>
      <c r="B82" s="919">
        <f t="shared" si="45"/>
        <v>3739</v>
      </c>
      <c r="C82" s="919">
        <f t="shared" si="45"/>
        <v>3597</v>
      </c>
      <c r="D82" s="919">
        <f t="shared" si="46"/>
        <v>-142</v>
      </c>
      <c r="E82" s="919">
        <f t="shared" si="47"/>
        <v>13</v>
      </c>
      <c r="F82" s="919">
        <f t="shared" si="47"/>
        <v>13</v>
      </c>
      <c r="G82" s="919">
        <f t="shared" si="48"/>
        <v>0</v>
      </c>
      <c r="H82" s="919">
        <f t="shared" si="49"/>
        <v>1031</v>
      </c>
      <c r="I82" s="919">
        <f t="shared" si="49"/>
        <v>1051</v>
      </c>
      <c r="J82" s="919">
        <f t="shared" si="50"/>
        <v>20</v>
      </c>
      <c r="K82" s="919">
        <f t="shared" si="51"/>
        <v>540</v>
      </c>
      <c r="L82" s="919">
        <f t="shared" si="51"/>
        <v>428</v>
      </c>
      <c r="M82" s="919">
        <f t="shared" si="52"/>
        <v>-112</v>
      </c>
      <c r="N82" s="919">
        <f t="shared" si="53"/>
        <v>1694</v>
      </c>
      <c r="O82" s="919">
        <f t="shared" si="53"/>
        <v>1686</v>
      </c>
      <c r="P82" s="919">
        <f t="shared" si="54"/>
        <v>-8</v>
      </c>
      <c r="Q82" s="919">
        <f t="shared" si="55"/>
        <v>461</v>
      </c>
      <c r="R82" s="919">
        <f t="shared" si="55"/>
        <v>419</v>
      </c>
      <c r="S82" s="919">
        <f t="shared" si="56"/>
        <v>-42</v>
      </c>
    </row>
    <row r="83" spans="1:19">
      <c r="A83" s="1258" t="s">
        <v>110</v>
      </c>
      <c r="B83" s="919">
        <f t="shared" si="45"/>
        <v>2693</v>
      </c>
      <c r="C83" s="919">
        <f t="shared" si="45"/>
        <v>3968</v>
      </c>
      <c r="D83" s="919">
        <f t="shared" si="46"/>
        <v>1275</v>
      </c>
      <c r="E83" s="919">
        <f t="shared" si="47"/>
        <v>0</v>
      </c>
      <c r="F83" s="919">
        <f t="shared" si="47"/>
        <v>0</v>
      </c>
      <c r="G83" s="919">
        <f t="shared" si="48"/>
        <v>0</v>
      </c>
      <c r="H83" s="919">
        <f t="shared" si="49"/>
        <v>598</v>
      </c>
      <c r="I83" s="919">
        <f t="shared" si="49"/>
        <v>646</v>
      </c>
      <c r="J83" s="919">
        <f t="shared" si="50"/>
        <v>48</v>
      </c>
      <c r="K83" s="919">
        <f t="shared" si="51"/>
        <v>290</v>
      </c>
      <c r="L83" s="919">
        <f t="shared" si="51"/>
        <v>368</v>
      </c>
      <c r="M83" s="919">
        <f t="shared" si="52"/>
        <v>78</v>
      </c>
      <c r="N83" s="919">
        <f t="shared" si="53"/>
        <v>1465</v>
      </c>
      <c r="O83" s="919">
        <f t="shared" si="53"/>
        <v>2551</v>
      </c>
      <c r="P83" s="919">
        <f t="shared" si="54"/>
        <v>1086</v>
      </c>
      <c r="Q83" s="919">
        <f t="shared" si="55"/>
        <v>340</v>
      </c>
      <c r="R83" s="919">
        <f t="shared" si="55"/>
        <v>403</v>
      </c>
      <c r="S83" s="919">
        <f t="shared" si="56"/>
        <v>63</v>
      </c>
    </row>
    <row r="84" spans="1:19">
      <c r="A84" s="1258" t="s">
        <v>111</v>
      </c>
      <c r="B84" s="919">
        <f t="shared" si="45"/>
        <v>7935</v>
      </c>
      <c r="C84" s="919">
        <f t="shared" si="45"/>
        <v>7899</v>
      </c>
      <c r="D84" s="919">
        <f t="shared" si="46"/>
        <v>-36</v>
      </c>
      <c r="E84" s="919">
        <f t="shared" si="47"/>
        <v>3</v>
      </c>
      <c r="F84" s="919">
        <f t="shared" si="47"/>
        <v>3</v>
      </c>
      <c r="G84" s="919">
        <f t="shared" si="48"/>
        <v>0</v>
      </c>
      <c r="H84" s="919">
        <f t="shared" si="49"/>
        <v>106</v>
      </c>
      <c r="I84" s="919">
        <f t="shared" si="49"/>
        <v>125</v>
      </c>
      <c r="J84" s="919">
        <f t="shared" si="50"/>
        <v>19</v>
      </c>
      <c r="K84" s="919">
        <f t="shared" si="51"/>
        <v>264</v>
      </c>
      <c r="L84" s="919">
        <f t="shared" si="51"/>
        <v>320</v>
      </c>
      <c r="M84" s="919">
        <f t="shared" si="52"/>
        <v>56</v>
      </c>
      <c r="N84" s="919">
        <f t="shared" si="53"/>
        <v>6919</v>
      </c>
      <c r="O84" s="919">
        <f t="shared" si="53"/>
        <v>6830</v>
      </c>
      <c r="P84" s="919">
        <f t="shared" si="54"/>
        <v>-89</v>
      </c>
      <c r="Q84" s="919">
        <f t="shared" si="55"/>
        <v>643</v>
      </c>
      <c r="R84" s="919">
        <f t="shared" si="55"/>
        <v>621</v>
      </c>
      <c r="S84" s="919">
        <f t="shared" si="56"/>
        <v>-22</v>
      </c>
    </row>
    <row r="85" spans="1:19">
      <c r="A85" s="1264" t="s">
        <v>112</v>
      </c>
      <c r="B85" s="1265">
        <f>SUM(B71:B84)</f>
        <v>51001</v>
      </c>
      <c r="C85" s="1265">
        <f>SUM(C71:C84)</f>
        <v>50336</v>
      </c>
      <c r="D85" s="1265">
        <f t="shared" si="46"/>
        <v>-665</v>
      </c>
      <c r="E85" s="1265">
        <f>SUM(E71:E84)</f>
        <v>209</v>
      </c>
      <c r="F85" s="1265">
        <f>SUM(F71:F84)</f>
        <v>138</v>
      </c>
      <c r="G85" s="1265">
        <f t="shared" si="48"/>
        <v>-71</v>
      </c>
      <c r="H85" s="1265">
        <f>SUM(H71:H84)</f>
        <v>4476</v>
      </c>
      <c r="I85" s="1265">
        <f>SUM(I71:I84)</f>
        <v>4647</v>
      </c>
      <c r="J85" s="1265">
        <f t="shared" si="50"/>
        <v>171</v>
      </c>
      <c r="K85" s="1265">
        <f>SUM(K71:K84)</f>
        <v>5286</v>
      </c>
      <c r="L85" s="1265">
        <f>SUM(L71:L84)</f>
        <v>4435</v>
      </c>
      <c r="M85" s="1265">
        <f t="shared" si="52"/>
        <v>-851</v>
      </c>
      <c r="N85" s="1265">
        <f>SUM(N71:N84)</f>
        <v>34686</v>
      </c>
      <c r="O85" s="1265">
        <f>SUM(O71:O84)</f>
        <v>34820</v>
      </c>
      <c r="P85" s="1265">
        <f t="shared" si="54"/>
        <v>134</v>
      </c>
      <c r="Q85" s="1265">
        <f>SUM(Q71:Q84)</f>
        <v>6344</v>
      </c>
      <c r="R85" s="1265">
        <f>SUM(R71:R84)</f>
        <v>6296</v>
      </c>
      <c r="S85" s="1265">
        <f t="shared" si="56"/>
        <v>-48</v>
      </c>
    </row>
    <row r="88" spans="1:19">
      <c r="A88" s="1586">
        <v>32</v>
      </c>
      <c r="B88" s="1586"/>
      <c r="C88" s="1586"/>
      <c r="D88" s="1586"/>
      <c r="E88" s="1586"/>
      <c r="F88" s="1586"/>
      <c r="G88" s="1586"/>
      <c r="H88" s="1586"/>
      <c r="I88" s="1586"/>
      <c r="J88" s="1586"/>
      <c r="K88" s="1586"/>
      <c r="L88" s="1586"/>
      <c r="M88" s="1586"/>
      <c r="N88" s="1586"/>
      <c r="O88" s="1586"/>
      <c r="P88" s="1586"/>
      <c r="Q88" s="1586"/>
      <c r="R88" s="1586"/>
      <c r="S88" s="1586"/>
    </row>
  </sheetData>
  <mergeCells count="162">
    <mergeCell ref="A1:S1"/>
    <mergeCell ref="T1:AL1"/>
    <mergeCell ref="A3:A6"/>
    <mergeCell ref="B3:D4"/>
    <mergeCell ref="E3:S3"/>
    <mergeCell ref="T3:T6"/>
    <mergeCell ref="U3:W4"/>
    <mergeCell ref="X3:AL3"/>
    <mergeCell ref="E4:G4"/>
    <mergeCell ref="H4:J4"/>
    <mergeCell ref="AG4:AI4"/>
    <mergeCell ref="AJ4:AL4"/>
    <mergeCell ref="B5:B6"/>
    <mergeCell ref="C5:C6"/>
    <mergeCell ref="D5:D6"/>
    <mergeCell ref="E5:E6"/>
    <mergeCell ref="F5:F6"/>
    <mergeCell ref="G5:G6"/>
    <mergeCell ref="H5:H6"/>
    <mergeCell ref="I5:I6"/>
    <mergeCell ref="K4:M4"/>
    <mergeCell ref="N4:P4"/>
    <mergeCell ref="Q4:S4"/>
    <mergeCell ref="X4:Z4"/>
    <mergeCell ref="AA4:AC4"/>
    <mergeCell ref="AD4:AF4"/>
    <mergeCell ref="R5:R6"/>
    <mergeCell ref="S5:S6"/>
    <mergeCell ref="U5:U6"/>
    <mergeCell ref="V5:V6"/>
    <mergeCell ref="J5:J6"/>
    <mergeCell ref="K5:K6"/>
    <mergeCell ref="L5:L6"/>
    <mergeCell ref="M5:M6"/>
    <mergeCell ref="N5:N6"/>
    <mergeCell ref="O5:O6"/>
    <mergeCell ref="AI5:AI6"/>
    <mergeCell ref="AJ5:AJ6"/>
    <mergeCell ref="AK5:AK6"/>
    <mergeCell ref="AL5:AL6"/>
    <mergeCell ref="T22:AL22"/>
    <mergeCell ref="A23:A26"/>
    <mergeCell ref="B23:D24"/>
    <mergeCell ref="E23:S23"/>
    <mergeCell ref="T23:T26"/>
    <mergeCell ref="U23:W24"/>
    <mergeCell ref="AC5:AC6"/>
    <mergeCell ref="AD5:AD6"/>
    <mergeCell ref="AE5:AE6"/>
    <mergeCell ref="AF5:AF6"/>
    <mergeCell ref="AG5:AG6"/>
    <mergeCell ref="AH5:AH6"/>
    <mergeCell ref="W5:W6"/>
    <mergeCell ref="X5:X6"/>
    <mergeCell ref="Y5:Y6"/>
    <mergeCell ref="Z5:Z6"/>
    <mergeCell ref="AA5:AA6"/>
    <mergeCell ref="AB5:AB6"/>
    <mergeCell ref="P5:P6"/>
    <mergeCell ref="Q5:Q6"/>
    <mergeCell ref="X23:AL23"/>
    <mergeCell ref="E24:G24"/>
    <mergeCell ref="H24:J24"/>
    <mergeCell ref="K24:M24"/>
    <mergeCell ref="N24:P24"/>
    <mergeCell ref="Q24:S24"/>
    <mergeCell ref="X24:Z24"/>
    <mergeCell ref="AA24:AC24"/>
    <mergeCell ref="AD24:AF24"/>
    <mergeCell ref="AG24:AI24"/>
    <mergeCell ref="AJ24:AL24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S25:S26"/>
    <mergeCell ref="U25:U26"/>
    <mergeCell ref="V25:V26"/>
    <mergeCell ref="W25:W26"/>
    <mergeCell ref="K25:K26"/>
    <mergeCell ref="L25:L26"/>
    <mergeCell ref="M25:M26"/>
    <mergeCell ref="N25:N26"/>
    <mergeCell ref="O25:O26"/>
    <mergeCell ref="P25:P26"/>
    <mergeCell ref="AJ25:AJ26"/>
    <mergeCell ref="AK25:AK26"/>
    <mergeCell ref="AL25:AL26"/>
    <mergeCell ref="A44:S44"/>
    <mergeCell ref="T44:AL44"/>
    <mergeCell ref="A47:A50"/>
    <mergeCell ref="B47:D48"/>
    <mergeCell ref="E47:S47"/>
    <mergeCell ref="E48:G48"/>
    <mergeCell ref="H48:J48"/>
    <mergeCell ref="AD25:AD26"/>
    <mergeCell ref="AE25:AE26"/>
    <mergeCell ref="AF25:AF26"/>
    <mergeCell ref="AG25:AG26"/>
    <mergeCell ref="AH25:AH26"/>
    <mergeCell ref="AI25:AI26"/>
    <mergeCell ref="X25:X26"/>
    <mergeCell ref="Y25:Y26"/>
    <mergeCell ref="Z25:Z26"/>
    <mergeCell ref="AA25:AA26"/>
    <mergeCell ref="AB25:AB26"/>
    <mergeCell ref="AC25:AC26"/>
    <mergeCell ref="Q25:Q26"/>
    <mergeCell ref="R25:R26"/>
    <mergeCell ref="F69:F70"/>
    <mergeCell ref="G69:G70"/>
    <mergeCell ref="H69:H70"/>
    <mergeCell ref="K48:M48"/>
    <mergeCell ref="N48:P48"/>
    <mergeCell ref="Q48:S48"/>
    <mergeCell ref="B49:B50"/>
    <mergeCell ref="C49:C50"/>
    <mergeCell ref="D49:D50"/>
    <mergeCell ref="E49:E50"/>
    <mergeCell ref="F49:F50"/>
    <mergeCell ref="G49:G50"/>
    <mergeCell ref="H49:H50"/>
    <mergeCell ref="O49:O50"/>
    <mergeCell ref="P49:P50"/>
    <mergeCell ref="Q49:Q50"/>
    <mergeCell ref="R49:R50"/>
    <mergeCell ref="S49:S50"/>
    <mergeCell ref="I49:I50"/>
    <mergeCell ref="J49:J50"/>
    <mergeCell ref="K49:K50"/>
    <mergeCell ref="L49:L50"/>
    <mergeCell ref="M49:M50"/>
    <mergeCell ref="N49:N50"/>
    <mergeCell ref="O69:O70"/>
    <mergeCell ref="P69:P70"/>
    <mergeCell ref="Q69:Q70"/>
    <mergeCell ref="K68:M68"/>
    <mergeCell ref="N68:P68"/>
    <mergeCell ref="Q68:S68"/>
    <mergeCell ref="R69:R70"/>
    <mergeCell ref="S69:S70"/>
    <mergeCell ref="A88:S88"/>
    <mergeCell ref="I69:I70"/>
    <mergeCell ref="J69:J70"/>
    <mergeCell ref="K69:K70"/>
    <mergeCell ref="L69:L70"/>
    <mergeCell ref="M69:M70"/>
    <mergeCell ref="N69:N70"/>
    <mergeCell ref="A67:A70"/>
    <mergeCell ref="B67:D68"/>
    <mergeCell ref="E67:S67"/>
    <mergeCell ref="E68:G68"/>
    <mergeCell ref="H68:J68"/>
    <mergeCell ref="B69:B70"/>
    <mergeCell ref="C69:C70"/>
    <mergeCell ref="D69:D70"/>
    <mergeCell ref="E69:E70"/>
  </mergeCells>
  <pageMargins left="0.28000000000000003" right="0.14000000000000001" top="0.75" bottom="0.75" header="0.3" footer="0.3"/>
  <pageSetup scale="9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I62"/>
  <sheetViews>
    <sheetView workbookViewId="0">
      <selection activeCell="M29" sqref="M29"/>
    </sheetView>
  </sheetViews>
  <sheetFormatPr defaultColWidth="9.140625" defaultRowHeight="12.75"/>
  <cols>
    <col min="1" max="1" width="0.85546875" style="909" customWidth="1"/>
    <col min="2" max="2" width="5.7109375" style="909" customWidth="1"/>
    <col min="3" max="3" width="10.5703125" style="909" customWidth="1"/>
    <col min="4" max="5" width="12.28515625" style="909" customWidth="1"/>
    <col min="6" max="7" width="13.7109375" style="909" customWidth="1"/>
    <col min="8" max="8" width="12.7109375" style="909" customWidth="1"/>
    <col min="9" max="9" width="14.140625" style="909" customWidth="1"/>
    <col min="10" max="16384" width="9.140625" style="909"/>
  </cols>
  <sheetData>
    <row r="1" spans="2:9">
      <c r="B1" s="1616" t="s">
        <v>270</v>
      </c>
      <c r="C1" s="1616"/>
      <c r="D1" s="1616"/>
      <c r="E1" s="1616"/>
      <c r="F1" s="1616"/>
      <c r="G1" s="1616"/>
      <c r="H1" s="1616"/>
      <c r="I1" s="1616"/>
    </row>
    <row r="2" spans="2:9">
      <c r="B2" s="931"/>
      <c r="C2" s="931"/>
      <c r="D2" s="931"/>
      <c r="E2" s="931"/>
      <c r="F2" s="931"/>
      <c r="G2" s="931"/>
      <c r="H2" s="931"/>
      <c r="I2" s="931"/>
    </row>
    <row r="3" spans="2:9">
      <c r="B3" s="1587"/>
      <c r="C3" s="1581" t="s">
        <v>268</v>
      </c>
      <c r="D3" s="1581" t="s">
        <v>96</v>
      </c>
      <c r="E3" s="1581" t="s">
        <v>95</v>
      </c>
      <c r="F3" s="1581"/>
      <c r="G3" s="1581"/>
      <c r="H3" s="1581"/>
      <c r="I3" s="1581"/>
    </row>
    <row r="4" spans="2:9" ht="12" customHeight="1">
      <c r="B4" s="1588"/>
      <c r="C4" s="1582"/>
      <c r="D4" s="1582"/>
      <c r="E4" s="912" t="s">
        <v>271</v>
      </c>
      <c r="F4" s="912" t="s">
        <v>272</v>
      </c>
      <c r="G4" s="912" t="s">
        <v>273</v>
      </c>
      <c r="H4" s="912" t="s">
        <v>274</v>
      </c>
      <c r="I4" s="912" t="s">
        <v>275</v>
      </c>
    </row>
    <row r="5" spans="2:9">
      <c r="B5" s="1277">
        <v>1</v>
      </c>
      <c r="C5" s="1277">
        <v>2000</v>
      </c>
      <c r="D5" s="1277">
        <f t="shared" ref="D5:D18" si="0">SUM(E5:I5)</f>
        <v>12290</v>
      </c>
      <c r="E5" s="1277">
        <v>133</v>
      </c>
      <c r="F5" s="1277">
        <v>4814</v>
      </c>
      <c r="G5" s="1277">
        <v>1959</v>
      </c>
      <c r="H5" s="1277">
        <v>3784</v>
      </c>
      <c r="I5" s="1277">
        <v>1600</v>
      </c>
    </row>
    <row r="6" spans="2:9">
      <c r="B6" s="1278">
        <v>2</v>
      </c>
      <c r="C6" s="1278">
        <v>2001</v>
      </c>
      <c r="D6" s="1278">
        <f t="shared" si="0"/>
        <v>10846</v>
      </c>
      <c r="E6" s="1278">
        <v>129</v>
      </c>
      <c r="F6" s="1278">
        <v>5135</v>
      </c>
      <c r="G6" s="1278">
        <v>1191</v>
      </c>
      <c r="H6" s="1278">
        <v>2868</v>
      </c>
      <c r="I6" s="1278">
        <v>1523</v>
      </c>
    </row>
    <row r="7" spans="2:9">
      <c r="B7" s="1278">
        <v>3</v>
      </c>
      <c r="C7" s="1278">
        <v>2002</v>
      </c>
      <c r="D7" s="1278">
        <f t="shared" si="0"/>
        <v>11344</v>
      </c>
      <c r="E7" s="1278">
        <v>131</v>
      </c>
      <c r="F7" s="1278">
        <v>5365</v>
      </c>
      <c r="G7" s="1278">
        <v>1248</v>
      </c>
      <c r="H7" s="1278">
        <v>2976</v>
      </c>
      <c r="I7" s="1278">
        <v>1624</v>
      </c>
    </row>
    <row r="8" spans="2:9">
      <c r="B8" s="1278">
        <v>4</v>
      </c>
      <c r="C8" s="1278">
        <v>2003</v>
      </c>
      <c r="D8" s="1278">
        <f t="shared" si="0"/>
        <v>13133</v>
      </c>
      <c r="E8" s="1278">
        <v>165</v>
      </c>
      <c r="F8" s="1278">
        <v>5892</v>
      </c>
      <c r="G8" s="1278">
        <v>1293</v>
      </c>
      <c r="H8" s="1278">
        <v>3821</v>
      </c>
      <c r="I8" s="1278">
        <v>1962</v>
      </c>
    </row>
    <row r="9" spans="2:9">
      <c r="B9" s="1278">
        <v>5</v>
      </c>
      <c r="C9" s="1278">
        <v>2004</v>
      </c>
      <c r="D9" s="1278">
        <f t="shared" si="0"/>
        <v>12967</v>
      </c>
      <c r="E9" s="1278">
        <v>153</v>
      </c>
      <c r="F9" s="1278">
        <v>5861</v>
      </c>
      <c r="G9" s="1278">
        <v>1131</v>
      </c>
      <c r="H9" s="1278">
        <v>3723</v>
      </c>
      <c r="I9" s="1278">
        <v>2099</v>
      </c>
    </row>
    <row r="10" spans="2:9">
      <c r="B10" s="1278">
        <v>6</v>
      </c>
      <c r="C10" s="1278">
        <v>2005</v>
      </c>
      <c r="D10" s="1278">
        <f t="shared" si="0"/>
        <v>13993</v>
      </c>
      <c r="E10" s="1278">
        <v>147</v>
      </c>
      <c r="F10" s="1278">
        <v>6001</v>
      </c>
      <c r="G10" s="1278">
        <v>1289</v>
      </c>
      <c r="H10" s="1278">
        <v>4142</v>
      </c>
      <c r="I10" s="1278">
        <v>2414</v>
      </c>
    </row>
    <row r="11" spans="2:9">
      <c r="B11" s="1278">
        <v>7</v>
      </c>
      <c r="C11" s="1278">
        <v>2006</v>
      </c>
      <c r="D11" s="1278">
        <f t="shared" si="0"/>
        <v>15414</v>
      </c>
      <c r="E11" s="1278">
        <v>122</v>
      </c>
      <c r="F11" s="1278">
        <v>6026</v>
      </c>
      <c r="G11" s="1278">
        <v>1356</v>
      </c>
      <c r="H11" s="1278">
        <v>4787</v>
      </c>
      <c r="I11" s="1278">
        <v>3123</v>
      </c>
    </row>
    <row r="12" spans="2:9">
      <c r="B12" s="1278">
        <v>8</v>
      </c>
      <c r="C12" s="1278">
        <v>2007</v>
      </c>
      <c r="D12" s="1278">
        <f t="shared" si="0"/>
        <v>16473</v>
      </c>
      <c r="E12" s="1278">
        <v>130</v>
      </c>
      <c r="F12" s="1278">
        <v>6129</v>
      </c>
      <c r="G12" s="1278">
        <v>1405</v>
      </c>
      <c r="H12" s="1278">
        <v>5294</v>
      </c>
      <c r="I12" s="1278">
        <v>3515</v>
      </c>
    </row>
    <row r="13" spans="2:9">
      <c r="B13" s="1278">
        <v>9</v>
      </c>
      <c r="C13" s="1278">
        <v>2008</v>
      </c>
      <c r="D13" s="1278">
        <f t="shared" si="0"/>
        <v>17639</v>
      </c>
      <c r="E13" s="1278">
        <v>120</v>
      </c>
      <c r="F13" s="1278">
        <v>6189</v>
      </c>
      <c r="G13" s="1278">
        <v>1588</v>
      </c>
      <c r="H13" s="1278">
        <v>5907</v>
      </c>
      <c r="I13" s="1278">
        <v>3835</v>
      </c>
    </row>
    <row r="14" spans="2:9">
      <c r="B14" s="1278">
        <v>10</v>
      </c>
      <c r="C14" s="1278">
        <v>2009</v>
      </c>
      <c r="D14" s="1278">
        <f t="shared" si="0"/>
        <v>17646</v>
      </c>
      <c r="E14" s="1278">
        <v>131</v>
      </c>
      <c r="F14" s="1278">
        <v>6117</v>
      </c>
      <c r="G14" s="1278">
        <v>1511</v>
      </c>
      <c r="H14" s="1278">
        <v>6312</v>
      </c>
      <c r="I14" s="1278">
        <v>3575</v>
      </c>
    </row>
    <row r="15" spans="2:9">
      <c r="B15" s="1278">
        <v>11</v>
      </c>
      <c r="C15" s="1278">
        <v>2010</v>
      </c>
      <c r="D15" s="1278">
        <f t="shared" si="0"/>
        <v>14952</v>
      </c>
      <c r="E15" s="1278">
        <v>118</v>
      </c>
      <c r="F15" s="1278">
        <v>6073</v>
      </c>
      <c r="G15" s="1278">
        <v>1392</v>
      </c>
      <c r="H15" s="1278">
        <v>5088</v>
      </c>
      <c r="I15" s="1278">
        <v>2281</v>
      </c>
    </row>
    <row r="16" spans="2:9">
      <c r="B16" s="1278">
        <v>12</v>
      </c>
      <c r="C16" s="1278">
        <v>2011</v>
      </c>
      <c r="D16" s="1278">
        <f t="shared" si="0"/>
        <v>16222</v>
      </c>
      <c r="E16" s="1278">
        <v>102</v>
      </c>
      <c r="F16" s="1278">
        <v>6242</v>
      </c>
      <c r="G16" s="1278">
        <v>1406</v>
      </c>
      <c r="H16" s="1278">
        <v>5534</v>
      </c>
      <c r="I16" s="1278">
        <v>2938</v>
      </c>
    </row>
    <row r="17" spans="2:9">
      <c r="B17" s="1278">
        <v>13</v>
      </c>
      <c r="C17" s="1278">
        <v>2012</v>
      </c>
      <c r="D17" s="1278">
        <f t="shared" si="0"/>
        <v>16289</v>
      </c>
      <c r="E17" s="1278">
        <v>86</v>
      </c>
      <c r="F17" s="1278">
        <v>6278</v>
      </c>
      <c r="G17" s="1278">
        <v>1381</v>
      </c>
      <c r="H17" s="1278">
        <v>5601</v>
      </c>
      <c r="I17" s="1278">
        <v>2943</v>
      </c>
    </row>
    <row r="18" spans="2:9">
      <c r="B18" s="1278">
        <v>14</v>
      </c>
      <c r="C18" s="1278">
        <v>2013</v>
      </c>
      <c r="D18" s="1278">
        <f t="shared" si="0"/>
        <v>16591</v>
      </c>
      <c r="E18" s="1278">
        <v>87</v>
      </c>
      <c r="F18" s="1278">
        <v>6624</v>
      </c>
      <c r="G18" s="1278">
        <v>1518</v>
      </c>
      <c r="H18" s="1278">
        <v>5477</v>
      </c>
      <c r="I18" s="1278">
        <v>2885</v>
      </c>
    </row>
    <row r="19" spans="2:9">
      <c r="B19" s="1604" t="s">
        <v>276</v>
      </c>
      <c r="C19" s="1604"/>
      <c r="D19" s="952">
        <f>SUM(D5:D18)/10</f>
        <v>20579.900000000001</v>
      </c>
      <c r="E19" s="952">
        <f t="shared" ref="E19:I19" si="1">SUM(E5:E18)/10</f>
        <v>175.4</v>
      </c>
      <c r="F19" s="952">
        <f t="shared" si="1"/>
        <v>8274.6</v>
      </c>
      <c r="G19" s="952">
        <f t="shared" si="1"/>
        <v>1966.8</v>
      </c>
      <c r="H19" s="952">
        <f t="shared" si="1"/>
        <v>6531.4</v>
      </c>
      <c r="I19" s="952">
        <f t="shared" si="1"/>
        <v>3631.7</v>
      </c>
    </row>
    <row r="20" spans="2:9">
      <c r="B20" s="1605" t="s">
        <v>2069</v>
      </c>
      <c r="C20" s="1605"/>
      <c r="D20" s="1269">
        <f>SUM(D18/D5)*100</f>
        <v>134.9959316517494</v>
      </c>
      <c r="E20" s="1269">
        <f t="shared" ref="E20:I20" si="2">SUM(E18/E5)*100</f>
        <v>65.413533834586474</v>
      </c>
      <c r="F20" s="1269">
        <f t="shared" si="2"/>
        <v>137.59867054424595</v>
      </c>
      <c r="G20" s="1269">
        <f t="shared" si="2"/>
        <v>77.488514548238896</v>
      </c>
      <c r="H20" s="1269">
        <f t="shared" si="2"/>
        <v>144.74101479915433</v>
      </c>
      <c r="I20" s="1269">
        <f t="shared" si="2"/>
        <v>180.3125</v>
      </c>
    </row>
    <row r="22" spans="2:9">
      <c r="B22" s="1587"/>
      <c r="C22" s="1581" t="s">
        <v>268</v>
      </c>
      <c r="D22" s="1581" t="s">
        <v>96</v>
      </c>
      <c r="E22" s="1581" t="s">
        <v>277</v>
      </c>
      <c r="F22" s="1581"/>
      <c r="G22" s="1581"/>
      <c r="H22" s="1581"/>
      <c r="I22" s="1581"/>
    </row>
    <row r="23" spans="2:9">
      <c r="B23" s="1588"/>
      <c r="C23" s="1582"/>
      <c r="D23" s="1582"/>
      <c r="E23" s="912" t="s">
        <v>263</v>
      </c>
      <c r="F23" s="912" t="s">
        <v>264</v>
      </c>
      <c r="G23" s="912" t="s">
        <v>265</v>
      </c>
      <c r="H23" s="912" t="s">
        <v>266</v>
      </c>
      <c r="I23" s="912" t="s">
        <v>267</v>
      </c>
    </row>
    <row r="24" spans="2:9">
      <c r="B24" s="1277">
        <v>1</v>
      </c>
      <c r="C24" s="1277">
        <v>2000</v>
      </c>
      <c r="D24" s="1277">
        <f t="shared" ref="D24:D37" si="3">SUM(E24:I24)</f>
        <v>369676</v>
      </c>
      <c r="E24" s="1277">
        <v>1564</v>
      </c>
      <c r="F24" s="1277">
        <v>31357</v>
      </c>
      <c r="G24" s="1277">
        <v>56142</v>
      </c>
      <c r="H24" s="1277">
        <v>217635</v>
      </c>
      <c r="I24" s="1277">
        <v>62978</v>
      </c>
    </row>
    <row r="25" spans="2:9">
      <c r="B25" s="1278">
        <v>2</v>
      </c>
      <c r="C25" s="1278">
        <v>2001</v>
      </c>
      <c r="D25" s="1278">
        <f t="shared" si="3"/>
        <v>354103</v>
      </c>
      <c r="E25" s="1278">
        <v>1666</v>
      </c>
      <c r="F25" s="1278">
        <v>33414</v>
      </c>
      <c r="G25" s="1278">
        <v>40280</v>
      </c>
      <c r="H25" s="1278">
        <v>207582</v>
      </c>
      <c r="I25" s="1278">
        <v>71161</v>
      </c>
    </row>
    <row r="26" spans="2:9">
      <c r="B26" s="1278">
        <v>3</v>
      </c>
      <c r="C26" s="1278">
        <v>2002</v>
      </c>
      <c r="D26" s="1278">
        <f t="shared" si="3"/>
        <v>364429</v>
      </c>
      <c r="E26" s="1278">
        <v>1657</v>
      </c>
      <c r="F26" s="1278">
        <v>32732</v>
      </c>
      <c r="G26" s="1278">
        <v>40519</v>
      </c>
      <c r="H26" s="1278">
        <v>205899</v>
      </c>
      <c r="I26" s="1278">
        <v>83622</v>
      </c>
    </row>
    <row r="27" spans="2:9">
      <c r="B27" s="1278">
        <v>4</v>
      </c>
      <c r="C27" s="1278">
        <v>2003</v>
      </c>
      <c r="D27" s="1278">
        <f t="shared" si="3"/>
        <v>369679</v>
      </c>
      <c r="E27" s="1278">
        <v>1784</v>
      </c>
      <c r="F27" s="1278">
        <v>34501</v>
      </c>
      <c r="G27" s="1278">
        <v>39489</v>
      </c>
      <c r="H27" s="1278">
        <v>198288</v>
      </c>
      <c r="I27" s="1278">
        <v>95617</v>
      </c>
    </row>
    <row r="28" spans="2:9">
      <c r="B28" s="1278">
        <v>5</v>
      </c>
      <c r="C28" s="1278">
        <v>2004</v>
      </c>
      <c r="D28" s="1278">
        <f t="shared" si="3"/>
        <v>385302</v>
      </c>
      <c r="E28" s="1278">
        <v>1777</v>
      </c>
      <c r="F28" s="1278">
        <v>34745</v>
      </c>
      <c r="G28" s="1278">
        <v>38022</v>
      </c>
      <c r="H28" s="1278">
        <v>204093</v>
      </c>
      <c r="I28" s="1278">
        <v>106665</v>
      </c>
    </row>
    <row r="29" spans="2:9">
      <c r="B29" s="1278">
        <v>6</v>
      </c>
      <c r="C29" s="1278">
        <v>2005</v>
      </c>
      <c r="D29" s="1278">
        <f t="shared" si="3"/>
        <v>429235</v>
      </c>
      <c r="E29" s="1278">
        <v>1870</v>
      </c>
      <c r="F29" s="1278">
        <v>36181</v>
      </c>
      <c r="G29" s="1278">
        <v>38914</v>
      </c>
      <c r="H29" s="1278">
        <v>226368</v>
      </c>
      <c r="I29" s="1278">
        <v>125902</v>
      </c>
    </row>
    <row r="30" spans="2:9">
      <c r="B30" s="1278">
        <v>7</v>
      </c>
      <c r="C30" s="1278">
        <v>2006</v>
      </c>
      <c r="D30" s="1278">
        <f t="shared" si="3"/>
        <v>487778</v>
      </c>
      <c r="E30" s="1278">
        <v>1918</v>
      </c>
      <c r="F30" s="1278">
        <v>37852</v>
      </c>
      <c r="G30" s="1278">
        <v>41758</v>
      </c>
      <c r="H30" s="1278">
        <v>253370</v>
      </c>
      <c r="I30" s="1278">
        <v>152880</v>
      </c>
    </row>
    <row r="31" spans="2:9">
      <c r="B31" s="1278">
        <v>8</v>
      </c>
      <c r="C31" s="1278">
        <v>2007</v>
      </c>
      <c r="D31" s="1278">
        <f t="shared" si="3"/>
        <v>557337</v>
      </c>
      <c r="E31" s="1278">
        <v>1941</v>
      </c>
      <c r="F31" s="1278">
        <v>40641</v>
      </c>
      <c r="G31" s="1278">
        <v>45209</v>
      </c>
      <c r="H31" s="1278">
        <v>286962</v>
      </c>
      <c r="I31" s="1278">
        <v>182584</v>
      </c>
    </row>
    <row r="32" spans="2:9">
      <c r="B32" s="1278">
        <v>9</v>
      </c>
      <c r="C32" s="1278">
        <v>2008</v>
      </c>
      <c r="D32" s="1278">
        <f t="shared" si="3"/>
        <v>660562</v>
      </c>
      <c r="E32" s="1278">
        <v>2110</v>
      </c>
      <c r="F32" s="1278">
        <v>41339</v>
      </c>
      <c r="G32" s="1278">
        <v>48203</v>
      </c>
      <c r="H32" s="1278">
        <v>332852</v>
      </c>
      <c r="I32" s="1278">
        <v>236058</v>
      </c>
    </row>
    <row r="33" spans="2:9">
      <c r="B33" s="1278">
        <v>10</v>
      </c>
      <c r="C33" s="1278">
        <v>2009</v>
      </c>
      <c r="D33" s="1278">
        <f t="shared" si="3"/>
        <v>647754</v>
      </c>
      <c r="E33" s="1278">
        <v>2202</v>
      </c>
      <c r="F33" s="1278">
        <v>41114</v>
      </c>
      <c r="G33" s="1278">
        <v>49937</v>
      </c>
      <c r="H33" s="1278">
        <v>337120</v>
      </c>
      <c r="I33" s="1278">
        <v>217381</v>
      </c>
    </row>
    <row r="34" spans="2:9">
      <c r="B34" s="1278">
        <v>11</v>
      </c>
      <c r="C34" s="1278">
        <v>2010</v>
      </c>
      <c r="D34" s="1278">
        <f t="shared" si="3"/>
        <v>543606</v>
      </c>
      <c r="E34" s="1278">
        <v>2121</v>
      </c>
      <c r="F34" s="1278">
        <v>41845</v>
      </c>
      <c r="G34" s="1278">
        <v>42625</v>
      </c>
      <c r="H34" s="1278">
        <v>290672</v>
      </c>
      <c r="I34" s="1278">
        <v>166343</v>
      </c>
    </row>
    <row r="35" spans="2:9">
      <c r="B35" s="1278">
        <v>12</v>
      </c>
      <c r="C35" s="1278">
        <v>2011</v>
      </c>
      <c r="D35" s="1278">
        <f t="shared" si="3"/>
        <v>494117</v>
      </c>
      <c r="E35" s="1278">
        <v>1954</v>
      </c>
      <c r="F35" s="1278">
        <v>43544</v>
      </c>
      <c r="G35" s="1278">
        <v>44037</v>
      </c>
      <c r="H35" s="1278">
        <v>254242</v>
      </c>
      <c r="I35" s="1278">
        <v>150340</v>
      </c>
    </row>
    <row r="36" spans="2:9">
      <c r="B36" s="1278">
        <v>13</v>
      </c>
      <c r="C36" s="1278">
        <v>2012</v>
      </c>
      <c r="D36" s="1278">
        <f t="shared" si="3"/>
        <v>537132</v>
      </c>
      <c r="E36" s="1278">
        <v>1755</v>
      </c>
      <c r="F36" s="1278">
        <v>45391</v>
      </c>
      <c r="G36" s="1278">
        <v>47463</v>
      </c>
      <c r="H36" s="1278">
        <v>279946</v>
      </c>
      <c r="I36" s="1278">
        <v>162577</v>
      </c>
    </row>
    <row r="37" spans="2:9">
      <c r="B37" s="1278">
        <v>14</v>
      </c>
      <c r="C37" s="1278">
        <v>2013</v>
      </c>
      <c r="D37" s="1278">
        <f t="shared" si="3"/>
        <v>551097</v>
      </c>
      <c r="E37" s="1278">
        <v>1804</v>
      </c>
      <c r="F37" s="1278">
        <v>48661</v>
      </c>
      <c r="G37" s="1278">
        <v>49013</v>
      </c>
      <c r="H37" s="1278">
        <v>289610</v>
      </c>
      <c r="I37" s="1278">
        <v>162009</v>
      </c>
    </row>
    <row r="38" spans="2:9">
      <c r="B38" s="1604" t="s">
        <v>276</v>
      </c>
      <c r="C38" s="1604"/>
      <c r="D38" s="952">
        <f>SUM(D24:D37)/10</f>
        <v>675180.7</v>
      </c>
      <c r="E38" s="952">
        <f t="shared" ref="E38:I38" si="4">SUM(E24:E37)/10</f>
        <v>2612.3000000000002</v>
      </c>
      <c r="F38" s="952">
        <f t="shared" si="4"/>
        <v>54331.7</v>
      </c>
      <c r="G38" s="952">
        <f t="shared" si="4"/>
        <v>62161.1</v>
      </c>
      <c r="H38" s="952">
        <f t="shared" si="4"/>
        <v>358463.9</v>
      </c>
      <c r="I38" s="952">
        <f t="shared" si="4"/>
        <v>197611.7</v>
      </c>
    </row>
    <row r="39" spans="2:9">
      <c r="B39" s="1605" t="s">
        <v>2069</v>
      </c>
      <c r="C39" s="1605"/>
      <c r="D39" s="1269">
        <f>SUM(D37/D24)*100</f>
        <v>149.07567707938844</v>
      </c>
      <c r="E39" s="1269">
        <f t="shared" ref="E39:I39" si="5">SUM(E37/E24)*100</f>
        <v>115.34526854219949</v>
      </c>
      <c r="F39" s="1269">
        <f t="shared" si="5"/>
        <v>155.18385049590202</v>
      </c>
      <c r="G39" s="1269">
        <f t="shared" si="5"/>
        <v>87.301841758398353</v>
      </c>
      <c r="H39" s="1269">
        <f t="shared" si="5"/>
        <v>133.07142693041101</v>
      </c>
      <c r="I39" s="1269">
        <f t="shared" si="5"/>
        <v>257.24697513417385</v>
      </c>
    </row>
    <row r="41" spans="2:9">
      <c r="B41" s="1606"/>
      <c r="C41" s="1607"/>
      <c r="D41" s="1608"/>
      <c r="E41" s="1581" t="s">
        <v>278</v>
      </c>
      <c r="F41" s="1581"/>
      <c r="G41" s="1581"/>
      <c r="H41" s="1581"/>
      <c r="I41" s="1581"/>
    </row>
    <row r="42" spans="2:9">
      <c r="B42" s="1609"/>
      <c r="C42" s="1610"/>
      <c r="D42" s="1611"/>
      <c r="E42" s="912" t="s">
        <v>263</v>
      </c>
      <c r="F42" s="912" t="s">
        <v>264</v>
      </c>
      <c r="G42" s="912" t="s">
        <v>265</v>
      </c>
      <c r="H42" s="912" t="s">
        <v>266</v>
      </c>
      <c r="I42" s="912" t="s">
        <v>267</v>
      </c>
    </row>
    <row r="43" spans="2:9">
      <c r="B43" s="1612" t="s">
        <v>279</v>
      </c>
      <c r="C43" s="1613"/>
      <c r="D43" s="1614"/>
      <c r="E43" s="1279" t="s">
        <v>280</v>
      </c>
      <c r="F43" s="1280" t="s">
        <v>281</v>
      </c>
      <c r="G43" s="1281" t="s">
        <v>282</v>
      </c>
      <c r="H43" s="1281" t="s">
        <v>283</v>
      </c>
      <c r="I43" s="1281" t="s">
        <v>283</v>
      </c>
    </row>
    <row r="44" spans="2:9">
      <c r="B44" s="1612" t="s">
        <v>30</v>
      </c>
      <c r="C44" s="1613"/>
      <c r="D44" s="1613"/>
      <c r="E44" s="1613"/>
      <c r="F44" s="1613"/>
      <c r="G44" s="1613"/>
      <c r="H44" s="1613"/>
      <c r="I44" s="1614"/>
    </row>
    <row r="45" spans="2:9">
      <c r="B45" s="1277">
        <v>1</v>
      </c>
      <c r="C45" s="1615">
        <v>2000</v>
      </c>
      <c r="D45" s="1615"/>
      <c r="E45" s="1282">
        <f t="shared" ref="E45:I58" si="6">SUM(E24/E5)</f>
        <v>11.759398496240602</v>
      </c>
      <c r="F45" s="1282">
        <f t="shared" si="6"/>
        <v>6.5137100124636476</v>
      </c>
      <c r="G45" s="1282">
        <f t="shared" si="6"/>
        <v>28.658499234303218</v>
      </c>
      <c r="H45" s="1282">
        <f t="shared" si="6"/>
        <v>57.514534883720927</v>
      </c>
      <c r="I45" s="1282">
        <f t="shared" si="6"/>
        <v>39.361249999999998</v>
      </c>
    </row>
    <row r="46" spans="2:9">
      <c r="B46" s="1278">
        <v>2</v>
      </c>
      <c r="C46" s="1603">
        <v>2001</v>
      </c>
      <c r="D46" s="1603"/>
      <c r="E46" s="1283">
        <f t="shared" si="6"/>
        <v>12.914728682170542</v>
      </c>
      <c r="F46" s="1283">
        <f t="shared" si="6"/>
        <v>6.5071080817916265</v>
      </c>
      <c r="G46" s="1283">
        <f t="shared" si="6"/>
        <v>33.820319059613773</v>
      </c>
      <c r="H46" s="1283">
        <f t="shared" si="6"/>
        <v>72.378661087866107</v>
      </c>
      <c r="I46" s="1283">
        <f t="shared" si="6"/>
        <v>46.724228496388704</v>
      </c>
    </row>
    <row r="47" spans="2:9">
      <c r="B47" s="1278">
        <v>3</v>
      </c>
      <c r="C47" s="1603">
        <v>2002</v>
      </c>
      <c r="D47" s="1603"/>
      <c r="E47" s="1283">
        <f t="shared" si="6"/>
        <v>12.648854961832061</v>
      </c>
      <c r="F47" s="1283">
        <f t="shared" si="6"/>
        <v>6.1010251630941283</v>
      </c>
      <c r="G47" s="1283">
        <f t="shared" si="6"/>
        <v>32.467147435897438</v>
      </c>
      <c r="H47" s="1283">
        <f t="shared" si="6"/>
        <v>69.186491935483872</v>
      </c>
      <c r="I47" s="1283">
        <f t="shared" si="6"/>
        <v>51.491379310344826</v>
      </c>
    </row>
    <row r="48" spans="2:9">
      <c r="B48" s="1278">
        <v>4</v>
      </c>
      <c r="C48" s="1603">
        <v>2003</v>
      </c>
      <c r="D48" s="1603"/>
      <c r="E48" s="1283">
        <f t="shared" si="6"/>
        <v>10.812121212121212</v>
      </c>
      <c r="F48" s="1283">
        <f t="shared" si="6"/>
        <v>5.8555668703326544</v>
      </c>
      <c r="G48" s="1283">
        <f t="shared" si="6"/>
        <v>30.54060324825986</v>
      </c>
      <c r="H48" s="1283">
        <f t="shared" si="6"/>
        <v>51.894268516095266</v>
      </c>
      <c r="I48" s="1283">
        <f t="shared" si="6"/>
        <v>48.734454638124362</v>
      </c>
    </row>
    <row r="49" spans="2:9">
      <c r="B49" s="1278">
        <v>5</v>
      </c>
      <c r="C49" s="1603">
        <v>2004</v>
      </c>
      <c r="D49" s="1603"/>
      <c r="E49" s="1283">
        <f t="shared" si="6"/>
        <v>11.61437908496732</v>
      </c>
      <c r="F49" s="1283">
        <f t="shared" si="6"/>
        <v>5.9281692543934481</v>
      </c>
      <c r="G49" s="1283">
        <f t="shared" si="6"/>
        <v>33.618037135278513</v>
      </c>
      <c r="H49" s="1283">
        <f t="shared" si="6"/>
        <v>54.819500402900886</v>
      </c>
      <c r="I49" s="1283">
        <f t="shared" si="6"/>
        <v>50.81705574082897</v>
      </c>
    </row>
    <row r="50" spans="2:9">
      <c r="B50" s="1278">
        <v>6</v>
      </c>
      <c r="C50" s="1603">
        <v>2005</v>
      </c>
      <c r="D50" s="1603"/>
      <c r="E50" s="1283">
        <f t="shared" si="6"/>
        <v>12.721088435374149</v>
      </c>
      <c r="F50" s="1283">
        <f t="shared" si="6"/>
        <v>6.0291618063656056</v>
      </c>
      <c r="G50" s="1283">
        <f t="shared" si="6"/>
        <v>30.189294026377038</v>
      </c>
      <c r="H50" s="1283">
        <f t="shared" si="6"/>
        <v>54.651859005311444</v>
      </c>
      <c r="I50" s="1283">
        <f t="shared" si="6"/>
        <v>52.154929577464792</v>
      </c>
    </row>
    <row r="51" spans="2:9">
      <c r="B51" s="1278">
        <v>7</v>
      </c>
      <c r="C51" s="1603">
        <v>2006</v>
      </c>
      <c r="D51" s="1603"/>
      <c r="E51" s="1283">
        <f t="shared" si="6"/>
        <v>15.721311475409836</v>
      </c>
      <c r="F51" s="1283">
        <f t="shared" si="6"/>
        <v>6.2814470627281782</v>
      </c>
      <c r="G51" s="1283">
        <f t="shared" si="6"/>
        <v>30.794985250737462</v>
      </c>
      <c r="H51" s="1283">
        <f t="shared" si="6"/>
        <v>52.928765406308756</v>
      </c>
      <c r="I51" s="1283">
        <f t="shared" si="6"/>
        <v>48.952929875120077</v>
      </c>
    </row>
    <row r="52" spans="2:9">
      <c r="B52" s="1278">
        <v>8</v>
      </c>
      <c r="C52" s="1603">
        <v>2007</v>
      </c>
      <c r="D52" s="1603"/>
      <c r="E52" s="1283">
        <f t="shared" si="6"/>
        <v>14.930769230769231</v>
      </c>
      <c r="F52" s="1283">
        <f t="shared" si="6"/>
        <v>6.6309348996573663</v>
      </c>
      <c r="G52" s="1283">
        <f t="shared" si="6"/>
        <v>32.177224199288254</v>
      </c>
      <c r="H52" s="1283">
        <f t="shared" si="6"/>
        <v>54.205137891953157</v>
      </c>
      <c r="I52" s="1283">
        <f t="shared" si="6"/>
        <v>51.944238975817925</v>
      </c>
    </row>
    <row r="53" spans="2:9">
      <c r="B53" s="1278">
        <v>9</v>
      </c>
      <c r="C53" s="1603">
        <v>2008</v>
      </c>
      <c r="D53" s="1603"/>
      <c r="E53" s="1283">
        <f t="shared" si="6"/>
        <v>17.583333333333332</v>
      </c>
      <c r="F53" s="1283">
        <f t="shared" si="6"/>
        <v>6.6794312489901442</v>
      </c>
      <c r="G53" s="1283">
        <f t="shared" si="6"/>
        <v>30.354534005037785</v>
      </c>
      <c r="H53" s="1283">
        <f t="shared" si="6"/>
        <v>56.348738784492973</v>
      </c>
      <c r="I53" s="1283">
        <f t="shared" si="6"/>
        <v>61.553585397653194</v>
      </c>
    </row>
    <row r="54" spans="2:9">
      <c r="B54" s="1278">
        <v>10</v>
      </c>
      <c r="C54" s="1603">
        <v>2009</v>
      </c>
      <c r="D54" s="1603"/>
      <c r="E54" s="1283">
        <f t="shared" si="6"/>
        <v>16.809160305343511</v>
      </c>
      <c r="F54" s="1283">
        <f t="shared" si="6"/>
        <v>6.7212685957168548</v>
      </c>
      <c r="G54" s="1283">
        <f t="shared" si="6"/>
        <v>33.048974189278624</v>
      </c>
      <c r="H54" s="1283">
        <f t="shared" si="6"/>
        <v>53.409378960709759</v>
      </c>
      <c r="I54" s="1283">
        <f t="shared" si="6"/>
        <v>60.805874125874126</v>
      </c>
    </row>
    <row r="55" spans="2:9">
      <c r="B55" s="1278">
        <v>11</v>
      </c>
      <c r="C55" s="1603">
        <v>2010</v>
      </c>
      <c r="D55" s="1603"/>
      <c r="E55" s="1283">
        <f t="shared" si="6"/>
        <v>17.974576271186439</v>
      </c>
      <c r="F55" s="1283">
        <f t="shared" si="6"/>
        <v>6.8903342664251603</v>
      </c>
      <c r="G55" s="1283">
        <f t="shared" si="6"/>
        <v>30.621408045977013</v>
      </c>
      <c r="H55" s="1283">
        <f t="shared" si="6"/>
        <v>57.128930817610062</v>
      </c>
      <c r="I55" s="1283">
        <f t="shared" si="6"/>
        <v>72.925471284524335</v>
      </c>
    </row>
    <row r="56" spans="2:9">
      <c r="B56" s="1278">
        <v>12</v>
      </c>
      <c r="C56" s="1603">
        <v>2011</v>
      </c>
      <c r="D56" s="1603"/>
      <c r="E56" s="1283">
        <f t="shared" si="6"/>
        <v>19.156862745098039</v>
      </c>
      <c r="F56" s="1283">
        <f t="shared" si="6"/>
        <v>6.9759692406280038</v>
      </c>
      <c r="G56" s="1283">
        <f t="shared" si="6"/>
        <v>31.320768136557611</v>
      </c>
      <c r="H56" s="1283">
        <f t="shared" si="6"/>
        <v>45.941814239248281</v>
      </c>
      <c r="I56" s="1283">
        <f t="shared" si="6"/>
        <v>51.170864533696395</v>
      </c>
    </row>
    <row r="57" spans="2:9">
      <c r="B57" s="1278">
        <v>13</v>
      </c>
      <c r="C57" s="1603">
        <v>2012</v>
      </c>
      <c r="D57" s="1603"/>
      <c r="E57" s="1283">
        <f t="shared" si="6"/>
        <v>20.406976744186046</v>
      </c>
      <c r="F57" s="1283">
        <f t="shared" si="6"/>
        <v>7.2301688435807581</v>
      </c>
      <c r="G57" s="1283">
        <f t="shared" si="6"/>
        <v>34.368573497465604</v>
      </c>
      <c r="H57" s="1283">
        <f t="shared" si="6"/>
        <v>49.981431887163005</v>
      </c>
      <c r="I57" s="1283">
        <f t="shared" si="6"/>
        <v>55.24193000339789</v>
      </c>
    </row>
    <row r="58" spans="2:9">
      <c r="B58" s="1278">
        <v>14</v>
      </c>
      <c r="C58" s="1603">
        <v>2013</v>
      </c>
      <c r="D58" s="1603"/>
      <c r="E58" s="1283">
        <f t="shared" si="6"/>
        <v>20.735632183908045</v>
      </c>
      <c r="F58" s="1283">
        <f t="shared" si="6"/>
        <v>7.3461654589371976</v>
      </c>
      <c r="G58" s="1283">
        <f t="shared" si="6"/>
        <v>32.287878787878789</v>
      </c>
      <c r="H58" s="1283">
        <f t="shared" si="6"/>
        <v>52.877487675734891</v>
      </c>
      <c r="I58" s="1283">
        <f t="shared" si="6"/>
        <v>56.155632582322355</v>
      </c>
    </row>
    <row r="59" spans="2:9">
      <c r="B59" s="1604" t="s">
        <v>276</v>
      </c>
      <c r="C59" s="1604"/>
      <c r="D59" s="1604"/>
      <c r="E59" s="952">
        <f>SUM(E45:E58)/10</f>
        <v>21.578919316194035</v>
      </c>
      <c r="F59" s="952">
        <f t="shared" ref="F59:I59" si="7">SUM(F45:F58)/10</f>
        <v>9.1690460805104781</v>
      </c>
      <c r="G59" s="952">
        <f t="shared" si="7"/>
        <v>44.426824625195096</v>
      </c>
      <c r="H59" s="952">
        <f t="shared" si="7"/>
        <v>78.326700149459924</v>
      </c>
      <c r="I59" s="952">
        <f t="shared" si="7"/>
        <v>74.803382454155809</v>
      </c>
    </row>
    <row r="60" spans="2:9">
      <c r="B60" s="1605" t="s">
        <v>2069</v>
      </c>
      <c r="C60" s="1605"/>
      <c r="D60" s="1605"/>
      <c r="E60" s="1269">
        <f>SUM(E58/E45)*100</f>
        <v>176.33242202428195</v>
      </c>
      <c r="F60" s="1269">
        <f t="shared" ref="F60:I60" si="8">SUM(F58/F45)*100</f>
        <v>112.78005076800611</v>
      </c>
      <c r="G60" s="1269">
        <f t="shared" si="8"/>
        <v>112.66423452220182</v>
      </c>
      <c r="H60" s="1269">
        <f t="shared" si="8"/>
        <v>91.937608089223161</v>
      </c>
      <c r="I60" s="1269">
        <f t="shared" si="8"/>
        <v>142.66729990110161</v>
      </c>
    </row>
    <row r="62" spans="2:9">
      <c r="B62" s="1586">
        <v>34</v>
      </c>
      <c r="C62" s="1586"/>
      <c r="D62" s="1586"/>
      <c r="E62" s="1586"/>
      <c r="F62" s="1586"/>
      <c r="G62" s="1586"/>
      <c r="H62" s="1586"/>
      <c r="I62" s="1586"/>
    </row>
  </sheetData>
  <mergeCells count="34">
    <mergeCell ref="B38:C38"/>
    <mergeCell ref="B1:I1"/>
    <mergeCell ref="B3:B4"/>
    <mergeCell ref="C3:C4"/>
    <mergeCell ref="D3:D4"/>
    <mergeCell ref="E3:I3"/>
    <mergeCell ref="B19:C19"/>
    <mergeCell ref="B20:C20"/>
    <mergeCell ref="B22:B23"/>
    <mergeCell ref="C22:C23"/>
    <mergeCell ref="D22:D23"/>
    <mergeCell ref="E22:I22"/>
    <mergeCell ref="C51:D51"/>
    <mergeCell ref="B39:C39"/>
    <mergeCell ref="B41:D42"/>
    <mergeCell ref="E41:I41"/>
    <mergeCell ref="B43:D43"/>
    <mergeCell ref="B44:I44"/>
    <mergeCell ref="C45:D45"/>
    <mergeCell ref="C46:D46"/>
    <mergeCell ref="C47:D47"/>
    <mergeCell ref="C48:D48"/>
    <mergeCell ref="C49:D49"/>
    <mergeCell ref="C50:D50"/>
    <mergeCell ref="C58:D58"/>
    <mergeCell ref="B59:D59"/>
    <mergeCell ref="B60:D60"/>
    <mergeCell ref="B62:I62"/>
    <mergeCell ref="C52:D52"/>
    <mergeCell ref="C53:D53"/>
    <mergeCell ref="C54:D54"/>
    <mergeCell ref="C55:D55"/>
    <mergeCell ref="C56:D56"/>
    <mergeCell ref="C57:D57"/>
  </mergeCells>
  <pageMargins left="0.7" right="0.7" top="0.46" bottom="0.4" header="0.3" footer="0.3"/>
  <pageSetup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E64"/>
  <sheetViews>
    <sheetView topLeftCell="A19" workbookViewId="0">
      <selection activeCell="S38" sqref="S38"/>
    </sheetView>
  </sheetViews>
  <sheetFormatPr defaultRowHeight="12.75"/>
  <cols>
    <col min="1" max="1" width="7.140625" style="144" customWidth="1"/>
    <col min="2" max="3" width="8" style="144" customWidth="1"/>
    <col min="4" max="4" width="5.7109375" style="144" customWidth="1"/>
    <col min="5" max="5" width="6.28515625" style="144" customWidth="1"/>
    <col min="6" max="6" width="6.42578125" style="144" customWidth="1"/>
    <col min="7" max="8" width="6.85546875" style="144" customWidth="1"/>
    <col min="9" max="9" width="5.28515625" style="144" customWidth="1"/>
    <col min="10" max="15" width="6" style="144" customWidth="1"/>
    <col min="16" max="16384" width="9.140625" style="144"/>
  </cols>
  <sheetData>
    <row r="1" spans="1:25" ht="15">
      <c r="A1" s="1628" t="s">
        <v>1690</v>
      </c>
      <c r="B1" s="1628"/>
      <c r="C1" s="1628"/>
      <c r="D1" s="1628"/>
      <c r="E1" s="1628"/>
      <c r="F1" s="1628"/>
      <c r="G1" s="1628"/>
      <c r="H1" s="1628"/>
      <c r="I1" s="1628"/>
      <c r="J1" s="1628"/>
      <c r="K1" s="1628"/>
      <c r="L1" s="1628"/>
      <c r="M1" s="1628"/>
      <c r="N1" s="1628"/>
      <c r="O1" s="1628"/>
    </row>
    <row r="2" spans="1:25">
      <c r="C2" s="844" t="s">
        <v>44</v>
      </c>
      <c r="D2" s="145"/>
      <c r="E2" s="145"/>
      <c r="F2" s="145"/>
      <c r="G2" s="145"/>
      <c r="J2" s="845"/>
      <c r="L2" s="846" t="s">
        <v>44</v>
      </c>
      <c r="M2" s="1629"/>
      <c r="N2" s="1629"/>
      <c r="O2" s="847" t="s">
        <v>1691</v>
      </c>
    </row>
    <row r="3" spans="1:25">
      <c r="A3" s="1630" t="s">
        <v>1692</v>
      </c>
      <c r="B3" s="1623" t="s">
        <v>1693</v>
      </c>
      <c r="C3" s="1623" t="s">
        <v>262</v>
      </c>
      <c r="D3" s="848" t="s">
        <v>1694</v>
      </c>
      <c r="E3" s="849"/>
      <c r="F3" s="849"/>
      <c r="G3" s="849"/>
      <c r="H3" s="850"/>
      <c r="I3" s="1623" t="s">
        <v>1695</v>
      </c>
      <c r="J3" s="1623" t="s">
        <v>262</v>
      </c>
      <c r="K3" s="848" t="s">
        <v>1696</v>
      </c>
      <c r="L3" s="849"/>
      <c r="M3" s="849"/>
      <c r="N3" s="849"/>
      <c r="O3" s="850"/>
      <c r="R3" s="1625" t="s">
        <v>1697</v>
      </c>
      <c r="S3" s="1626"/>
      <c r="T3" s="1626"/>
      <c r="U3" s="1626"/>
      <c r="V3" s="1626"/>
      <c r="W3" s="1627"/>
      <c r="X3" s="1623" t="s">
        <v>1698</v>
      </c>
    </row>
    <row r="4" spans="1:25">
      <c r="A4" s="1631"/>
      <c r="B4" s="1624"/>
      <c r="C4" s="1624"/>
      <c r="D4" s="1623" t="s">
        <v>263</v>
      </c>
      <c r="E4" s="1623" t="s">
        <v>264</v>
      </c>
      <c r="F4" s="1623" t="s">
        <v>265</v>
      </c>
      <c r="G4" s="1623" t="s">
        <v>266</v>
      </c>
      <c r="H4" s="1623" t="s">
        <v>267</v>
      </c>
      <c r="I4" s="1624"/>
      <c r="J4" s="1624"/>
      <c r="K4" s="1623" t="s">
        <v>263</v>
      </c>
      <c r="L4" s="1623" t="s">
        <v>264</v>
      </c>
      <c r="M4" s="1623" t="s">
        <v>265</v>
      </c>
      <c r="N4" s="1623" t="s">
        <v>266</v>
      </c>
      <c r="O4" s="1623" t="s">
        <v>267</v>
      </c>
      <c r="R4" s="154" t="s">
        <v>23</v>
      </c>
      <c r="S4" s="154" t="s">
        <v>1094</v>
      </c>
      <c r="T4" s="154" t="s">
        <v>1095</v>
      </c>
      <c r="U4" s="154" t="s">
        <v>1096</v>
      </c>
      <c r="V4" s="154" t="s">
        <v>1097</v>
      </c>
      <c r="W4" s="154" t="s">
        <v>1098</v>
      </c>
      <c r="X4" s="1624"/>
    </row>
    <row r="5" spans="1:25">
      <c r="A5" s="1631"/>
      <c r="B5" s="1624"/>
      <c r="C5" s="1624"/>
      <c r="D5" s="1624"/>
      <c r="E5" s="1624"/>
      <c r="F5" s="1624"/>
      <c r="G5" s="1624"/>
      <c r="H5" s="1624"/>
      <c r="I5" s="1624"/>
      <c r="J5" s="1624"/>
      <c r="K5" s="1624"/>
      <c r="L5" s="1624"/>
      <c r="M5" s="1624"/>
      <c r="N5" s="1624"/>
      <c r="O5" s="1624"/>
      <c r="R5" s="851" t="s">
        <v>96</v>
      </c>
      <c r="S5" s="852" t="s">
        <v>1699</v>
      </c>
      <c r="T5" s="852" t="s">
        <v>1700</v>
      </c>
      <c r="U5" s="852" t="s">
        <v>1701</v>
      </c>
      <c r="V5" s="852" t="s">
        <v>1702</v>
      </c>
      <c r="W5" s="853" t="s">
        <v>1703</v>
      </c>
      <c r="X5" s="411" t="s">
        <v>96</v>
      </c>
    </row>
    <row r="6" spans="1:25" ht="14.25">
      <c r="A6" s="854" t="s">
        <v>31</v>
      </c>
      <c r="B6" s="251">
        <v>39000</v>
      </c>
      <c r="C6" s="855">
        <f>SUM(D6:H6)</f>
        <v>41606</v>
      </c>
      <c r="D6" s="855">
        <v>24</v>
      </c>
      <c r="E6" s="855">
        <v>1475</v>
      </c>
      <c r="F6" s="855">
        <v>2931</v>
      </c>
      <c r="G6" s="855">
        <v>25808</v>
      </c>
      <c r="H6" s="855">
        <v>11368</v>
      </c>
      <c r="I6" s="856">
        <v>87.465518401399507</v>
      </c>
      <c r="J6" s="857">
        <f t="shared" ref="J6:O20" si="0">(C6/R6)*100</f>
        <v>84.253371673889276</v>
      </c>
      <c r="K6" s="857">
        <f t="shared" si="0"/>
        <v>61.53846153846154</v>
      </c>
      <c r="L6" s="857">
        <f t="shared" si="0"/>
        <v>71.88109161793372</v>
      </c>
      <c r="M6" s="857">
        <f t="shared" si="0"/>
        <v>71.997052321296991</v>
      </c>
      <c r="N6" s="857">
        <f t="shared" si="0"/>
        <v>86.026666666666657</v>
      </c>
      <c r="O6" s="857">
        <f t="shared" si="0"/>
        <v>85.990922844175486</v>
      </c>
      <c r="R6" s="858">
        <v>49382</v>
      </c>
      <c r="S6" s="89">
        <v>39</v>
      </c>
      <c r="T6" s="89">
        <v>2052</v>
      </c>
      <c r="U6" s="89">
        <v>4071</v>
      </c>
      <c r="V6" s="89">
        <v>30000</v>
      </c>
      <c r="W6" s="89">
        <v>13220</v>
      </c>
      <c r="X6" s="858">
        <v>44589</v>
      </c>
      <c r="Y6" s="859">
        <v>43858</v>
      </c>
    </row>
    <row r="7" spans="1:25" ht="14.25">
      <c r="A7" s="860" t="s">
        <v>32</v>
      </c>
      <c r="B7" s="160">
        <v>35036</v>
      </c>
      <c r="C7" s="145">
        <f>SUM(D7:H7)</f>
        <v>33216</v>
      </c>
      <c r="D7" s="145">
        <v>127</v>
      </c>
      <c r="E7" s="145">
        <v>3264</v>
      </c>
      <c r="F7" s="145">
        <v>2755</v>
      </c>
      <c r="G7" s="145">
        <v>16946</v>
      </c>
      <c r="H7" s="145">
        <v>10124</v>
      </c>
      <c r="I7" s="861">
        <v>102.78103731518399</v>
      </c>
      <c r="J7" s="862">
        <f t="shared" si="0"/>
        <v>86.387516254876459</v>
      </c>
      <c r="K7" s="862">
        <f t="shared" si="0"/>
        <v>52.916666666666664</v>
      </c>
      <c r="L7" s="862">
        <f>(E7/T7)*100</f>
        <v>85.489785227867998</v>
      </c>
      <c r="M7" s="862">
        <f t="shared" si="0"/>
        <v>90.180032733224223</v>
      </c>
      <c r="N7" s="862">
        <f t="shared" si="0"/>
        <v>88.430830245786154</v>
      </c>
      <c r="O7" s="862">
        <f t="shared" si="0"/>
        <v>83.160834565467383</v>
      </c>
      <c r="R7" s="858">
        <v>38450</v>
      </c>
      <c r="S7" s="89">
        <v>240</v>
      </c>
      <c r="T7" s="89">
        <v>3818</v>
      </c>
      <c r="U7" s="89">
        <v>3055</v>
      </c>
      <c r="V7" s="89">
        <v>19163</v>
      </c>
      <c r="W7" s="89">
        <v>12174</v>
      </c>
      <c r="X7" s="858">
        <v>34088</v>
      </c>
      <c r="Y7" s="863">
        <v>49854</v>
      </c>
    </row>
    <row r="8" spans="1:25" ht="14.25">
      <c r="A8" s="860" t="s">
        <v>33</v>
      </c>
      <c r="B8" s="160">
        <v>28821</v>
      </c>
      <c r="C8" s="145">
        <f>SUM(D8:H8)</f>
        <v>32406</v>
      </c>
      <c r="D8" s="145">
        <v>57</v>
      </c>
      <c r="E8" s="145">
        <v>3275</v>
      </c>
      <c r="F8" s="145">
        <v>2408</v>
      </c>
      <c r="G8" s="145">
        <v>16366</v>
      </c>
      <c r="H8" s="145">
        <v>10300</v>
      </c>
      <c r="I8" s="861">
        <v>89.927922868108197</v>
      </c>
      <c r="J8" s="862">
        <f t="shared" si="0"/>
        <v>93.091264255551408</v>
      </c>
      <c r="K8" s="862">
        <f t="shared" si="0"/>
        <v>56.435643564356432</v>
      </c>
      <c r="L8" s="862">
        <f t="shared" si="0"/>
        <v>100.73823438941865</v>
      </c>
      <c r="M8" s="862">
        <f t="shared" si="0"/>
        <v>92.084130019120465</v>
      </c>
      <c r="N8" s="862">
        <f t="shared" si="0"/>
        <v>93.221690590111635</v>
      </c>
      <c r="O8" s="862">
        <f t="shared" si="0"/>
        <v>91.247342310418148</v>
      </c>
      <c r="R8" s="858">
        <v>34811</v>
      </c>
      <c r="S8" s="89">
        <v>101</v>
      </c>
      <c r="T8" s="89">
        <v>3251</v>
      </c>
      <c r="U8" s="89">
        <v>2615</v>
      </c>
      <c r="V8" s="89">
        <v>17556</v>
      </c>
      <c r="W8" s="89">
        <v>11288</v>
      </c>
      <c r="X8" s="858">
        <v>32049</v>
      </c>
      <c r="Y8" s="859">
        <v>38450</v>
      </c>
    </row>
    <row r="9" spans="1:25" ht="14.25">
      <c r="A9" s="860" t="s">
        <v>34</v>
      </c>
      <c r="B9" s="160">
        <v>19552</v>
      </c>
      <c r="C9" s="145">
        <f t="shared" ref="C9:C19" si="1">SUM(D9:H9)</f>
        <v>26749</v>
      </c>
      <c r="D9" s="145">
        <v>35</v>
      </c>
      <c r="E9" s="145">
        <v>1454</v>
      </c>
      <c r="F9" s="145">
        <v>1880</v>
      </c>
      <c r="G9" s="145">
        <v>14093</v>
      </c>
      <c r="H9" s="145">
        <v>9287</v>
      </c>
      <c r="I9" s="861">
        <v>69.555318392031296</v>
      </c>
      <c r="J9" s="862">
        <f t="shared" si="0"/>
        <v>79.310344827586206</v>
      </c>
      <c r="K9" s="862">
        <f t="shared" si="0"/>
        <v>41.666666666666671</v>
      </c>
      <c r="L9" s="862">
        <f t="shared" si="0"/>
        <v>50.892544627231359</v>
      </c>
      <c r="M9" s="862">
        <f t="shared" si="0"/>
        <v>84.570400359874043</v>
      </c>
      <c r="N9" s="862">
        <f t="shared" si="0"/>
        <v>83.183803565104469</v>
      </c>
      <c r="O9" s="862">
        <f t="shared" si="0"/>
        <v>79.91566990792532</v>
      </c>
      <c r="R9" s="858">
        <v>33727</v>
      </c>
      <c r="S9" s="89">
        <v>84</v>
      </c>
      <c r="T9" s="89">
        <v>2857</v>
      </c>
      <c r="U9" s="89">
        <v>2223</v>
      </c>
      <c r="V9" s="89">
        <v>16942</v>
      </c>
      <c r="W9" s="89">
        <v>11621</v>
      </c>
      <c r="X9" s="858">
        <v>28110</v>
      </c>
      <c r="Y9" s="863">
        <v>32070</v>
      </c>
    </row>
    <row r="10" spans="1:25" ht="14.25">
      <c r="A10" s="860" t="s">
        <v>1704</v>
      </c>
      <c r="B10" s="160">
        <v>60204</v>
      </c>
      <c r="C10" s="145">
        <f t="shared" si="1"/>
        <v>54942</v>
      </c>
      <c r="D10" s="145">
        <v>112</v>
      </c>
      <c r="E10" s="145">
        <v>2938</v>
      </c>
      <c r="F10" s="145">
        <v>3201</v>
      </c>
      <c r="G10" s="145">
        <v>33560</v>
      </c>
      <c r="H10" s="145">
        <v>15131</v>
      </c>
      <c r="I10" s="861">
        <v>86.548497002630796</v>
      </c>
      <c r="J10" s="862">
        <f t="shared" si="0"/>
        <v>84.652481395313004</v>
      </c>
      <c r="K10" s="862">
        <f t="shared" si="0"/>
        <v>65.116279069767444</v>
      </c>
      <c r="L10" s="862">
        <f t="shared" si="0"/>
        <v>66.200991437584506</v>
      </c>
      <c r="M10" s="862">
        <f t="shared" si="0"/>
        <v>73.333333333333329</v>
      </c>
      <c r="N10" s="862">
        <f t="shared" si="0"/>
        <v>89.27906358073956</v>
      </c>
      <c r="O10" s="862">
        <f t="shared" si="0"/>
        <v>82.51172428836297</v>
      </c>
      <c r="R10" s="858">
        <v>64903</v>
      </c>
      <c r="S10" s="89">
        <v>172</v>
      </c>
      <c r="T10" s="89">
        <v>4438</v>
      </c>
      <c r="U10" s="89">
        <v>4365</v>
      </c>
      <c r="V10" s="89">
        <v>37590</v>
      </c>
      <c r="W10" s="89">
        <v>18338</v>
      </c>
      <c r="X10" s="858">
        <v>69561</v>
      </c>
      <c r="Y10" s="863">
        <v>34811</v>
      </c>
    </row>
    <row r="11" spans="1:25" ht="14.25">
      <c r="A11" s="860" t="s">
        <v>35</v>
      </c>
      <c r="B11" s="160">
        <v>26791</v>
      </c>
      <c r="C11" s="145">
        <f>SUM(D11:H11)</f>
        <v>27528</v>
      </c>
      <c r="D11" s="145">
        <v>89</v>
      </c>
      <c r="E11" s="145">
        <v>3781</v>
      </c>
      <c r="F11" s="145">
        <v>3918</v>
      </c>
      <c r="G11" s="145">
        <v>12333</v>
      </c>
      <c r="H11" s="145">
        <v>7407</v>
      </c>
      <c r="I11" s="861">
        <v>78.263028745033907</v>
      </c>
      <c r="J11" s="862">
        <f t="shared" si="0"/>
        <v>77.609247251198198</v>
      </c>
      <c r="K11" s="862">
        <f t="shared" si="0"/>
        <v>39.207048458149778</v>
      </c>
      <c r="L11" s="862">
        <f t="shared" si="0"/>
        <v>84.661889834303622</v>
      </c>
      <c r="M11" s="862">
        <f t="shared" si="0"/>
        <v>92.036645525017619</v>
      </c>
      <c r="N11" s="862">
        <f t="shared" si="0"/>
        <v>75.639374425022993</v>
      </c>
      <c r="O11" s="862">
        <f t="shared" si="0"/>
        <v>72.511013215859037</v>
      </c>
      <c r="R11" s="858">
        <v>35470</v>
      </c>
      <c r="S11" s="89">
        <v>227</v>
      </c>
      <c r="T11" s="89">
        <v>4466</v>
      </c>
      <c r="U11" s="89">
        <v>4257</v>
      </c>
      <c r="V11" s="89">
        <v>16305</v>
      </c>
      <c r="W11" s="89">
        <v>10215</v>
      </c>
      <c r="X11" s="858">
        <v>34232</v>
      </c>
      <c r="Y11" s="863">
        <v>33727</v>
      </c>
    </row>
    <row r="12" spans="1:25" ht="14.25">
      <c r="A12" s="860" t="s">
        <v>36</v>
      </c>
      <c r="B12" s="160">
        <v>18388</v>
      </c>
      <c r="C12" s="145">
        <f t="shared" si="1"/>
        <v>11426</v>
      </c>
      <c r="D12" s="145">
        <v>63</v>
      </c>
      <c r="E12" s="145">
        <v>1649</v>
      </c>
      <c r="F12" s="145">
        <v>2607</v>
      </c>
      <c r="G12" s="145">
        <v>5053</v>
      </c>
      <c r="H12" s="145">
        <v>2054</v>
      </c>
      <c r="I12" s="861">
        <v>64.551007512462306</v>
      </c>
      <c r="J12" s="862">
        <f t="shared" si="0"/>
        <v>40.734402852049911</v>
      </c>
      <c r="K12" s="862">
        <f t="shared" si="0"/>
        <v>51.219512195121951</v>
      </c>
      <c r="L12" s="862">
        <f t="shared" si="0"/>
        <v>53.279483037156709</v>
      </c>
      <c r="M12" s="862">
        <f t="shared" si="0"/>
        <v>46.338428723782435</v>
      </c>
      <c r="N12" s="862">
        <f t="shared" si="0"/>
        <v>40.583085695928041</v>
      </c>
      <c r="O12" s="862">
        <f t="shared" si="0"/>
        <v>30.407105847520356</v>
      </c>
      <c r="R12" s="858">
        <v>28050</v>
      </c>
      <c r="S12" s="89">
        <v>123</v>
      </c>
      <c r="T12" s="89">
        <v>3095</v>
      </c>
      <c r="U12" s="89">
        <v>5626</v>
      </c>
      <c r="V12" s="89">
        <v>12451</v>
      </c>
      <c r="W12" s="89">
        <v>6755</v>
      </c>
      <c r="X12" s="858">
        <v>28486</v>
      </c>
      <c r="Y12" s="863">
        <v>64903</v>
      </c>
    </row>
    <row r="13" spans="1:25" ht="14.25">
      <c r="A13" s="860" t="s">
        <v>37</v>
      </c>
      <c r="B13" s="160">
        <v>25327</v>
      </c>
      <c r="C13" s="145">
        <f t="shared" si="1"/>
        <v>24805</v>
      </c>
      <c r="D13" s="145">
        <v>62</v>
      </c>
      <c r="E13" s="145">
        <v>2047</v>
      </c>
      <c r="F13" s="145">
        <v>1798</v>
      </c>
      <c r="G13" s="145">
        <v>14457</v>
      </c>
      <c r="H13" s="145">
        <v>6441</v>
      </c>
      <c r="I13" s="861">
        <v>88.552847802524397</v>
      </c>
      <c r="J13" s="862">
        <f t="shared" si="0"/>
        <v>79.753713587550649</v>
      </c>
      <c r="K13" s="862">
        <f t="shared" si="0"/>
        <v>50.819672131147541</v>
      </c>
      <c r="L13" s="862">
        <f t="shared" si="0"/>
        <v>67.916390179163898</v>
      </c>
      <c r="M13" s="862">
        <f t="shared" si="0"/>
        <v>80.519480519480524</v>
      </c>
      <c r="N13" s="862">
        <f t="shared" si="0"/>
        <v>83.624479407681633</v>
      </c>
      <c r="O13" s="862">
        <f t="shared" si="0"/>
        <v>76.269982238010655</v>
      </c>
      <c r="R13" s="858">
        <v>31102</v>
      </c>
      <c r="S13" s="89">
        <v>122</v>
      </c>
      <c r="T13" s="89">
        <v>3014</v>
      </c>
      <c r="U13" s="89">
        <v>2233</v>
      </c>
      <c r="V13" s="89">
        <v>17288</v>
      </c>
      <c r="W13" s="89">
        <v>8445</v>
      </c>
      <c r="X13" s="858">
        <v>28601</v>
      </c>
      <c r="Y13" s="863">
        <v>35470</v>
      </c>
    </row>
    <row r="14" spans="1:25" ht="14.25">
      <c r="A14" s="860" t="s">
        <v>38</v>
      </c>
      <c r="B14" s="160">
        <v>31498</v>
      </c>
      <c r="C14" s="145">
        <f t="shared" si="1"/>
        <v>30071</v>
      </c>
      <c r="D14" s="145">
        <v>90</v>
      </c>
      <c r="E14" s="145">
        <v>1937</v>
      </c>
      <c r="F14" s="145">
        <v>1575</v>
      </c>
      <c r="G14" s="145">
        <v>17620</v>
      </c>
      <c r="H14" s="145">
        <v>8849</v>
      </c>
      <c r="I14" s="861">
        <v>82.184417888639601</v>
      </c>
      <c r="J14" s="862">
        <f t="shared" si="0"/>
        <v>73.864557490604511</v>
      </c>
      <c r="K14" s="862">
        <f t="shared" si="0"/>
        <v>52.941176470588239</v>
      </c>
      <c r="L14" s="862">
        <f t="shared" si="0"/>
        <v>50.920084121976871</v>
      </c>
      <c r="M14" s="862">
        <f t="shared" si="0"/>
        <v>72.647601476014756</v>
      </c>
      <c r="N14" s="862">
        <f t="shared" si="0"/>
        <v>75.37645448323066</v>
      </c>
      <c r="O14" s="862">
        <f t="shared" si="0"/>
        <v>79.05834003394979</v>
      </c>
      <c r="R14" s="858">
        <v>40711</v>
      </c>
      <c r="S14" s="89">
        <v>170</v>
      </c>
      <c r="T14" s="89">
        <v>3804</v>
      </c>
      <c r="U14" s="89">
        <v>2168</v>
      </c>
      <c r="V14" s="89">
        <v>23376</v>
      </c>
      <c r="W14" s="89">
        <v>11193</v>
      </c>
      <c r="X14" s="858">
        <v>38326</v>
      </c>
      <c r="Y14" s="863">
        <v>40711</v>
      </c>
    </row>
    <row r="15" spans="1:25" ht="14.25">
      <c r="A15" s="860" t="s">
        <v>39</v>
      </c>
      <c r="B15" s="160">
        <v>45896</v>
      </c>
      <c r="C15" s="145">
        <f t="shared" si="1"/>
        <v>44156</v>
      </c>
      <c r="D15" s="145">
        <v>60</v>
      </c>
      <c r="E15" s="145">
        <v>3154</v>
      </c>
      <c r="F15" s="145">
        <v>2907</v>
      </c>
      <c r="G15" s="145">
        <v>24233</v>
      </c>
      <c r="H15" s="145">
        <v>13802</v>
      </c>
      <c r="I15" s="861">
        <v>102.286605749944</v>
      </c>
      <c r="J15" s="862">
        <f t="shared" si="0"/>
        <v>86.748786860768945</v>
      </c>
      <c r="K15" s="862">
        <f t="shared" si="0"/>
        <v>48.780487804878049</v>
      </c>
      <c r="L15" s="862">
        <f t="shared" si="0"/>
        <v>81.393548387096772</v>
      </c>
      <c r="M15" s="862">
        <f t="shared" si="0"/>
        <v>86.312351543942995</v>
      </c>
      <c r="N15" s="862">
        <f t="shared" si="0"/>
        <v>89.938390736342043</v>
      </c>
      <c r="O15" s="862">
        <f t="shared" si="0"/>
        <v>83.189681152432044</v>
      </c>
      <c r="R15" s="858">
        <v>50901</v>
      </c>
      <c r="S15" s="89">
        <v>123</v>
      </c>
      <c r="T15" s="89">
        <v>3875</v>
      </c>
      <c r="U15" s="89">
        <v>3368</v>
      </c>
      <c r="V15" s="89">
        <v>26944</v>
      </c>
      <c r="W15" s="89">
        <v>16591</v>
      </c>
      <c r="X15" s="858">
        <v>44870</v>
      </c>
      <c r="Y15" s="863">
        <v>27870</v>
      </c>
    </row>
    <row r="16" spans="1:25" ht="14.25">
      <c r="A16" s="860" t="s">
        <v>40</v>
      </c>
      <c r="B16" s="160">
        <v>23110</v>
      </c>
      <c r="C16" s="145">
        <f t="shared" si="1"/>
        <v>26427</v>
      </c>
      <c r="D16" s="145">
        <v>49</v>
      </c>
      <c r="E16" s="145">
        <v>1902</v>
      </c>
      <c r="F16" s="145">
        <v>3478</v>
      </c>
      <c r="G16" s="145">
        <v>12302</v>
      </c>
      <c r="H16" s="145">
        <v>8696</v>
      </c>
      <c r="I16" s="861">
        <v>89.066173353374197</v>
      </c>
      <c r="J16" s="862">
        <f t="shared" si="0"/>
        <v>82.404115996258184</v>
      </c>
      <c r="K16" s="862">
        <f t="shared" si="0"/>
        <v>64.473684210526315</v>
      </c>
      <c r="L16" s="862">
        <f t="shared" si="0"/>
        <v>81.421232876712324</v>
      </c>
      <c r="M16" s="862">
        <f t="shared" si="0"/>
        <v>81.77756877498237</v>
      </c>
      <c r="N16" s="862">
        <f t="shared" si="0"/>
        <v>82.315155570424892</v>
      </c>
      <c r="O16" s="862">
        <f t="shared" si="0"/>
        <v>83.135755258126196</v>
      </c>
      <c r="R16" s="858">
        <v>32070</v>
      </c>
      <c r="S16" s="89">
        <v>76</v>
      </c>
      <c r="T16" s="89">
        <v>2336</v>
      </c>
      <c r="U16" s="89">
        <v>4253</v>
      </c>
      <c r="V16" s="89">
        <v>14945</v>
      </c>
      <c r="W16" s="89">
        <v>10460</v>
      </c>
      <c r="X16" s="858">
        <v>25947</v>
      </c>
      <c r="Y16" s="863">
        <v>31102</v>
      </c>
    </row>
    <row r="17" spans="1:213" ht="14.25">
      <c r="A17" s="860" t="s">
        <v>41</v>
      </c>
      <c r="B17" s="160">
        <v>20144</v>
      </c>
      <c r="C17" s="145">
        <f t="shared" si="1"/>
        <v>21576</v>
      </c>
      <c r="D17" s="145">
        <v>41</v>
      </c>
      <c r="E17" s="145">
        <v>607</v>
      </c>
      <c r="F17" s="145">
        <v>1720</v>
      </c>
      <c r="G17" s="145">
        <v>12353</v>
      </c>
      <c r="H17" s="145">
        <v>6855</v>
      </c>
      <c r="I17" s="861">
        <v>77.215578043544895</v>
      </c>
      <c r="J17" s="862">
        <f t="shared" si="0"/>
        <v>67.507274490785647</v>
      </c>
      <c r="K17" s="862">
        <f t="shared" si="0"/>
        <v>30.597014925373134</v>
      </c>
      <c r="L17" s="862">
        <f t="shared" si="0"/>
        <v>20.625212368331635</v>
      </c>
      <c r="M17" s="862">
        <f t="shared" si="0"/>
        <v>60.435699226985243</v>
      </c>
      <c r="N17" s="862">
        <f t="shared" si="0"/>
        <v>81.742985706723132</v>
      </c>
      <c r="O17" s="862">
        <f t="shared" si="0"/>
        <v>62.740252608456892</v>
      </c>
      <c r="R17" s="864">
        <v>31961</v>
      </c>
      <c r="S17" s="89">
        <v>134</v>
      </c>
      <c r="T17" s="89">
        <v>2943</v>
      </c>
      <c r="U17" s="89">
        <v>2846</v>
      </c>
      <c r="V17" s="89">
        <v>15112</v>
      </c>
      <c r="W17" s="89">
        <v>10926</v>
      </c>
      <c r="X17" s="864">
        <v>26088</v>
      </c>
      <c r="Y17" s="863">
        <v>50901</v>
      </c>
    </row>
    <row r="18" spans="1:213" ht="14.25">
      <c r="A18" s="860" t="s">
        <v>42</v>
      </c>
      <c r="B18" s="160">
        <v>17620</v>
      </c>
      <c r="C18" s="145">
        <f t="shared" si="1"/>
        <v>15651</v>
      </c>
      <c r="D18" s="145">
        <v>3</v>
      </c>
      <c r="E18" s="145">
        <v>741</v>
      </c>
      <c r="F18" s="145">
        <v>1118</v>
      </c>
      <c r="G18" s="145">
        <v>8080</v>
      </c>
      <c r="H18" s="145">
        <v>5709</v>
      </c>
      <c r="I18" s="861">
        <v>87.9768324345916</v>
      </c>
      <c r="J18" s="862">
        <f t="shared" si="0"/>
        <v>72.004968715495039</v>
      </c>
      <c r="K18" s="862">
        <f t="shared" si="0"/>
        <v>13.636363636363635</v>
      </c>
      <c r="L18" s="862">
        <f t="shared" si="0"/>
        <v>43.639575971731446</v>
      </c>
      <c r="M18" s="862">
        <f t="shared" si="0"/>
        <v>57.099080694586313</v>
      </c>
      <c r="N18" s="862">
        <f t="shared" si="0"/>
        <v>76.623992413466098</v>
      </c>
      <c r="O18" s="862">
        <f t="shared" si="0"/>
        <v>75.988286969253295</v>
      </c>
      <c r="R18" s="858">
        <v>21736</v>
      </c>
      <c r="S18" s="89">
        <v>22</v>
      </c>
      <c r="T18" s="89">
        <v>1698</v>
      </c>
      <c r="U18" s="89">
        <v>1958</v>
      </c>
      <c r="V18" s="89">
        <v>10545</v>
      </c>
      <c r="W18" s="89">
        <v>7513</v>
      </c>
      <c r="X18" s="858">
        <v>20028</v>
      </c>
      <c r="Y18" s="863">
        <v>31961</v>
      </c>
    </row>
    <row r="19" spans="1:213" ht="15" thickBot="1">
      <c r="A19" s="860" t="s">
        <v>43</v>
      </c>
      <c r="B19" s="160">
        <v>30020</v>
      </c>
      <c r="C19" s="145">
        <f t="shared" si="1"/>
        <v>36032</v>
      </c>
      <c r="D19" s="145">
        <v>49</v>
      </c>
      <c r="E19" s="145">
        <v>2906</v>
      </c>
      <c r="F19" s="145">
        <v>3634</v>
      </c>
      <c r="G19" s="145">
        <v>18222</v>
      </c>
      <c r="H19" s="145">
        <v>11221</v>
      </c>
      <c r="I19" s="861">
        <v>76.695110111900206</v>
      </c>
      <c r="J19" s="862">
        <f t="shared" si="0"/>
        <v>82.15604906744494</v>
      </c>
      <c r="K19" s="862">
        <f t="shared" si="0"/>
        <v>40.16393442622951</v>
      </c>
      <c r="L19" s="862">
        <f t="shared" si="0"/>
        <v>77.617521367521363</v>
      </c>
      <c r="M19" s="862">
        <f t="shared" si="0"/>
        <v>82.124293785310726</v>
      </c>
      <c r="N19" s="862">
        <f t="shared" si="0"/>
        <v>83.860278889962728</v>
      </c>
      <c r="O19" s="862">
        <f t="shared" si="0"/>
        <v>81.088307558895792</v>
      </c>
      <c r="R19" s="858">
        <v>43858</v>
      </c>
      <c r="S19" s="89">
        <v>122</v>
      </c>
      <c r="T19" s="89">
        <v>3744</v>
      </c>
      <c r="U19" s="89">
        <v>4425</v>
      </c>
      <c r="V19" s="89">
        <v>21729</v>
      </c>
      <c r="W19" s="89">
        <v>13838</v>
      </c>
      <c r="X19" s="858">
        <v>39142</v>
      </c>
      <c r="Y19" s="863">
        <v>21736</v>
      </c>
    </row>
    <row r="20" spans="1:213" s="871" customFormat="1" ht="13.5" thickBot="1">
      <c r="A20" s="865" t="s">
        <v>93</v>
      </c>
      <c r="B20" s="866" t="s">
        <v>44</v>
      </c>
      <c r="C20" s="867">
        <f t="shared" ref="C20:H20" si="2">SUM(C6:C19)</f>
        <v>426591</v>
      </c>
      <c r="D20" s="868">
        <f t="shared" si="2"/>
        <v>861</v>
      </c>
      <c r="E20" s="868">
        <f t="shared" si="2"/>
        <v>31130</v>
      </c>
      <c r="F20" s="868">
        <f t="shared" si="2"/>
        <v>35930</v>
      </c>
      <c r="G20" s="868">
        <f t="shared" si="2"/>
        <v>231426</v>
      </c>
      <c r="H20" s="868">
        <f t="shared" si="2"/>
        <v>127244</v>
      </c>
      <c r="I20" s="869"/>
      <c r="J20" s="870">
        <f t="shared" si="0"/>
        <v>79.420142534795914</v>
      </c>
      <c r="K20" s="857">
        <f t="shared" si="0"/>
        <v>49.059829059829056</v>
      </c>
      <c r="L20" s="857">
        <f t="shared" si="0"/>
        <v>68.581877464695637</v>
      </c>
      <c r="M20" s="857">
        <f t="shared" si="0"/>
        <v>75.701072414301663</v>
      </c>
      <c r="N20" s="857">
        <f t="shared" si="0"/>
        <v>82.668085988011981</v>
      </c>
      <c r="O20" s="857">
        <f t="shared" si="0"/>
        <v>78.266913524053223</v>
      </c>
      <c r="P20" s="145"/>
      <c r="Q20" s="145"/>
      <c r="R20" s="405">
        <f t="shared" ref="R20:W20" si="3">SUM(R6:R19)</f>
        <v>537132</v>
      </c>
      <c r="S20" s="405">
        <f t="shared" si="3"/>
        <v>1755</v>
      </c>
      <c r="T20" s="405">
        <f t="shared" si="3"/>
        <v>45391</v>
      </c>
      <c r="U20" s="405">
        <f t="shared" si="3"/>
        <v>47463</v>
      </c>
      <c r="V20" s="405">
        <f t="shared" si="3"/>
        <v>279946</v>
      </c>
      <c r="W20" s="405">
        <f t="shared" si="3"/>
        <v>162577</v>
      </c>
      <c r="X20" s="405">
        <f>SUM(X6:X19)</f>
        <v>494117</v>
      </c>
      <c r="Y20" s="405">
        <f>SUM(Y6:Y19)</f>
        <v>537424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4"/>
      <c r="CH20" s="144"/>
      <c r="CI20" s="144"/>
      <c r="CJ20" s="144"/>
      <c r="CK20" s="144"/>
      <c r="CL20" s="144"/>
      <c r="CM20" s="144"/>
      <c r="CN20" s="144"/>
      <c r="CO20" s="144"/>
      <c r="CP20" s="144"/>
      <c r="CQ20" s="144"/>
      <c r="CR20" s="144"/>
      <c r="CS20" s="144"/>
      <c r="CT20" s="144"/>
      <c r="CU20" s="144"/>
      <c r="CV20" s="144"/>
      <c r="CW20" s="144"/>
      <c r="CX20" s="144"/>
      <c r="CY20" s="144"/>
      <c r="CZ20" s="144"/>
      <c r="DA20" s="144"/>
      <c r="DB20" s="144"/>
      <c r="DC20" s="144"/>
      <c r="DD20" s="144"/>
      <c r="DE20" s="144"/>
      <c r="DF20" s="144"/>
      <c r="DG20" s="144"/>
      <c r="DH20" s="144"/>
      <c r="DI20" s="144"/>
      <c r="DJ20" s="144"/>
      <c r="DK20" s="144"/>
      <c r="DL20" s="144"/>
      <c r="DM20" s="144"/>
      <c r="DN20" s="144"/>
      <c r="DO20" s="144"/>
      <c r="DP20" s="144"/>
      <c r="DQ20" s="144"/>
      <c r="DR20" s="144"/>
      <c r="DS20" s="144"/>
      <c r="DT20" s="144"/>
      <c r="DU20" s="144"/>
      <c r="DV20" s="144"/>
      <c r="DW20" s="144"/>
      <c r="DX20" s="144"/>
      <c r="DY20" s="144"/>
      <c r="DZ20" s="144"/>
      <c r="EA20" s="144"/>
      <c r="EB20" s="144"/>
      <c r="EC20" s="144"/>
      <c r="ED20" s="144"/>
      <c r="EE20" s="144"/>
      <c r="EF20" s="144"/>
      <c r="EG20" s="144"/>
      <c r="EH20" s="144"/>
      <c r="EI20" s="144"/>
      <c r="EJ20" s="144"/>
      <c r="EK20" s="144"/>
      <c r="EL20" s="144"/>
      <c r="EM20" s="144"/>
      <c r="EN20" s="144"/>
      <c r="EO20" s="144"/>
      <c r="EP20" s="144"/>
      <c r="EQ20" s="144"/>
      <c r="ER20" s="144"/>
      <c r="ES20" s="144"/>
      <c r="ET20" s="144"/>
      <c r="EU20" s="144"/>
      <c r="EV20" s="144"/>
      <c r="EW20" s="144"/>
      <c r="EX20" s="144"/>
      <c r="EY20" s="144"/>
      <c r="EZ20" s="144"/>
      <c r="FA20" s="144"/>
      <c r="FB20" s="144"/>
      <c r="FC20" s="144"/>
      <c r="FD20" s="144"/>
      <c r="FE20" s="144"/>
      <c r="FF20" s="144"/>
      <c r="FG20" s="144"/>
      <c r="FH20" s="144"/>
      <c r="FI20" s="144"/>
      <c r="FJ20" s="144"/>
      <c r="FK20" s="144"/>
      <c r="FL20" s="144"/>
      <c r="FM20" s="144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</row>
    <row r="21" spans="1:213">
      <c r="A21" s="872" t="s">
        <v>1705</v>
      </c>
      <c r="B21" s="852">
        <f>SUM(B6:B19)</f>
        <v>421407</v>
      </c>
      <c r="C21" s="873"/>
      <c r="D21" s="874">
        <v>844</v>
      </c>
      <c r="E21" s="874">
        <v>27223</v>
      </c>
      <c r="F21" s="874">
        <v>31160</v>
      </c>
      <c r="G21" s="874">
        <v>232953</v>
      </c>
      <c r="H21" s="874">
        <v>129227</v>
      </c>
      <c r="I21" s="875">
        <v>85.284861682556993</v>
      </c>
      <c r="J21" s="876"/>
      <c r="K21" s="877">
        <v>43.193449334698101</v>
      </c>
      <c r="L21" s="877">
        <v>62.518372221201503</v>
      </c>
      <c r="M21" s="877">
        <v>70.758680200740301</v>
      </c>
      <c r="N21" s="877">
        <v>91.626481855869599</v>
      </c>
      <c r="O21" s="877">
        <v>85.956498603166196</v>
      </c>
      <c r="X21" s="145"/>
      <c r="AZ21" s="144" t="s">
        <v>44</v>
      </c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  <c r="GB21" s="145"/>
      <c r="GC21" s="145"/>
      <c r="GD21" s="145"/>
      <c r="GE21" s="145"/>
      <c r="GF21" s="145"/>
      <c r="GG21" s="145"/>
      <c r="GH21" s="145"/>
      <c r="GI21" s="145"/>
      <c r="GJ21" s="145"/>
      <c r="GK21" s="145"/>
      <c r="GL21" s="145"/>
      <c r="GM21" s="145"/>
      <c r="GN21" s="145"/>
      <c r="GO21" s="145"/>
      <c r="GP21" s="145"/>
      <c r="GQ21" s="145"/>
      <c r="GR21" s="145"/>
      <c r="GS21" s="145"/>
      <c r="GT21" s="145"/>
      <c r="GU21" s="145"/>
      <c r="GV21" s="145"/>
      <c r="GW21" s="145"/>
      <c r="GX21" s="145"/>
      <c r="GY21" s="145"/>
      <c r="GZ21" s="145"/>
      <c r="HA21" s="145"/>
      <c r="HB21" s="145"/>
      <c r="HC21" s="145"/>
      <c r="HD21" s="145"/>
      <c r="HE21" s="145"/>
    </row>
    <row r="22" spans="1:213" ht="14.25">
      <c r="C22" s="144" t="s">
        <v>55</v>
      </c>
      <c r="D22" s="878"/>
      <c r="E22" s="878"/>
      <c r="F22" s="878"/>
      <c r="G22" s="878"/>
      <c r="H22" s="878"/>
      <c r="I22" s="145"/>
      <c r="J22" s="879" t="s">
        <v>44</v>
      </c>
      <c r="K22" s="145"/>
      <c r="O22" s="411"/>
      <c r="S22" s="880"/>
      <c r="T22" s="880"/>
      <c r="U22" s="880"/>
      <c r="V22" s="880"/>
    </row>
    <row r="23" spans="1:213" ht="14.25">
      <c r="A23" s="1621"/>
      <c r="B23" s="1625" t="s">
        <v>1706</v>
      </c>
      <c r="C23" s="1626"/>
      <c r="D23" s="1626"/>
      <c r="E23" s="1626"/>
      <c r="F23" s="1626"/>
      <c r="G23" s="1626"/>
      <c r="H23" s="1627"/>
      <c r="I23" s="1625" t="s">
        <v>1707</v>
      </c>
      <c r="J23" s="1626"/>
      <c r="K23" s="1626"/>
      <c r="L23" s="1626"/>
      <c r="M23" s="1626"/>
      <c r="N23" s="1626"/>
      <c r="O23" s="1627"/>
      <c r="S23" s="880"/>
      <c r="T23" s="880"/>
      <c r="U23" s="880"/>
      <c r="V23" s="880"/>
    </row>
    <row r="24" spans="1:213" ht="14.25">
      <c r="A24" s="1621"/>
      <c r="B24" s="1623" t="s">
        <v>1708</v>
      </c>
      <c r="C24" s="1623" t="s">
        <v>262</v>
      </c>
      <c r="D24" s="1625" t="s">
        <v>95</v>
      </c>
      <c r="E24" s="1626"/>
      <c r="F24" s="1626"/>
      <c r="G24" s="1626"/>
      <c r="H24" s="1627"/>
      <c r="I24" s="1623" t="s">
        <v>1708</v>
      </c>
      <c r="J24" s="1623" t="s">
        <v>262</v>
      </c>
      <c r="K24" s="1625" t="s">
        <v>95</v>
      </c>
      <c r="L24" s="1626"/>
      <c r="M24" s="1626"/>
      <c r="N24" s="1626"/>
      <c r="O24" s="1627"/>
      <c r="S24" s="880"/>
      <c r="T24" s="880"/>
      <c r="U24" s="880"/>
      <c r="V24" s="880"/>
    </row>
    <row r="25" spans="1:213" ht="14.25">
      <c r="A25" s="1622"/>
      <c r="B25" s="1624"/>
      <c r="C25" s="1624"/>
      <c r="D25" s="798" t="s">
        <v>1709</v>
      </c>
      <c r="E25" s="798" t="s">
        <v>1710</v>
      </c>
      <c r="F25" s="798" t="s">
        <v>1711</v>
      </c>
      <c r="G25" s="798" t="s">
        <v>1712</v>
      </c>
      <c r="H25" s="798" t="s">
        <v>1713</v>
      </c>
      <c r="I25" s="1624"/>
      <c r="J25" s="1624"/>
      <c r="K25" s="798" t="s">
        <v>1709</v>
      </c>
      <c r="L25" s="798" t="s">
        <v>1710</v>
      </c>
      <c r="M25" s="798" t="s">
        <v>1711</v>
      </c>
      <c r="N25" s="798" t="s">
        <v>1712</v>
      </c>
      <c r="O25" s="798" t="s">
        <v>1713</v>
      </c>
      <c r="S25" s="880"/>
      <c r="T25" s="880"/>
      <c r="U25" s="880"/>
      <c r="V25" s="880"/>
    </row>
    <row r="26" spans="1:213" ht="14.25">
      <c r="A26" s="854" t="s">
        <v>31</v>
      </c>
      <c r="B26" s="251">
        <v>39025</v>
      </c>
      <c r="C26" s="855">
        <f t="shared" ref="C26:C39" si="4">SUM(D26:H26)</f>
        <v>41606</v>
      </c>
      <c r="D26" s="855">
        <v>24</v>
      </c>
      <c r="E26" s="855">
        <v>1475</v>
      </c>
      <c r="F26" s="855">
        <v>2931</v>
      </c>
      <c r="G26" s="855">
        <v>25808</v>
      </c>
      <c r="H26" s="855">
        <v>11368</v>
      </c>
      <c r="I26" s="881">
        <v>1192</v>
      </c>
      <c r="J26" s="882">
        <f t="shared" ref="J26:J39" si="5">SUM(K26:O26)</f>
        <v>1145</v>
      </c>
      <c r="K26" s="855">
        <v>6</v>
      </c>
      <c r="L26" s="855">
        <v>73</v>
      </c>
      <c r="M26" s="855">
        <v>128</v>
      </c>
      <c r="N26" s="855">
        <v>458</v>
      </c>
      <c r="O26" s="855">
        <v>480</v>
      </c>
      <c r="S26" s="880"/>
      <c r="T26" s="880"/>
      <c r="U26" s="880"/>
      <c r="V26" s="880"/>
    </row>
    <row r="27" spans="1:213" ht="14.25">
      <c r="A27" s="860" t="s">
        <v>32</v>
      </c>
      <c r="B27" s="160">
        <v>41822</v>
      </c>
      <c r="C27" s="145">
        <f t="shared" si="4"/>
        <v>37182</v>
      </c>
      <c r="D27" s="145">
        <v>127</v>
      </c>
      <c r="E27" s="145">
        <v>3264</v>
      </c>
      <c r="F27" s="145">
        <v>2755</v>
      </c>
      <c r="G27" s="145">
        <v>19258</v>
      </c>
      <c r="H27" s="145">
        <v>11778</v>
      </c>
      <c r="I27" s="883">
        <v>885</v>
      </c>
      <c r="J27" s="884">
        <f t="shared" si="5"/>
        <v>4239</v>
      </c>
      <c r="K27" s="145">
        <v>20</v>
      </c>
      <c r="L27" s="145">
        <v>173</v>
      </c>
      <c r="M27" s="145">
        <v>97</v>
      </c>
      <c r="N27" s="145">
        <v>2234</v>
      </c>
      <c r="O27" s="145">
        <v>1715</v>
      </c>
      <c r="S27" s="880"/>
      <c r="T27" s="880"/>
      <c r="U27" s="880"/>
      <c r="V27" s="880"/>
    </row>
    <row r="28" spans="1:213" ht="14.25">
      <c r="A28" s="860" t="s">
        <v>33</v>
      </c>
      <c r="B28" s="160">
        <v>28399</v>
      </c>
      <c r="C28" s="145">
        <f t="shared" si="4"/>
        <v>32406</v>
      </c>
      <c r="D28" s="145">
        <v>57</v>
      </c>
      <c r="E28" s="145">
        <v>3275</v>
      </c>
      <c r="F28" s="145">
        <v>2408</v>
      </c>
      <c r="G28" s="145">
        <v>16366</v>
      </c>
      <c r="H28" s="145">
        <v>10300</v>
      </c>
      <c r="I28" s="883">
        <v>9</v>
      </c>
      <c r="J28" s="884">
        <f t="shared" si="5"/>
        <v>543</v>
      </c>
      <c r="K28" s="145">
        <v>5</v>
      </c>
      <c r="L28" s="145">
        <v>3</v>
      </c>
      <c r="M28" s="145">
        <v>1</v>
      </c>
      <c r="N28" s="145">
        <v>316</v>
      </c>
      <c r="O28" s="145">
        <v>218</v>
      </c>
      <c r="S28" s="880"/>
      <c r="T28" s="880"/>
      <c r="U28" s="880"/>
      <c r="V28" s="880"/>
    </row>
    <row r="29" spans="1:213" ht="14.25">
      <c r="A29" s="860" t="s">
        <v>34</v>
      </c>
      <c r="B29" s="160">
        <v>19588</v>
      </c>
      <c r="C29" s="145">
        <f t="shared" si="4"/>
        <v>26749</v>
      </c>
      <c r="D29" s="145">
        <v>35</v>
      </c>
      <c r="E29" s="145">
        <v>1454</v>
      </c>
      <c r="F29" s="145">
        <v>1880</v>
      </c>
      <c r="G29" s="145">
        <v>14093</v>
      </c>
      <c r="H29" s="145">
        <v>9287</v>
      </c>
      <c r="I29" s="883">
        <v>454</v>
      </c>
      <c r="J29" s="884">
        <f t="shared" si="5"/>
        <v>1333</v>
      </c>
      <c r="K29" s="145">
        <v>5</v>
      </c>
      <c r="L29" s="145">
        <v>49</v>
      </c>
      <c r="M29" s="145">
        <v>48</v>
      </c>
      <c r="N29" s="145">
        <v>576</v>
      </c>
      <c r="O29" s="145">
        <v>655</v>
      </c>
      <c r="S29" s="880"/>
      <c r="T29" s="880"/>
      <c r="U29" s="880"/>
      <c r="V29" s="880"/>
    </row>
    <row r="30" spans="1:213" ht="14.25">
      <c r="A30" s="860" t="s">
        <v>1704</v>
      </c>
      <c r="B30" s="160">
        <v>60204</v>
      </c>
      <c r="C30" s="145">
        <f t="shared" si="4"/>
        <v>54954</v>
      </c>
      <c r="D30" s="145">
        <v>112</v>
      </c>
      <c r="E30" s="145">
        <v>2938</v>
      </c>
      <c r="F30" s="145">
        <v>3201</v>
      </c>
      <c r="G30" s="145">
        <v>33560</v>
      </c>
      <c r="H30" s="145">
        <v>15143</v>
      </c>
      <c r="I30" s="883">
        <v>2092</v>
      </c>
      <c r="J30" s="884">
        <f t="shared" si="5"/>
        <v>1835</v>
      </c>
      <c r="K30" s="145">
        <v>17</v>
      </c>
      <c r="L30" s="145">
        <v>169</v>
      </c>
      <c r="M30" s="145">
        <v>108</v>
      </c>
      <c r="N30" s="145">
        <v>794</v>
      </c>
      <c r="O30" s="145">
        <v>747</v>
      </c>
      <c r="S30" s="880"/>
      <c r="T30" s="880"/>
      <c r="U30" s="880"/>
      <c r="V30" s="880"/>
    </row>
    <row r="31" spans="1:213" ht="14.25">
      <c r="A31" s="860" t="s">
        <v>35</v>
      </c>
      <c r="B31" s="160">
        <v>26803</v>
      </c>
      <c r="C31" s="145">
        <f t="shared" si="4"/>
        <v>27532</v>
      </c>
      <c r="D31" s="145">
        <v>89</v>
      </c>
      <c r="E31" s="145">
        <v>3781</v>
      </c>
      <c r="F31" s="145">
        <v>3918</v>
      </c>
      <c r="G31" s="145">
        <v>12333</v>
      </c>
      <c r="H31" s="145">
        <v>7411</v>
      </c>
      <c r="I31" s="883">
        <v>108</v>
      </c>
      <c r="J31" s="884">
        <f t="shared" si="5"/>
        <v>1436</v>
      </c>
      <c r="K31" s="145">
        <v>1</v>
      </c>
      <c r="L31" s="145">
        <v>20</v>
      </c>
      <c r="M31" s="145">
        <v>72</v>
      </c>
      <c r="N31" s="145">
        <v>531</v>
      </c>
      <c r="O31" s="145">
        <v>812</v>
      </c>
      <c r="S31" s="880"/>
      <c r="T31" s="880"/>
      <c r="U31" s="880"/>
      <c r="V31" s="880"/>
    </row>
    <row r="32" spans="1:213" ht="14.25">
      <c r="A32" s="860" t="s">
        <v>36</v>
      </c>
      <c r="B32" s="160">
        <v>18413</v>
      </c>
      <c r="C32" s="145">
        <f t="shared" si="4"/>
        <v>11452</v>
      </c>
      <c r="D32" s="145">
        <v>63</v>
      </c>
      <c r="E32" s="145">
        <v>1649</v>
      </c>
      <c r="F32" s="145">
        <v>2607</v>
      </c>
      <c r="G32" s="145">
        <v>5055</v>
      </c>
      <c r="H32" s="145">
        <v>2078</v>
      </c>
      <c r="I32" s="883">
        <v>331</v>
      </c>
      <c r="J32" s="884">
        <f t="shared" si="5"/>
        <v>5834</v>
      </c>
      <c r="K32" s="145">
        <v>49</v>
      </c>
      <c r="L32" s="145">
        <v>366</v>
      </c>
      <c r="M32" s="145">
        <v>767</v>
      </c>
      <c r="N32" s="145">
        <v>3325</v>
      </c>
      <c r="O32" s="145">
        <v>1327</v>
      </c>
      <c r="S32" s="880"/>
      <c r="T32" s="880"/>
      <c r="U32" s="880"/>
      <c r="V32" s="880"/>
    </row>
    <row r="33" spans="1:22" ht="14.25">
      <c r="A33" s="860" t="s">
        <v>37</v>
      </c>
      <c r="B33" s="160">
        <v>25337</v>
      </c>
      <c r="C33" s="145">
        <f t="shared" si="4"/>
        <v>24888</v>
      </c>
      <c r="D33" s="145">
        <v>62</v>
      </c>
      <c r="E33" s="145">
        <v>2047</v>
      </c>
      <c r="F33" s="145">
        <v>1798</v>
      </c>
      <c r="G33" s="145">
        <v>14520</v>
      </c>
      <c r="H33" s="145">
        <v>6461</v>
      </c>
      <c r="I33" s="883">
        <v>316</v>
      </c>
      <c r="J33" s="884">
        <f t="shared" si="5"/>
        <v>150</v>
      </c>
      <c r="K33" s="145">
        <v>1</v>
      </c>
      <c r="L33" s="145"/>
      <c r="M33" s="145">
        <v>2</v>
      </c>
      <c r="N33" s="145">
        <v>80</v>
      </c>
      <c r="O33" s="145">
        <v>67</v>
      </c>
      <c r="S33" s="880"/>
      <c r="T33" s="880"/>
      <c r="U33" s="880"/>
      <c r="V33" s="880"/>
    </row>
    <row r="34" spans="1:22" ht="14.25">
      <c r="A34" s="860" t="s">
        <v>38</v>
      </c>
      <c r="B34" s="160">
        <v>31964</v>
      </c>
      <c r="C34" s="145">
        <f t="shared" si="4"/>
        <v>30071</v>
      </c>
      <c r="D34" s="145">
        <v>90</v>
      </c>
      <c r="E34" s="145">
        <v>1937</v>
      </c>
      <c r="F34" s="145">
        <v>1575</v>
      </c>
      <c r="G34" s="145">
        <v>17620</v>
      </c>
      <c r="H34" s="145">
        <v>8849</v>
      </c>
      <c r="I34" s="883">
        <v>376</v>
      </c>
      <c r="J34" s="884">
        <f t="shared" si="5"/>
        <v>3416</v>
      </c>
      <c r="K34" s="145">
        <v>5</v>
      </c>
      <c r="L34" s="145">
        <v>117</v>
      </c>
      <c r="M34" s="145">
        <v>40</v>
      </c>
      <c r="N34" s="145">
        <v>940</v>
      </c>
      <c r="O34" s="145">
        <v>2314</v>
      </c>
      <c r="S34" s="880"/>
      <c r="T34" s="880"/>
      <c r="U34" s="880"/>
      <c r="V34" s="880"/>
    </row>
    <row r="35" spans="1:22" ht="14.25">
      <c r="A35" s="860" t="s">
        <v>39</v>
      </c>
      <c r="B35" s="160">
        <v>45896</v>
      </c>
      <c r="C35" s="145">
        <f t="shared" si="4"/>
        <v>44218</v>
      </c>
      <c r="D35" s="145">
        <v>60</v>
      </c>
      <c r="E35" s="145">
        <v>3154</v>
      </c>
      <c r="F35" s="145">
        <v>2907</v>
      </c>
      <c r="G35" s="145">
        <v>24262</v>
      </c>
      <c r="H35" s="145">
        <v>13835</v>
      </c>
      <c r="I35" s="883">
        <v>603</v>
      </c>
      <c r="J35" s="884">
        <f t="shared" si="5"/>
        <v>1322</v>
      </c>
      <c r="K35" s="145">
        <v>9</v>
      </c>
      <c r="L35" s="145">
        <v>35</v>
      </c>
      <c r="M35" s="145">
        <v>42</v>
      </c>
      <c r="N35" s="145">
        <v>608</v>
      </c>
      <c r="O35" s="145">
        <v>628</v>
      </c>
      <c r="S35" s="880"/>
      <c r="T35" s="880"/>
      <c r="U35" s="880"/>
      <c r="V35" s="880"/>
    </row>
    <row r="36" spans="1:22">
      <c r="A36" s="860" t="s">
        <v>40</v>
      </c>
      <c r="B36" s="160">
        <v>23184</v>
      </c>
      <c r="C36" s="145">
        <f t="shared" si="4"/>
        <v>26447</v>
      </c>
      <c r="D36" s="145">
        <v>49</v>
      </c>
      <c r="E36" s="145">
        <v>1902</v>
      </c>
      <c r="F36" s="145">
        <v>3478</v>
      </c>
      <c r="G36" s="145">
        <v>12310</v>
      </c>
      <c r="H36" s="145">
        <v>8708</v>
      </c>
      <c r="I36" s="883">
        <v>765</v>
      </c>
      <c r="J36" s="884">
        <f t="shared" si="5"/>
        <v>1328</v>
      </c>
      <c r="K36" s="145">
        <v>1</v>
      </c>
      <c r="L36" s="145">
        <v>121</v>
      </c>
      <c r="M36" s="145">
        <v>87</v>
      </c>
      <c r="N36" s="145">
        <v>564</v>
      </c>
      <c r="O36" s="145">
        <v>555</v>
      </c>
      <c r="S36" s="145"/>
      <c r="T36" s="145"/>
      <c r="U36" s="145"/>
      <c r="V36" s="145"/>
    </row>
    <row r="37" spans="1:22">
      <c r="A37" s="860" t="s">
        <v>41</v>
      </c>
      <c r="B37" s="160">
        <v>20655</v>
      </c>
      <c r="C37" s="145">
        <f t="shared" si="4"/>
        <v>22269</v>
      </c>
      <c r="D37" s="145">
        <v>41</v>
      </c>
      <c r="E37" s="145">
        <v>607</v>
      </c>
      <c r="F37" s="145">
        <v>1720</v>
      </c>
      <c r="G37" s="145">
        <v>12705</v>
      </c>
      <c r="H37" s="145">
        <v>7196</v>
      </c>
      <c r="I37" s="883">
        <v>644</v>
      </c>
      <c r="J37" s="884">
        <f t="shared" si="5"/>
        <v>752</v>
      </c>
      <c r="K37" s="145"/>
      <c r="L37" s="145">
        <v>17</v>
      </c>
      <c r="M37" s="145">
        <v>22</v>
      </c>
      <c r="N37" s="145">
        <v>322</v>
      </c>
      <c r="O37" s="145">
        <v>391</v>
      </c>
      <c r="S37" s="145"/>
      <c r="T37" s="145"/>
      <c r="U37" s="145"/>
      <c r="V37" s="145"/>
    </row>
    <row r="38" spans="1:22">
      <c r="A38" s="860" t="s">
        <v>42</v>
      </c>
      <c r="B38" s="160">
        <v>17640</v>
      </c>
      <c r="C38" s="145">
        <f t="shared" si="4"/>
        <v>15652</v>
      </c>
      <c r="D38" s="145">
        <v>3</v>
      </c>
      <c r="E38" s="145">
        <v>741</v>
      </c>
      <c r="F38" s="145">
        <v>1118</v>
      </c>
      <c r="G38" s="145">
        <v>8080</v>
      </c>
      <c r="H38" s="145">
        <v>5710</v>
      </c>
      <c r="I38" s="883">
        <v>580</v>
      </c>
      <c r="J38" s="884">
        <f t="shared" si="5"/>
        <v>416</v>
      </c>
      <c r="K38" s="145"/>
      <c r="L38" s="145">
        <v>17</v>
      </c>
      <c r="M38" s="145">
        <v>19</v>
      </c>
      <c r="N38" s="145">
        <v>171</v>
      </c>
      <c r="O38" s="145">
        <v>209</v>
      </c>
    </row>
    <row r="39" spans="1:22">
      <c r="A39" s="860" t="s">
        <v>43</v>
      </c>
      <c r="B39" s="160">
        <v>30327</v>
      </c>
      <c r="C39" s="145">
        <f t="shared" si="4"/>
        <v>36174</v>
      </c>
      <c r="D39" s="145">
        <v>49</v>
      </c>
      <c r="E39" s="145">
        <v>2906</v>
      </c>
      <c r="F39" s="145">
        <v>3634</v>
      </c>
      <c r="G39" s="145">
        <v>18310</v>
      </c>
      <c r="H39" s="145">
        <v>11275</v>
      </c>
      <c r="I39" s="883">
        <v>433</v>
      </c>
      <c r="J39" s="884">
        <f t="shared" si="5"/>
        <v>2027</v>
      </c>
      <c r="K39" s="145">
        <v>2</v>
      </c>
      <c r="L39" s="145">
        <v>48</v>
      </c>
      <c r="M39" s="145">
        <v>69</v>
      </c>
      <c r="N39" s="145">
        <v>939</v>
      </c>
      <c r="O39" s="145">
        <v>969</v>
      </c>
    </row>
    <row r="40" spans="1:22">
      <c r="A40" s="865" t="s">
        <v>93</v>
      </c>
      <c r="B40" s="885"/>
      <c r="C40" s="855">
        <f t="shared" ref="C40:H40" si="6">SUM(C26:C39)</f>
        <v>431600</v>
      </c>
      <c r="D40" s="868">
        <f t="shared" si="6"/>
        <v>861</v>
      </c>
      <c r="E40" s="868">
        <f t="shared" si="6"/>
        <v>31130</v>
      </c>
      <c r="F40" s="868">
        <f t="shared" si="6"/>
        <v>35930</v>
      </c>
      <c r="G40" s="868">
        <f t="shared" si="6"/>
        <v>234280</v>
      </c>
      <c r="H40" s="868">
        <f t="shared" si="6"/>
        <v>129399</v>
      </c>
      <c r="I40" s="886"/>
      <c r="J40" s="855">
        <f t="shared" ref="J40:O40" si="7">SUM(J26:J39)</f>
        <v>25776</v>
      </c>
      <c r="K40" s="855">
        <f t="shared" si="7"/>
        <v>121</v>
      </c>
      <c r="L40" s="855">
        <f t="shared" si="7"/>
        <v>1208</v>
      </c>
      <c r="M40" s="855">
        <f t="shared" si="7"/>
        <v>1502</v>
      </c>
      <c r="N40" s="855">
        <f t="shared" si="7"/>
        <v>11858</v>
      </c>
      <c r="O40" s="855">
        <f t="shared" si="7"/>
        <v>11087</v>
      </c>
    </row>
    <row r="41" spans="1:22">
      <c r="A41" s="872" t="s">
        <v>1705</v>
      </c>
      <c r="B41" s="852">
        <f>SUM(B26:B40)</f>
        <v>429257</v>
      </c>
      <c r="C41" s="887"/>
      <c r="D41" s="874">
        <v>847</v>
      </c>
      <c r="E41" s="874">
        <v>27233</v>
      </c>
      <c r="F41" s="874">
        <v>31180</v>
      </c>
      <c r="G41" s="874">
        <v>240049</v>
      </c>
      <c r="H41" s="874">
        <v>129948</v>
      </c>
      <c r="I41" s="852">
        <f>SUM(I26:I39)</f>
        <v>8788</v>
      </c>
      <c r="J41" s="888"/>
      <c r="K41" s="252">
        <v>23</v>
      </c>
      <c r="L41" s="252">
        <v>488</v>
      </c>
      <c r="M41" s="252">
        <v>484</v>
      </c>
      <c r="N41" s="252">
        <v>3740</v>
      </c>
      <c r="O41" s="252">
        <v>4053</v>
      </c>
    </row>
    <row r="42" spans="1:22">
      <c r="A42" s="889"/>
      <c r="B42" s="1617" t="s">
        <v>1714</v>
      </c>
      <c r="C42" s="1617"/>
      <c r="D42" s="1617"/>
      <c r="E42" s="1617"/>
      <c r="F42" s="1617"/>
      <c r="G42" s="1617"/>
      <c r="H42" s="1618"/>
      <c r="I42" s="1619" t="s">
        <v>1715</v>
      </c>
      <c r="J42" s="1619"/>
      <c r="K42" s="1619"/>
      <c r="L42" s="1619"/>
      <c r="M42" s="1619"/>
      <c r="N42" s="1619"/>
      <c r="O42" s="1620"/>
      <c r="P42" s="879"/>
      <c r="Q42" s="879"/>
      <c r="R42" s="879"/>
      <c r="S42" s="879"/>
      <c r="T42" s="879"/>
      <c r="U42" s="145"/>
    </row>
    <row r="43" spans="1:22">
      <c r="A43" s="1621"/>
      <c r="B43" s="1623" t="s">
        <v>1708</v>
      </c>
      <c r="C43" s="1623" t="s">
        <v>262</v>
      </c>
      <c r="D43" s="1625" t="s">
        <v>95</v>
      </c>
      <c r="E43" s="1626"/>
      <c r="F43" s="1626"/>
      <c r="G43" s="1626"/>
      <c r="H43" s="1627"/>
      <c r="I43" s="1623" t="s">
        <v>1708</v>
      </c>
      <c r="J43" s="1623" t="s">
        <v>262</v>
      </c>
      <c r="K43" s="1625" t="s">
        <v>95</v>
      </c>
      <c r="L43" s="1626"/>
      <c r="M43" s="1626"/>
      <c r="N43" s="1626"/>
      <c r="O43" s="1627"/>
    </row>
    <row r="44" spans="1:22">
      <c r="A44" s="1622"/>
      <c r="B44" s="1624"/>
      <c r="C44" s="1624"/>
      <c r="D44" s="798" t="s">
        <v>1709</v>
      </c>
      <c r="E44" s="798" t="s">
        <v>1710</v>
      </c>
      <c r="F44" s="798" t="s">
        <v>1711</v>
      </c>
      <c r="G44" s="798" t="s">
        <v>1712</v>
      </c>
      <c r="H44" s="798" t="s">
        <v>1713</v>
      </c>
      <c r="I44" s="1624"/>
      <c r="J44" s="1624"/>
      <c r="K44" s="798" t="s">
        <v>1709</v>
      </c>
      <c r="L44" s="798" t="s">
        <v>1710</v>
      </c>
      <c r="M44" s="798" t="s">
        <v>1711</v>
      </c>
      <c r="N44" s="798" t="s">
        <v>1712</v>
      </c>
      <c r="O44" s="798" t="s">
        <v>1713</v>
      </c>
    </row>
    <row r="45" spans="1:22">
      <c r="A45" s="854" t="s">
        <v>31</v>
      </c>
      <c r="B45" s="890">
        <f>B26-I26</f>
        <v>37833</v>
      </c>
      <c r="C45" s="890">
        <f>C26-J26</f>
        <v>40461</v>
      </c>
      <c r="D45" s="890">
        <f t="shared" ref="C45:H59" si="8">D26-K26</f>
        <v>18</v>
      </c>
      <c r="E45" s="890">
        <f t="shared" si="8"/>
        <v>1402</v>
      </c>
      <c r="F45" s="890">
        <f t="shared" si="8"/>
        <v>2803</v>
      </c>
      <c r="G45" s="890">
        <f t="shared" si="8"/>
        <v>25350</v>
      </c>
      <c r="H45" s="890">
        <f t="shared" si="8"/>
        <v>10888</v>
      </c>
      <c r="I45" s="891">
        <f t="shared" ref="I45:O59" si="9">(B45/B6)*100</f>
        <v>97.007692307692309</v>
      </c>
      <c r="J45" s="857">
        <f t="shared" si="9"/>
        <v>97.247993077921464</v>
      </c>
      <c r="K45" s="857">
        <f t="shared" si="9"/>
        <v>75</v>
      </c>
      <c r="L45" s="882">
        <f t="shared" si="9"/>
        <v>95.050847457627114</v>
      </c>
      <c r="M45" s="857">
        <f t="shared" si="9"/>
        <v>95.632889798703516</v>
      </c>
      <c r="N45" s="857">
        <f t="shared" si="9"/>
        <v>98.225356478611275</v>
      </c>
      <c r="O45" s="857">
        <f t="shared" si="9"/>
        <v>95.777621393384933</v>
      </c>
    </row>
    <row r="46" spans="1:22">
      <c r="A46" s="860" t="s">
        <v>32</v>
      </c>
      <c r="B46" s="892">
        <f t="shared" ref="B46:B58" si="10">B27-I27</f>
        <v>40937</v>
      </c>
      <c r="C46" s="892">
        <f t="shared" si="8"/>
        <v>32943</v>
      </c>
      <c r="D46" s="892">
        <f t="shared" si="8"/>
        <v>107</v>
      </c>
      <c r="E46" s="892">
        <f t="shared" si="8"/>
        <v>3091</v>
      </c>
      <c r="F46" s="892">
        <f t="shared" si="8"/>
        <v>2658</v>
      </c>
      <c r="G46" s="892">
        <f t="shared" si="8"/>
        <v>17024</v>
      </c>
      <c r="H46" s="892">
        <f t="shared" si="8"/>
        <v>10063</v>
      </c>
      <c r="I46" s="893">
        <f t="shared" si="9"/>
        <v>116.84267610457815</v>
      </c>
      <c r="J46" s="862">
        <f t="shared" si="9"/>
        <v>99.178106936416185</v>
      </c>
      <c r="K46" s="862">
        <f t="shared" si="9"/>
        <v>84.251968503937007</v>
      </c>
      <c r="L46" s="862">
        <f t="shared" si="9"/>
        <v>94.699754901960787</v>
      </c>
      <c r="M46" s="862">
        <f t="shared" si="9"/>
        <v>96.479128856624314</v>
      </c>
      <c r="N46" s="862">
        <f t="shared" si="9"/>
        <v>100.46028561312403</v>
      </c>
      <c r="O46" s="862">
        <f t="shared" si="9"/>
        <v>99.397471355195577</v>
      </c>
    </row>
    <row r="47" spans="1:22">
      <c r="A47" s="860" t="s">
        <v>33</v>
      </c>
      <c r="B47" s="892">
        <f t="shared" si="10"/>
        <v>28390</v>
      </c>
      <c r="C47" s="892">
        <f t="shared" si="8"/>
        <v>31863</v>
      </c>
      <c r="D47" s="892">
        <f t="shared" si="8"/>
        <v>52</v>
      </c>
      <c r="E47" s="892">
        <f t="shared" si="8"/>
        <v>3272</v>
      </c>
      <c r="F47" s="892">
        <f t="shared" si="8"/>
        <v>2407</v>
      </c>
      <c r="G47" s="892">
        <f>G28-N28</f>
        <v>16050</v>
      </c>
      <c r="H47" s="892">
        <f>H28-O28</f>
        <v>10082</v>
      </c>
      <c r="I47" s="893">
        <f t="shared" si="9"/>
        <v>98.504562645293362</v>
      </c>
      <c r="J47" s="862">
        <f t="shared" si="9"/>
        <v>98.324384373264209</v>
      </c>
      <c r="K47" s="862">
        <f t="shared" si="9"/>
        <v>91.228070175438589</v>
      </c>
      <c r="L47" s="862">
        <f t="shared" si="9"/>
        <v>99.908396946564878</v>
      </c>
      <c r="M47" s="862">
        <f t="shared" si="9"/>
        <v>99.958471760797337</v>
      </c>
      <c r="N47" s="862">
        <f t="shared" si="9"/>
        <v>98.069167786875227</v>
      </c>
      <c r="O47" s="862">
        <f t="shared" si="9"/>
        <v>97.883495145631073</v>
      </c>
    </row>
    <row r="48" spans="1:22">
      <c r="A48" s="860" t="s">
        <v>34</v>
      </c>
      <c r="B48" s="892">
        <f t="shared" si="10"/>
        <v>19134</v>
      </c>
      <c r="C48" s="892">
        <f t="shared" si="8"/>
        <v>25416</v>
      </c>
      <c r="D48" s="892">
        <f t="shared" si="8"/>
        <v>30</v>
      </c>
      <c r="E48" s="892">
        <f t="shared" si="8"/>
        <v>1405</v>
      </c>
      <c r="F48" s="892">
        <f t="shared" si="8"/>
        <v>1832</v>
      </c>
      <c r="G48" s="892">
        <f>G29-N29</f>
        <v>13517</v>
      </c>
      <c r="H48" s="892">
        <f>H29-O29</f>
        <v>8632</v>
      </c>
      <c r="I48" s="893">
        <f t="shared" si="9"/>
        <v>97.862111292962368</v>
      </c>
      <c r="J48" s="862">
        <f t="shared" si="9"/>
        <v>95.016636135930312</v>
      </c>
      <c r="K48" s="862">
        <f t="shared" si="9"/>
        <v>85.714285714285708</v>
      </c>
      <c r="L48" s="862">
        <f t="shared" si="9"/>
        <v>96.629986244841817</v>
      </c>
      <c r="M48" s="862">
        <f t="shared" si="9"/>
        <v>97.446808510638292</v>
      </c>
      <c r="N48" s="862">
        <f t="shared" si="9"/>
        <v>95.912864542680765</v>
      </c>
      <c r="O48" s="862">
        <f t="shared" si="9"/>
        <v>92.947130397329602</v>
      </c>
    </row>
    <row r="49" spans="1:15">
      <c r="A49" s="860" t="s">
        <v>1704</v>
      </c>
      <c r="B49" s="892">
        <f t="shared" si="10"/>
        <v>58112</v>
      </c>
      <c r="C49" s="892">
        <f t="shared" si="8"/>
        <v>53119</v>
      </c>
      <c r="D49" s="892">
        <f t="shared" si="8"/>
        <v>95</v>
      </c>
      <c r="E49" s="892">
        <f t="shared" si="8"/>
        <v>2769</v>
      </c>
      <c r="F49" s="892">
        <f t="shared" si="8"/>
        <v>3093</v>
      </c>
      <c r="G49" s="892">
        <f t="shared" si="8"/>
        <v>32766</v>
      </c>
      <c r="H49" s="892">
        <f t="shared" si="8"/>
        <v>14396</v>
      </c>
      <c r="I49" s="893">
        <f t="shared" si="9"/>
        <v>96.525147830708917</v>
      </c>
      <c r="J49" s="862">
        <f t="shared" si="9"/>
        <v>96.681955516726731</v>
      </c>
      <c r="K49" s="862">
        <f t="shared" si="9"/>
        <v>84.821428571428569</v>
      </c>
      <c r="L49" s="862">
        <f t="shared" si="9"/>
        <v>94.247787610619469</v>
      </c>
      <c r="M49" s="862">
        <f t="shared" si="9"/>
        <v>96.626054358013121</v>
      </c>
      <c r="N49" s="862">
        <f t="shared" si="9"/>
        <v>97.634088200238381</v>
      </c>
      <c r="O49" s="862">
        <f t="shared" si="9"/>
        <v>95.142422840526081</v>
      </c>
    </row>
    <row r="50" spans="1:15">
      <c r="A50" s="860" t="s">
        <v>35</v>
      </c>
      <c r="B50" s="892">
        <f t="shared" si="10"/>
        <v>26695</v>
      </c>
      <c r="C50" s="892">
        <f t="shared" si="8"/>
        <v>26096</v>
      </c>
      <c r="D50" s="892">
        <f t="shared" si="8"/>
        <v>88</v>
      </c>
      <c r="E50" s="892">
        <f t="shared" si="8"/>
        <v>3761</v>
      </c>
      <c r="F50" s="892">
        <f t="shared" si="8"/>
        <v>3846</v>
      </c>
      <c r="G50" s="892">
        <f t="shared" si="8"/>
        <v>11802</v>
      </c>
      <c r="H50" s="892">
        <f t="shared" si="8"/>
        <v>6599</v>
      </c>
      <c r="I50" s="893">
        <f t="shared" si="9"/>
        <v>99.641670710313164</v>
      </c>
      <c r="J50" s="862">
        <f t="shared" si="9"/>
        <v>94.798023830281892</v>
      </c>
      <c r="K50" s="862">
        <f t="shared" si="9"/>
        <v>98.876404494382015</v>
      </c>
      <c r="L50" s="862">
        <f t="shared" si="9"/>
        <v>99.471039407564135</v>
      </c>
      <c r="M50" s="862">
        <f t="shared" si="9"/>
        <v>98.16232771822358</v>
      </c>
      <c r="N50" s="862">
        <f t="shared" si="9"/>
        <v>95.694478229141339</v>
      </c>
      <c r="O50" s="862">
        <f t="shared" si="9"/>
        <v>89.091400027001484</v>
      </c>
    </row>
    <row r="51" spans="1:15">
      <c r="A51" s="860" t="s">
        <v>36</v>
      </c>
      <c r="B51" s="892">
        <f t="shared" si="10"/>
        <v>18082</v>
      </c>
      <c r="C51" s="892">
        <f t="shared" si="8"/>
        <v>5618</v>
      </c>
      <c r="D51" s="892">
        <f t="shared" si="8"/>
        <v>14</v>
      </c>
      <c r="E51" s="892">
        <f t="shared" si="8"/>
        <v>1283</v>
      </c>
      <c r="F51" s="892">
        <f t="shared" si="8"/>
        <v>1840</v>
      </c>
      <c r="G51" s="892">
        <f t="shared" si="8"/>
        <v>1730</v>
      </c>
      <c r="H51" s="892">
        <f t="shared" si="8"/>
        <v>751</v>
      </c>
      <c r="I51" s="893">
        <f t="shared" si="9"/>
        <v>98.335871220361099</v>
      </c>
      <c r="J51" s="862">
        <f t="shared" si="9"/>
        <v>49.168562926658495</v>
      </c>
      <c r="K51" s="862">
        <f t="shared" si="9"/>
        <v>22.222222222222221</v>
      </c>
      <c r="L51" s="862">
        <f t="shared" si="9"/>
        <v>77.80473013947848</v>
      </c>
      <c r="M51" s="862">
        <f t="shared" si="9"/>
        <v>70.579209819716155</v>
      </c>
      <c r="N51" s="862">
        <f t="shared" si="9"/>
        <v>34.237086879081737</v>
      </c>
      <c r="O51" s="862">
        <f t="shared" si="9"/>
        <v>36.562804284323271</v>
      </c>
    </row>
    <row r="52" spans="1:15">
      <c r="A52" s="860" t="s">
        <v>37</v>
      </c>
      <c r="B52" s="892">
        <f t="shared" si="10"/>
        <v>25021</v>
      </c>
      <c r="C52" s="892">
        <v>23259</v>
      </c>
      <c r="D52" s="892">
        <f t="shared" si="8"/>
        <v>61</v>
      </c>
      <c r="E52" s="892">
        <f t="shared" si="8"/>
        <v>2047</v>
      </c>
      <c r="F52" s="892">
        <f t="shared" si="8"/>
        <v>1796</v>
      </c>
      <c r="G52" s="892">
        <v>14287</v>
      </c>
      <c r="H52" s="892">
        <v>6203</v>
      </c>
      <c r="I52" s="893">
        <f t="shared" si="9"/>
        <v>98.791803213961387</v>
      </c>
      <c r="J52" s="862">
        <f t="shared" si="9"/>
        <v>93.767385607740366</v>
      </c>
      <c r="K52" s="894">
        <f t="shared" si="9"/>
        <v>98.387096774193552</v>
      </c>
      <c r="L52" s="862">
        <f t="shared" si="9"/>
        <v>100</v>
      </c>
      <c r="M52" s="862">
        <f t="shared" si="9"/>
        <v>99.888765294771957</v>
      </c>
      <c r="N52" s="862">
        <f t="shared" si="9"/>
        <v>98.824099052362186</v>
      </c>
      <c r="O52" s="862">
        <f t="shared" si="9"/>
        <v>96.304921596025466</v>
      </c>
    </row>
    <row r="53" spans="1:15">
      <c r="A53" s="860" t="s">
        <v>38</v>
      </c>
      <c r="B53" s="892">
        <f t="shared" si="10"/>
        <v>31588</v>
      </c>
      <c r="C53" s="892">
        <f t="shared" si="8"/>
        <v>26655</v>
      </c>
      <c r="D53" s="892">
        <f t="shared" si="8"/>
        <v>85</v>
      </c>
      <c r="E53" s="892">
        <f t="shared" si="8"/>
        <v>1820</v>
      </c>
      <c r="F53" s="892">
        <f t="shared" si="8"/>
        <v>1535</v>
      </c>
      <c r="G53" s="892">
        <f t="shared" si="8"/>
        <v>16680</v>
      </c>
      <c r="H53" s="892">
        <f t="shared" si="8"/>
        <v>6535</v>
      </c>
      <c r="I53" s="893">
        <f t="shared" si="9"/>
        <v>100.28573242745571</v>
      </c>
      <c r="J53" s="862">
        <f t="shared" si="9"/>
        <v>88.640218150377436</v>
      </c>
      <c r="K53" s="862">
        <f t="shared" si="9"/>
        <v>94.444444444444443</v>
      </c>
      <c r="L53" s="862">
        <f t="shared" si="9"/>
        <v>93.959731543624159</v>
      </c>
      <c r="M53" s="862">
        <f t="shared" si="9"/>
        <v>97.460317460317455</v>
      </c>
      <c r="N53" s="862">
        <f t="shared" si="9"/>
        <v>94.665153234960272</v>
      </c>
      <c r="O53" s="862">
        <f t="shared" si="9"/>
        <v>73.85015255961126</v>
      </c>
    </row>
    <row r="54" spans="1:15">
      <c r="A54" s="860" t="s">
        <v>39</v>
      </c>
      <c r="B54" s="892">
        <f t="shared" si="10"/>
        <v>45293</v>
      </c>
      <c r="C54" s="892">
        <f t="shared" si="8"/>
        <v>42896</v>
      </c>
      <c r="D54" s="892">
        <f t="shared" si="8"/>
        <v>51</v>
      </c>
      <c r="E54" s="892">
        <f t="shared" si="8"/>
        <v>3119</v>
      </c>
      <c r="F54" s="892">
        <f t="shared" si="8"/>
        <v>2865</v>
      </c>
      <c r="G54" s="892">
        <f t="shared" si="8"/>
        <v>23654</v>
      </c>
      <c r="H54" s="892">
        <f t="shared" si="8"/>
        <v>13207</v>
      </c>
      <c r="I54" s="893">
        <f t="shared" si="9"/>
        <v>98.686160013944573</v>
      </c>
      <c r="J54" s="862">
        <f t="shared" si="9"/>
        <v>97.146480659480034</v>
      </c>
      <c r="K54" s="862">
        <f t="shared" si="9"/>
        <v>85</v>
      </c>
      <c r="L54" s="862">
        <f t="shared" si="9"/>
        <v>98.890298034242235</v>
      </c>
      <c r="M54" s="862">
        <f t="shared" si="9"/>
        <v>98.555211558307533</v>
      </c>
      <c r="N54" s="862">
        <f t="shared" si="9"/>
        <v>97.610696158131475</v>
      </c>
      <c r="O54" s="862">
        <f t="shared" si="9"/>
        <v>95.689030575278949</v>
      </c>
    </row>
    <row r="55" spans="1:15">
      <c r="A55" s="860" t="s">
        <v>40</v>
      </c>
      <c r="B55" s="892">
        <f t="shared" si="10"/>
        <v>22419</v>
      </c>
      <c r="C55" s="892">
        <f t="shared" si="8"/>
        <v>25119</v>
      </c>
      <c r="D55" s="892">
        <f t="shared" si="8"/>
        <v>48</v>
      </c>
      <c r="E55" s="892">
        <f t="shared" si="8"/>
        <v>1781</v>
      </c>
      <c r="F55" s="892">
        <f t="shared" si="8"/>
        <v>3391</v>
      </c>
      <c r="G55" s="892">
        <f t="shared" si="8"/>
        <v>11746</v>
      </c>
      <c r="H55" s="892">
        <f t="shared" si="8"/>
        <v>8153</v>
      </c>
      <c r="I55" s="893">
        <f t="shared" si="9"/>
        <v>97.009952401557769</v>
      </c>
      <c r="J55" s="862">
        <f t="shared" si="9"/>
        <v>95.050516517198318</v>
      </c>
      <c r="K55" s="862">
        <f t="shared" si="9"/>
        <v>97.959183673469383</v>
      </c>
      <c r="L55" s="862">
        <f t="shared" si="9"/>
        <v>93.638275499474233</v>
      </c>
      <c r="M55" s="862">
        <f t="shared" si="9"/>
        <v>97.498562392179409</v>
      </c>
      <c r="N55" s="862">
        <f t="shared" si="9"/>
        <v>95.480409689481377</v>
      </c>
      <c r="O55" s="862">
        <f t="shared" si="9"/>
        <v>93.755749770009203</v>
      </c>
    </row>
    <row r="56" spans="1:15">
      <c r="A56" s="860" t="s">
        <v>41</v>
      </c>
      <c r="B56" s="892">
        <f t="shared" si="10"/>
        <v>20011</v>
      </c>
      <c r="C56" s="895">
        <f t="shared" si="8"/>
        <v>21517</v>
      </c>
      <c r="D56" s="895">
        <f t="shared" si="8"/>
        <v>41</v>
      </c>
      <c r="E56" s="895">
        <f t="shared" si="8"/>
        <v>590</v>
      </c>
      <c r="F56" s="895">
        <f t="shared" si="8"/>
        <v>1698</v>
      </c>
      <c r="G56" s="895">
        <f t="shared" si="8"/>
        <v>12383</v>
      </c>
      <c r="H56" s="895">
        <f t="shared" si="8"/>
        <v>6805</v>
      </c>
      <c r="I56" s="893">
        <f t="shared" si="9"/>
        <v>99.339753772835579</v>
      </c>
      <c r="J56" s="862">
        <f t="shared" si="9"/>
        <v>99.726548016314425</v>
      </c>
      <c r="K56" s="862">
        <f t="shared" si="9"/>
        <v>100</v>
      </c>
      <c r="L56" s="862">
        <f t="shared" si="9"/>
        <v>97.199341021416814</v>
      </c>
      <c r="M56" s="862">
        <f t="shared" si="9"/>
        <v>98.720930232558132</v>
      </c>
      <c r="N56" s="862">
        <f t="shared" si="9"/>
        <v>100.24285598640006</v>
      </c>
      <c r="O56" s="862">
        <f t="shared" si="9"/>
        <v>99.270605397520058</v>
      </c>
    </row>
    <row r="57" spans="1:15">
      <c r="A57" s="860" t="s">
        <v>42</v>
      </c>
      <c r="B57" s="892">
        <f t="shared" si="10"/>
        <v>17060</v>
      </c>
      <c r="C57" s="892">
        <f t="shared" si="8"/>
        <v>15236</v>
      </c>
      <c r="D57" s="892">
        <f t="shared" si="8"/>
        <v>3</v>
      </c>
      <c r="E57" s="892">
        <f t="shared" si="8"/>
        <v>724</v>
      </c>
      <c r="F57" s="892">
        <f t="shared" si="8"/>
        <v>1099</v>
      </c>
      <c r="G57" s="892">
        <f t="shared" si="8"/>
        <v>7909</v>
      </c>
      <c r="H57" s="892">
        <f t="shared" si="8"/>
        <v>5501</v>
      </c>
      <c r="I57" s="893">
        <f t="shared" si="9"/>
        <v>96.821793416572078</v>
      </c>
      <c r="J57" s="862">
        <f t="shared" si="9"/>
        <v>97.348412242029255</v>
      </c>
      <c r="K57" s="862">
        <f t="shared" si="9"/>
        <v>100</v>
      </c>
      <c r="L57" s="862">
        <f t="shared" si="9"/>
        <v>97.705802968960867</v>
      </c>
      <c r="M57" s="862">
        <f t="shared" si="9"/>
        <v>98.300536672629704</v>
      </c>
      <c r="N57" s="862">
        <f t="shared" si="9"/>
        <v>97.883663366336634</v>
      </c>
      <c r="O57" s="862">
        <f t="shared" si="9"/>
        <v>96.356629882641442</v>
      </c>
    </row>
    <row r="58" spans="1:15">
      <c r="A58" s="860" t="s">
        <v>43</v>
      </c>
      <c r="B58" s="892">
        <f t="shared" si="10"/>
        <v>29894</v>
      </c>
      <c r="C58" s="892">
        <f t="shared" si="8"/>
        <v>34147</v>
      </c>
      <c r="D58" s="892">
        <f t="shared" si="8"/>
        <v>47</v>
      </c>
      <c r="E58" s="892">
        <f t="shared" si="8"/>
        <v>2858</v>
      </c>
      <c r="F58" s="892">
        <f t="shared" si="8"/>
        <v>3565</v>
      </c>
      <c r="G58" s="892">
        <f t="shared" si="8"/>
        <v>17371</v>
      </c>
      <c r="H58" s="892">
        <f t="shared" si="8"/>
        <v>10306</v>
      </c>
      <c r="I58" s="893">
        <f t="shared" si="9"/>
        <v>99.580279813457693</v>
      </c>
      <c r="J58" s="862">
        <f t="shared" si="9"/>
        <v>94.768539076376555</v>
      </c>
      <c r="K58" s="862">
        <f t="shared" si="9"/>
        <v>95.918367346938766</v>
      </c>
      <c r="L58" s="862">
        <f t="shared" si="9"/>
        <v>98.348245010323467</v>
      </c>
      <c r="M58" s="862">
        <f t="shared" si="9"/>
        <v>98.101265822784811</v>
      </c>
      <c r="N58" s="862">
        <f t="shared" si="9"/>
        <v>95.329821095379202</v>
      </c>
      <c r="O58" s="862">
        <f t="shared" si="9"/>
        <v>91.845646555565452</v>
      </c>
    </row>
    <row r="59" spans="1:15">
      <c r="A59" s="865" t="s">
        <v>93</v>
      </c>
      <c r="B59" s="896" t="s">
        <v>44</v>
      </c>
      <c r="C59" s="890">
        <f t="shared" si="8"/>
        <v>405824</v>
      </c>
      <c r="D59" s="890">
        <f t="shared" si="8"/>
        <v>740</v>
      </c>
      <c r="E59" s="890">
        <f t="shared" si="8"/>
        <v>29922</v>
      </c>
      <c r="F59" s="890">
        <f t="shared" si="8"/>
        <v>34428</v>
      </c>
      <c r="G59" s="890">
        <f t="shared" si="8"/>
        <v>222422</v>
      </c>
      <c r="H59" s="890">
        <f t="shared" si="8"/>
        <v>118312</v>
      </c>
      <c r="I59" s="869" t="s">
        <v>44</v>
      </c>
      <c r="J59" s="857">
        <f t="shared" si="9"/>
        <v>95.131871042755236</v>
      </c>
      <c r="K59" s="857">
        <f t="shared" si="9"/>
        <v>85.946573751451808</v>
      </c>
      <c r="L59" s="857">
        <f t="shared" si="9"/>
        <v>96.119498875682623</v>
      </c>
      <c r="M59" s="857">
        <f t="shared" si="9"/>
        <v>95.819649318118564</v>
      </c>
      <c r="N59" s="857">
        <f t="shared" si="9"/>
        <v>96.109339486488125</v>
      </c>
      <c r="O59" s="857">
        <f t="shared" si="9"/>
        <v>92.980415579516517</v>
      </c>
    </row>
    <row r="60" spans="1:15">
      <c r="A60" s="872" t="s">
        <v>1705</v>
      </c>
      <c r="B60" s="897">
        <f>SUM(B45:B58)</f>
        <v>420469</v>
      </c>
      <c r="C60" s="898"/>
      <c r="D60" s="897">
        <f>D41-K41</f>
        <v>824</v>
      </c>
      <c r="E60" s="897">
        <f>E41-L41</f>
        <v>26745</v>
      </c>
      <c r="F60" s="897">
        <f>F41-M41</f>
        <v>30696</v>
      </c>
      <c r="G60" s="897">
        <f>G41-N41</f>
        <v>236309</v>
      </c>
      <c r="H60" s="897">
        <f>H41-O41</f>
        <v>125895</v>
      </c>
      <c r="I60" s="899">
        <f>(B60/B21)*100</f>
        <v>99.777412335343257</v>
      </c>
      <c r="J60" s="900" t="s">
        <v>44</v>
      </c>
      <c r="K60" s="901">
        <f>(D60/D21)*100</f>
        <v>97.630331753554501</v>
      </c>
      <c r="L60" s="901">
        <f>(E60/E21)*100</f>
        <v>98.244131800315913</v>
      </c>
      <c r="M60" s="901">
        <f>(F60/F21)*100</f>
        <v>98.510911424903725</v>
      </c>
      <c r="N60" s="901">
        <f>(G60/G21)*100</f>
        <v>101.44063394762033</v>
      </c>
      <c r="O60" s="901">
        <f>(H60/H21)*100</f>
        <v>97.42159146308434</v>
      </c>
    </row>
    <row r="61" spans="1:15">
      <c r="C61" s="145"/>
      <c r="D61" s="145"/>
    </row>
    <row r="62" spans="1:15">
      <c r="C62" s="145"/>
      <c r="D62" s="145"/>
    </row>
    <row r="63" spans="1:15">
      <c r="C63" s="145"/>
      <c r="D63" s="145"/>
      <c r="E63" s="145"/>
      <c r="F63" s="145"/>
      <c r="G63" s="145"/>
      <c r="H63" s="145"/>
      <c r="I63" s="145"/>
    </row>
    <row r="64" spans="1:15" ht="18">
      <c r="H64" s="902"/>
    </row>
  </sheetData>
  <mergeCells count="37">
    <mergeCell ref="A1:O1"/>
    <mergeCell ref="M2:N2"/>
    <mergeCell ref="A3:A5"/>
    <mergeCell ref="B3:B5"/>
    <mergeCell ref="C3:C5"/>
    <mergeCell ref="I3:I5"/>
    <mergeCell ref="J3:J5"/>
    <mergeCell ref="N4:N5"/>
    <mergeCell ref="O4:O5"/>
    <mergeCell ref="R3:W3"/>
    <mergeCell ref="X3:X4"/>
    <mergeCell ref="D4:D5"/>
    <mergeCell ref="E4:E5"/>
    <mergeCell ref="F4:F5"/>
    <mergeCell ref="G4:G5"/>
    <mergeCell ref="H4:H5"/>
    <mergeCell ref="K4:K5"/>
    <mergeCell ref="L4:L5"/>
    <mergeCell ref="M4:M5"/>
    <mergeCell ref="A23:A25"/>
    <mergeCell ref="B23:H23"/>
    <mergeCell ref="I23:O23"/>
    <mergeCell ref="B24:B25"/>
    <mergeCell ref="C24:C25"/>
    <mergeCell ref="D24:H24"/>
    <mergeCell ref="I24:I25"/>
    <mergeCell ref="J24:J25"/>
    <mergeCell ref="K24:O24"/>
    <mergeCell ref="B42:H42"/>
    <mergeCell ref="I42:O42"/>
    <mergeCell ref="A43:A44"/>
    <mergeCell ref="B43:B44"/>
    <mergeCell ref="C43:C44"/>
    <mergeCell ref="D43:H43"/>
    <mergeCell ref="I43:I44"/>
    <mergeCell ref="J43:J44"/>
    <mergeCell ref="K43:O43"/>
  </mergeCells>
  <pageMargins left="0.7" right="0.37" top="0.3" bottom="0.23" header="0.22" footer="0.17"/>
  <pageSetup scale="9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O29"/>
  <sheetViews>
    <sheetView workbookViewId="0">
      <selection activeCell="S38" sqref="S38"/>
    </sheetView>
  </sheetViews>
  <sheetFormatPr defaultRowHeight="12.75"/>
  <cols>
    <col min="1" max="1" width="12.7109375" style="88" customWidth="1"/>
    <col min="2" max="2" width="10.5703125" style="88" customWidth="1"/>
    <col min="3" max="3" width="8.85546875" style="88" customWidth="1"/>
    <col min="4" max="8" width="7.7109375" style="88" customWidth="1"/>
    <col min="9" max="10" width="9.42578125" style="88" customWidth="1"/>
    <col min="11" max="13" width="7" style="88" customWidth="1"/>
    <col min="14" max="15" width="10" style="88" customWidth="1"/>
    <col min="16" max="16384" width="9.140625" style="88"/>
  </cols>
  <sheetData>
    <row r="2" spans="1:15">
      <c r="A2" s="1632" t="s">
        <v>1716</v>
      </c>
      <c r="B2" s="1632"/>
      <c r="C2" s="1632"/>
      <c r="D2" s="1632"/>
      <c r="E2" s="1632"/>
      <c r="F2" s="1632"/>
      <c r="G2" s="1632"/>
      <c r="H2" s="1632"/>
      <c r="I2" s="1632"/>
      <c r="J2" s="1632"/>
      <c r="K2" s="1632"/>
      <c r="L2" s="1632"/>
      <c r="M2" s="1632"/>
      <c r="N2" s="1632"/>
      <c r="O2" s="1632"/>
    </row>
    <row r="3" spans="1:15">
      <c r="A3" s="817"/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</row>
    <row r="5" spans="1:15" ht="46.5" customHeight="1">
      <c r="A5" s="1633" t="s">
        <v>1717</v>
      </c>
      <c r="B5" s="1633" t="s">
        <v>1718</v>
      </c>
      <c r="C5" s="1633" t="s">
        <v>1719</v>
      </c>
      <c r="D5" s="1635" t="s">
        <v>1720</v>
      </c>
      <c r="E5" s="1636"/>
      <c r="F5" s="1636"/>
      <c r="G5" s="1636"/>
      <c r="H5" s="1637"/>
      <c r="I5" s="416" t="s">
        <v>1721</v>
      </c>
      <c r="J5" s="413"/>
      <c r="K5" s="1638" t="s">
        <v>1722</v>
      </c>
      <c r="L5" s="1639"/>
      <c r="M5" s="1640"/>
      <c r="N5" s="1633" t="s">
        <v>1723</v>
      </c>
      <c r="O5" s="1633" t="s">
        <v>1724</v>
      </c>
    </row>
    <row r="6" spans="1:15" ht="39.75" customHeight="1">
      <c r="A6" s="1634"/>
      <c r="B6" s="1634"/>
      <c r="C6" s="1634"/>
      <c r="D6" s="806" t="s">
        <v>1699</v>
      </c>
      <c r="E6" s="806" t="s">
        <v>1700</v>
      </c>
      <c r="F6" s="806" t="s">
        <v>1701</v>
      </c>
      <c r="G6" s="806" t="s">
        <v>1725</v>
      </c>
      <c r="H6" s="806" t="s">
        <v>1726</v>
      </c>
      <c r="I6" s="810">
        <v>2013</v>
      </c>
      <c r="J6" s="810">
        <v>2012</v>
      </c>
      <c r="K6" s="810" t="s">
        <v>1727</v>
      </c>
      <c r="L6" s="810" t="s">
        <v>1728</v>
      </c>
      <c r="M6" s="810" t="s">
        <v>1729</v>
      </c>
      <c r="N6" s="1634"/>
      <c r="O6" s="1634"/>
    </row>
    <row r="7" spans="1:15" ht="18.75" customHeight="1">
      <c r="A7" s="88" t="s">
        <v>98</v>
      </c>
      <c r="B7" s="88">
        <v>1310</v>
      </c>
      <c r="C7" s="88">
        <v>698</v>
      </c>
      <c r="D7" s="88">
        <v>1</v>
      </c>
      <c r="E7" s="88">
        <v>27</v>
      </c>
      <c r="F7" s="88">
        <v>51</v>
      </c>
      <c r="G7" s="88">
        <v>358</v>
      </c>
      <c r="H7" s="88">
        <v>261</v>
      </c>
      <c r="I7" s="179">
        <v>0.62605950256074483</v>
      </c>
      <c r="J7" s="179">
        <v>1.1327261473162966</v>
      </c>
      <c r="K7" s="88">
        <v>0</v>
      </c>
      <c r="L7" s="88">
        <v>223</v>
      </c>
      <c r="M7" s="88">
        <v>475</v>
      </c>
      <c r="N7" s="88">
        <v>111491</v>
      </c>
      <c r="O7" s="88">
        <v>113090</v>
      </c>
    </row>
    <row r="8" spans="1:15" ht="18.75" customHeight="1">
      <c r="A8" s="88" t="s">
        <v>99</v>
      </c>
      <c r="B8" s="88">
        <v>1292</v>
      </c>
      <c r="C8" s="88">
        <v>4130</v>
      </c>
      <c r="D8" s="88">
        <v>16</v>
      </c>
      <c r="E8" s="88">
        <v>208</v>
      </c>
      <c r="F8" s="88">
        <v>235</v>
      </c>
      <c r="G8" s="88">
        <v>1608</v>
      </c>
      <c r="H8" s="88">
        <v>2063</v>
      </c>
      <c r="I8" s="179">
        <v>4.9793831834293849</v>
      </c>
      <c r="J8" s="179">
        <v>1.0305710440299942</v>
      </c>
      <c r="K8" s="88">
        <v>4</v>
      </c>
      <c r="L8" s="88">
        <v>530</v>
      </c>
      <c r="M8" s="88">
        <v>3596</v>
      </c>
      <c r="N8" s="88">
        <v>82942</v>
      </c>
      <c r="O8" s="88">
        <v>78015</v>
      </c>
    </row>
    <row r="9" spans="1:15" ht="18.75" customHeight="1">
      <c r="A9" s="88" t="s">
        <v>100</v>
      </c>
      <c r="B9" s="88">
        <v>1124</v>
      </c>
      <c r="C9" s="88">
        <v>2352</v>
      </c>
      <c r="D9" s="88">
        <v>12</v>
      </c>
      <c r="E9" s="88">
        <v>117</v>
      </c>
      <c r="F9" s="88">
        <v>117</v>
      </c>
      <c r="G9" s="88">
        <v>1013</v>
      </c>
      <c r="H9" s="88">
        <v>1093</v>
      </c>
      <c r="I9" s="179">
        <v>3.1441748546220172</v>
      </c>
      <c r="J9" s="179">
        <v>0.97137233086567676</v>
      </c>
      <c r="K9" s="88">
        <v>0</v>
      </c>
      <c r="L9" s="88">
        <v>977</v>
      </c>
      <c r="M9" s="88">
        <v>1375</v>
      </c>
      <c r="N9" s="88">
        <v>74805</v>
      </c>
      <c r="O9" s="88">
        <v>70107</v>
      </c>
    </row>
    <row r="10" spans="1:15" ht="18.75" customHeight="1">
      <c r="A10" s="88" t="s">
        <v>101</v>
      </c>
      <c r="B10" s="88">
        <v>762</v>
      </c>
      <c r="C10" s="88">
        <v>1236</v>
      </c>
      <c r="D10" s="88">
        <v>0</v>
      </c>
      <c r="E10" s="88">
        <v>50</v>
      </c>
      <c r="F10" s="88">
        <v>86</v>
      </c>
      <c r="G10" s="88">
        <v>522</v>
      </c>
      <c r="H10" s="88">
        <v>578</v>
      </c>
      <c r="I10" s="179">
        <v>1.7475398710553105</v>
      </c>
      <c r="J10" s="179">
        <v>1.0380953899634833</v>
      </c>
      <c r="K10" s="88">
        <v>0</v>
      </c>
      <c r="L10" s="88">
        <v>658</v>
      </c>
      <c r="M10" s="88">
        <v>578</v>
      </c>
      <c r="N10" s="88">
        <v>70728</v>
      </c>
      <c r="O10" s="88">
        <v>62711</v>
      </c>
    </row>
    <row r="11" spans="1:15" ht="18.75" customHeight="1">
      <c r="A11" s="88" t="s">
        <v>102</v>
      </c>
      <c r="B11" s="88">
        <v>2371</v>
      </c>
      <c r="C11" s="88">
        <v>2737</v>
      </c>
      <c r="D11" s="88">
        <v>3</v>
      </c>
      <c r="E11" s="88">
        <v>92</v>
      </c>
      <c r="F11" s="88">
        <v>140</v>
      </c>
      <c r="G11" s="88">
        <v>1370</v>
      </c>
      <c r="H11" s="88">
        <v>1132</v>
      </c>
      <c r="I11" s="179">
        <v>1.7308653061740731</v>
      </c>
      <c r="J11" s="179">
        <v>1.4418106855745958</v>
      </c>
      <c r="K11" s="88">
        <v>0</v>
      </c>
      <c r="L11" s="88">
        <v>993</v>
      </c>
      <c r="M11" s="88">
        <v>1744</v>
      </c>
      <c r="N11" s="88">
        <v>158129</v>
      </c>
      <c r="O11" s="88">
        <v>164446</v>
      </c>
    </row>
    <row r="12" spans="1:15" ht="18.75" customHeight="1">
      <c r="A12" s="88" t="s">
        <v>103</v>
      </c>
      <c r="B12" s="88">
        <v>1222</v>
      </c>
      <c r="C12" s="88">
        <v>2390</v>
      </c>
      <c r="D12" s="88">
        <v>18</v>
      </c>
      <c r="E12" s="88">
        <v>82</v>
      </c>
      <c r="F12" s="88">
        <v>183</v>
      </c>
      <c r="G12" s="88">
        <v>894</v>
      </c>
      <c r="H12" s="88">
        <v>1213</v>
      </c>
      <c r="I12" s="179">
        <v>2.7571090730806946</v>
      </c>
      <c r="J12" s="179">
        <v>1.1148035541728534</v>
      </c>
      <c r="K12" s="88">
        <v>42</v>
      </c>
      <c r="L12" s="88">
        <v>770</v>
      </c>
      <c r="M12" s="88">
        <v>1578</v>
      </c>
      <c r="N12" s="88">
        <v>86685</v>
      </c>
      <c r="O12" s="88">
        <v>84858</v>
      </c>
    </row>
    <row r="13" spans="1:15" ht="18.75" customHeight="1">
      <c r="A13" s="88" t="s">
        <v>104</v>
      </c>
      <c r="B13" s="88">
        <v>489</v>
      </c>
      <c r="C13" s="88">
        <v>24777</v>
      </c>
      <c r="D13" s="88">
        <v>29</v>
      </c>
      <c r="E13" s="88">
        <v>611</v>
      </c>
      <c r="F13" s="88">
        <v>5478</v>
      </c>
      <c r="G13" s="88">
        <v>13475</v>
      </c>
      <c r="H13" s="88">
        <v>5184</v>
      </c>
      <c r="I13" s="179">
        <v>38.88174000376624</v>
      </c>
      <c r="J13" s="179">
        <v>0.4614114332896207</v>
      </c>
      <c r="K13" s="88">
        <v>29</v>
      </c>
      <c r="L13" s="88">
        <v>16686</v>
      </c>
      <c r="M13" s="88">
        <v>8062</v>
      </c>
      <c r="N13" s="88">
        <v>63724</v>
      </c>
      <c r="O13" s="88">
        <v>61767</v>
      </c>
    </row>
    <row r="14" spans="1:15" ht="18.75" customHeight="1">
      <c r="A14" s="88" t="s">
        <v>105</v>
      </c>
      <c r="B14" s="88">
        <v>406</v>
      </c>
      <c r="C14" s="88">
        <v>523</v>
      </c>
      <c r="D14" s="88">
        <v>0</v>
      </c>
      <c r="E14" s="88">
        <v>4</v>
      </c>
      <c r="F14" s="88">
        <v>11</v>
      </c>
      <c r="G14" s="88">
        <v>239</v>
      </c>
      <c r="H14" s="88">
        <v>269</v>
      </c>
      <c r="I14" s="179">
        <v>0.71986015718552576</v>
      </c>
      <c r="J14" s="179">
        <v>0.36826551488974768</v>
      </c>
      <c r="K14" s="88">
        <v>0</v>
      </c>
      <c r="L14" s="88">
        <v>0</v>
      </c>
      <c r="M14" s="88">
        <v>523</v>
      </c>
      <c r="N14" s="88">
        <v>72653</v>
      </c>
      <c r="O14" s="88">
        <v>65985</v>
      </c>
    </row>
    <row r="15" spans="1:15" ht="18.75" customHeight="1">
      <c r="A15" s="88" t="s">
        <v>106</v>
      </c>
      <c r="B15" s="88">
        <v>650</v>
      </c>
      <c r="C15" s="88">
        <v>1907</v>
      </c>
      <c r="D15" s="88">
        <v>2</v>
      </c>
      <c r="E15" s="88">
        <v>109</v>
      </c>
      <c r="F15" s="88">
        <v>80</v>
      </c>
      <c r="G15" s="88">
        <v>1098</v>
      </c>
      <c r="H15" s="88">
        <v>618</v>
      </c>
      <c r="I15" s="179">
        <v>2.0437471197848009</v>
      </c>
      <c r="J15" s="179">
        <v>0.27853189013856078</v>
      </c>
      <c r="K15" s="88">
        <v>4</v>
      </c>
      <c r="L15" s="88">
        <v>620</v>
      </c>
      <c r="M15" s="88">
        <v>1283</v>
      </c>
      <c r="N15" s="88">
        <v>93309</v>
      </c>
      <c r="O15" s="88">
        <v>85089</v>
      </c>
    </row>
    <row r="16" spans="1:15" ht="18.75" customHeight="1">
      <c r="A16" s="88" t="s">
        <v>107</v>
      </c>
      <c r="B16" s="88">
        <v>813</v>
      </c>
      <c r="C16" s="88">
        <v>1838</v>
      </c>
      <c r="D16" s="88">
        <v>3</v>
      </c>
      <c r="E16" s="88">
        <v>45</v>
      </c>
      <c r="F16" s="88">
        <v>82</v>
      </c>
      <c r="G16" s="88">
        <v>603</v>
      </c>
      <c r="H16" s="88">
        <v>1105</v>
      </c>
      <c r="I16" s="179">
        <v>1.6363231693745828</v>
      </c>
      <c r="J16" s="179">
        <v>0.48446357872024265</v>
      </c>
      <c r="K16" s="88">
        <v>9</v>
      </c>
      <c r="L16" s="88">
        <v>804</v>
      </c>
      <c r="M16" s="88">
        <v>1025</v>
      </c>
      <c r="N16" s="88">
        <v>112325</v>
      </c>
      <c r="O16" s="88">
        <v>98253</v>
      </c>
    </row>
    <row r="17" spans="1:15" ht="18.75" customHeight="1">
      <c r="A17" s="88" t="s">
        <v>108</v>
      </c>
      <c r="B17" s="88">
        <v>292</v>
      </c>
      <c r="C17" s="88">
        <v>752</v>
      </c>
      <c r="D17" s="88">
        <v>3</v>
      </c>
      <c r="E17" s="88">
        <v>49</v>
      </c>
      <c r="F17" s="88">
        <v>123</v>
      </c>
      <c r="G17" s="88">
        <v>281</v>
      </c>
      <c r="H17" s="88">
        <v>296</v>
      </c>
      <c r="I17" s="179">
        <v>1.1011538686815439</v>
      </c>
      <c r="J17" s="179">
        <v>0.38113010611547765</v>
      </c>
      <c r="K17" s="88">
        <v>88</v>
      </c>
      <c r="L17" s="88">
        <v>54</v>
      </c>
      <c r="M17" s="88">
        <v>610</v>
      </c>
      <c r="N17" s="88">
        <v>68292</v>
      </c>
      <c r="O17" s="88">
        <v>63233</v>
      </c>
    </row>
    <row r="18" spans="1:15" ht="18.75" customHeight="1">
      <c r="A18" s="88" t="s">
        <v>109</v>
      </c>
      <c r="B18" s="88">
        <v>1630</v>
      </c>
      <c r="C18" s="88">
        <v>1312</v>
      </c>
      <c r="D18" s="88">
        <v>0</v>
      </c>
      <c r="E18" s="88">
        <v>15</v>
      </c>
      <c r="F18" s="88">
        <v>22</v>
      </c>
      <c r="G18" s="88">
        <v>582</v>
      </c>
      <c r="H18" s="88">
        <v>693</v>
      </c>
      <c r="I18" s="179">
        <v>1.9351317866045221</v>
      </c>
      <c r="J18" s="179">
        <v>2.4289567407274948</v>
      </c>
      <c r="K18" s="88">
        <v>0</v>
      </c>
      <c r="L18" s="88">
        <v>643</v>
      </c>
      <c r="M18" s="88">
        <v>669</v>
      </c>
      <c r="N18" s="88">
        <v>67799</v>
      </c>
      <c r="O18" s="88">
        <v>67107</v>
      </c>
    </row>
    <row r="19" spans="1:15" ht="18.75" customHeight="1">
      <c r="A19" s="88" t="s">
        <v>110</v>
      </c>
      <c r="B19" s="88">
        <v>903</v>
      </c>
      <c r="C19" s="88">
        <v>1422</v>
      </c>
      <c r="D19" s="88">
        <v>0</v>
      </c>
      <c r="E19" s="88">
        <v>9</v>
      </c>
      <c r="F19" s="88">
        <v>101</v>
      </c>
      <c r="G19" s="88">
        <v>484</v>
      </c>
      <c r="H19" s="88">
        <v>828</v>
      </c>
      <c r="I19" s="179">
        <v>2.9464174713024738</v>
      </c>
      <c r="J19" s="179">
        <v>1.7062919515714197</v>
      </c>
      <c r="K19" s="88">
        <v>0</v>
      </c>
      <c r="L19" s="88">
        <v>756</v>
      </c>
      <c r="M19" s="88">
        <v>666</v>
      </c>
      <c r="N19" s="88">
        <v>48262</v>
      </c>
      <c r="O19" s="88">
        <v>47823</v>
      </c>
    </row>
    <row r="20" spans="1:15" ht="18.75" customHeight="1">
      <c r="A20" s="88" t="s">
        <v>111</v>
      </c>
      <c r="B20" s="88">
        <v>898</v>
      </c>
      <c r="C20" s="88">
        <v>1797</v>
      </c>
      <c r="D20" s="88">
        <v>1</v>
      </c>
      <c r="E20" s="88">
        <v>80</v>
      </c>
      <c r="F20" s="88">
        <v>194</v>
      </c>
      <c r="G20" s="88">
        <v>729</v>
      </c>
      <c r="H20" s="88">
        <v>793</v>
      </c>
      <c r="I20" s="179">
        <v>1.8697520523572195</v>
      </c>
      <c r="J20" s="179">
        <v>0.78599417951832085</v>
      </c>
      <c r="K20" s="88">
        <v>130</v>
      </c>
      <c r="L20" s="88">
        <v>417</v>
      </c>
      <c r="M20" s="88">
        <v>1250</v>
      </c>
      <c r="N20" s="88">
        <v>96109</v>
      </c>
      <c r="O20" s="88">
        <v>87278</v>
      </c>
    </row>
    <row r="21" spans="1:15" ht="18.75" customHeight="1">
      <c r="A21" s="88" t="s">
        <v>112</v>
      </c>
      <c r="C21" s="88">
        <v>47871</v>
      </c>
      <c r="D21" s="88">
        <v>88</v>
      </c>
      <c r="E21" s="88">
        <v>1498</v>
      </c>
      <c r="F21" s="88">
        <v>6903</v>
      </c>
      <c r="G21" s="88">
        <v>23256</v>
      </c>
      <c r="H21" s="88">
        <v>16126</v>
      </c>
      <c r="I21" s="179">
        <v>3.9652831676541704</v>
      </c>
      <c r="J21" s="179"/>
      <c r="K21" s="88">
        <v>306</v>
      </c>
      <c r="L21" s="88">
        <v>24131</v>
      </c>
      <c r="M21" s="88">
        <v>23434</v>
      </c>
      <c r="N21" s="88">
        <v>1207253</v>
      </c>
    </row>
    <row r="22" spans="1:15" ht="18.75" customHeight="1">
      <c r="A22" s="292" t="s">
        <v>1730</v>
      </c>
      <c r="B22" s="292">
        <v>14162</v>
      </c>
      <c r="C22" s="903"/>
      <c r="D22" s="292">
        <v>48</v>
      </c>
      <c r="E22" s="292">
        <v>954</v>
      </c>
      <c r="F22" s="292">
        <v>825</v>
      </c>
      <c r="G22" s="292">
        <v>5915</v>
      </c>
      <c r="H22" s="292">
        <v>6420</v>
      </c>
      <c r="I22" s="904"/>
      <c r="J22" s="904">
        <v>1.2317331760833983</v>
      </c>
      <c r="K22" s="292">
        <v>510</v>
      </c>
      <c r="L22" s="292">
        <v>1710</v>
      </c>
      <c r="M22" s="292">
        <v>11942</v>
      </c>
      <c r="N22" s="903"/>
      <c r="O22" s="292">
        <v>1149762</v>
      </c>
    </row>
    <row r="29" spans="1:15">
      <c r="A29" s="1502">
        <v>36</v>
      </c>
      <c r="B29" s="1502"/>
      <c r="C29" s="1502"/>
      <c r="D29" s="1502"/>
      <c r="E29" s="1502"/>
      <c r="F29" s="1502"/>
      <c r="G29" s="1502"/>
      <c r="H29" s="1502"/>
      <c r="I29" s="1502"/>
      <c r="J29" s="1502"/>
      <c r="K29" s="1502"/>
      <c r="L29" s="1502"/>
      <c r="M29" s="1502"/>
      <c r="N29" s="1502"/>
      <c r="O29" s="1502"/>
    </row>
  </sheetData>
  <mergeCells count="9">
    <mergeCell ref="A29:O29"/>
    <mergeCell ref="A2:O2"/>
    <mergeCell ref="A5:A6"/>
    <mergeCell ref="B5:B6"/>
    <mergeCell ref="C5:C6"/>
    <mergeCell ref="D5:H5"/>
    <mergeCell ref="K5:M5"/>
    <mergeCell ref="N5:N6"/>
    <mergeCell ref="O5:O6"/>
  </mergeCells>
  <pageMargins left="0.55000000000000004" right="0.4" top="0.75" bottom="0.41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38"/>
  <sheetViews>
    <sheetView topLeftCell="A52" workbookViewId="0">
      <selection activeCell="J20" sqref="J20"/>
    </sheetView>
  </sheetViews>
  <sheetFormatPr defaultRowHeight="12.75"/>
  <cols>
    <col min="1" max="1" width="4.140625" style="92" customWidth="1"/>
    <col min="2" max="2" width="7.85546875" style="92" customWidth="1"/>
    <col min="3" max="3" width="16.42578125" style="92" customWidth="1"/>
    <col min="4" max="6" width="9.140625" style="92"/>
    <col min="7" max="7" width="9.140625" style="92" customWidth="1"/>
    <col min="8" max="8" width="11.5703125" style="92" customWidth="1"/>
    <col min="9" max="9" width="6.5703125" style="92" customWidth="1"/>
    <col min="10" max="11" width="8.7109375" style="128" customWidth="1"/>
    <col min="12" max="12" width="10.5703125" style="92" customWidth="1"/>
    <col min="13" max="16384" width="9.140625" style="92"/>
  </cols>
  <sheetData>
    <row r="1" spans="1:13">
      <c r="B1" s="1476" t="s">
        <v>884</v>
      </c>
      <c r="C1" s="1476"/>
      <c r="D1" s="1476"/>
      <c r="E1" s="1476"/>
      <c r="F1" s="1476"/>
      <c r="G1" s="1476"/>
      <c r="H1" s="1476"/>
      <c r="J1" s="128" t="s">
        <v>44</v>
      </c>
    </row>
    <row r="2" spans="1:13" s="91" customFormat="1" ht="16.5" customHeight="1">
      <c r="A2" s="1480" t="s">
        <v>885</v>
      </c>
      <c r="B2" s="1480"/>
      <c r="C2" s="1480"/>
      <c r="J2" s="138" t="s">
        <v>228</v>
      </c>
      <c r="K2" s="287"/>
    </row>
    <row r="3" spans="1:13" s="91" customFormat="1" ht="18.75" customHeight="1">
      <c r="A3" s="1480" t="s">
        <v>886</v>
      </c>
      <c r="B3" s="1480"/>
      <c r="C3" s="1480"/>
      <c r="J3" s="138" t="s">
        <v>229</v>
      </c>
      <c r="K3" s="287"/>
    </row>
    <row r="4" spans="1:13" s="91" customFormat="1" ht="18.75" customHeight="1">
      <c r="A4" s="91" t="s">
        <v>887</v>
      </c>
      <c r="J4" s="138" t="s">
        <v>230</v>
      </c>
      <c r="K4" s="287"/>
    </row>
    <row r="5" spans="1:13" s="91" customFormat="1" ht="15.75" customHeight="1">
      <c r="A5" s="1479" t="s">
        <v>888</v>
      </c>
      <c r="B5" s="1479"/>
      <c r="C5" s="1479"/>
      <c r="J5" s="286" t="s">
        <v>44</v>
      </c>
      <c r="K5" s="286"/>
    </row>
    <row r="6" spans="1:13" s="91" customFormat="1" ht="16.5" customHeight="1">
      <c r="B6" s="102" t="s">
        <v>143</v>
      </c>
      <c r="C6" s="50" t="s">
        <v>2078</v>
      </c>
      <c r="J6" s="138" t="s">
        <v>2241</v>
      </c>
      <c r="K6" s="287"/>
    </row>
    <row r="7" spans="1:13" s="91" customFormat="1" ht="16.5" customHeight="1">
      <c r="B7" s="102" t="s">
        <v>144</v>
      </c>
      <c r="C7" s="50" t="s">
        <v>2079</v>
      </c>
      <c r="J7" s="138" t="s">
        <v>328</v>
      </c>
      <c r="K7" s="287"/>
    </row>
    <row r="8" spans="1:13" s="91" customFormat="1" ht="16.5" customHeight="1">
      <c r="B8" s="143" t="s">
        <v>673</v>
      </c>
      <c r="C8" s="50" t="s">
        <v>889</v>
      </c>
      <c r="J8" s="129" t="s">
        <v>7</v>
      </c>
      <c r="K8" s="286"/>
    </row>
    <row r="9" spans="1:13" s="91" customFormat="1" ht="16.5" customHeight="1">
      <c r="B9" s="143" t="s">
        <v>674</v>
      </c>
      <c r="C9" s="50" t="s">
        <v>890</v>
      </c>
      <c r="J9" s="129" t="s">
        <v>8</v>
      </c>
      <c r="K9" s="286"/>
    </row>
    <row r="10" spans="1:13" s="91" customFormat="1" ht="16.5" customHeight="1">
      <c r="B10" s="143" t="s">
        <v>675</v>
      </c>
      <c r="C10" s="50" t="s">
        <v>2077</v>
      </c>
      <c r="J10" s="138" t="s">
        <v>9</v>
      </c>
      <c r="K10" s="287"/>
    </row>
    <row r="11" spans="1:13" s="91" customFormat="1" ht="16.5" customHeight="1">
      <c r="B11" s="143" t="s">
        <v>676</v>
      </c>
      <c r="C11" s="50" t="s">
        <v>892</v>
      </c>
      <c r="J11" s="138" t="s">
        <v>10</v>
      </c>
      <c r="K11" s="287"/>
    </row>
    <row r="12" spans="1:13" s="91" customFormat="1" ht="16.5" customHeight="1">
      <c r="B12" s="288" t="s">
        <v>677</v>
      </c>
      <c r="C12" s="237" t="s">
        <v>891</v>
      </c>
      <c r="J12" s="138" t="s">
        <v>11</v>
      </c>
      <c r="K12" s="287"/>
      <c r="M12" s="50"/>
    </row>
    <row r="13" spans="1:13" s="91" customFormat="1" ht="16.5" customHeight="1">
      <c r="A13" s="1479" t="s">
        <v>893</v>
      </c>
      <c r="B13" s="1479"/>
      <c r="C13" s="1479"/>
      <c r="J13" s="286" t="s">
        <v>44</v>
      </c>
      <c r="K13" s="286"/>
    </row>
    <row r="14" spans="1:13" s="91" customFormat="1" ht="16.5" customHeight="1">
      <c r="B14" s="143" t="s">
        <v>145</v>
      </c>
      <c r="C14" s="50" t="s">
        <v>894</v>
      </c>
      <c r="J14" s="138" t="s">
        <v>12</v>
      </c>
      <c r="K14" s="286"/>
    </row>
    <row r="15" spans="1:13" s="91" customFormat="1" ht="16.5" customHeight="1">
      <c r="B15" s="143" t="s">
        <v>146</v>
      </c>
      <c r="C15" s="91" t="s">
        <v>895</v>
      </c>
      <c r="J15" s="138" t="s">
        <v>727</v>
      </c>
      <c r="K15" s="286"/>
    </row>
    <row r="16" spans="1:13" s="91" customFormat="1" ht="16.5" customHeight="1">
      <c r="B16" s="143" t="s">
        <v>147</v>
      </c>
      <c r="C16" s="1477" t="s">
        <v>2121</v>
      </c>
      <c r="D16" s="1478"/>
      <c r="E16" s="1478"/>
      <c r="F16" s="1478"/>
      <c r="G16" s="1478"/>
      <c r="H16" s="1478"/>
      <c r="J16" s="138" t="s">
        <v>728</v>
      </c>
      <c r="K16" s="286"/>
    </row>
    <row r="17" spans="1:11" s="91" customFormat="1" ht="16.5" customHeight="1">
      <c r="B17" s="102" t="s">
        <v>148</v>
      </c>
      <c r="C17" s="1477" t="s">
        <v>896</v>
      </c>
      <c r="D17" s="1478"/>
      <c r="E17" s="1478"/>
      <c r="F17" s="1478"/>
      <c r="G17" s="1478"/>
      <c r="H17" s="1478"/>
      <c r="J17" s="129" t="s">
        <v>13</v>
      </c>
      <c r="K17" s="286"/>
    </row>
    <row r="18" spans="1:11" s="91" customFormat="1" ht="21" customHeight="1">
      <c r="A18" s="1479" t="s">
        <v>897</v>
      </c>
      <c r="B18" s="1479"/>
      <c r="C18" s="1479"/>
      <c r="J18" s="286" t="s">
        <v>44</v>
      </c>
      <c r="K18" s="286"/>
    </row>
    <row r="19" spans="1:11" s="91" customFormat="1" ht="15.75" customHeight="1">
      <c r="B19" s="143" t="s">
        <v>678</v>
      </c>
      <c r="C19" s="50" t="s">
        <v>2124</v>
      </c>
      <c r="J19" s="138" t="s">
        <v>2242</v>
      </c>
      <c r="K19" s="287"/>
    </row>
    <row r="20" spans="1:11" s="91" customFormat="1" ht="15.75" customHeight="1">
      <c r="B20" s="143" t="s">
        <v>679</v>
      </c>
      <c r="C20" s="50" t="s">
        <v>900</v>
      </c>
      <c r="J20" s="138" t="s">
        <v>231</v>
      </c>
      <c r="K20" s="287"/>
    </row>
    <row r="21" spans="1:11" s="91" customFormat="1" ht="15.75" customHeight="1">
      <c r="B21" s="143" t="s">
        <v>680</v>
      </c>
      <c r="C21" s="50" t="s">
        <v>2122</v>
      </c>
      <c r="J21" s="138" t="s">
        <v>2123</v>
      </c>
      <c r="K21" s="287"/>
    </row>
    <row r="22" spans="1:11" s="91" customFormat="1" ht="15.75" customHeight="1">
      <c r="B22" s="143" t="s">
        <v>681</v>
      </c>
      <c r="C22" s="50" t="s">
        <v>981</v>
      </c>
      <c r="J22" s="138" t="s">
        <v>2126</v>
      </c>
      <c r="K22" s="287"/>
    </row>
    <row r="23" spans="1:11" s="91" customFormat="1" ht="15.75" customHeight="1">
      <c r="B23" s="143" t="s">
        <v>682</v>
      </c>
      <c r="C23" s="50" t="s">
        <v>2125</v>
      </c>
      <c r="J23" s="138" t="s">
        <v>232</v>
      </c>
      <c r="K23" s="287"/>
    </row>
    <row r="24" spans="1:11" s="91" customFormat="1" ht="15.75" customHeight="1">
      <c r="B24" s="143" t="s">
        <v>683</v>
      </c>
      <c r="C24" s="50" t="s">
        <v>2128</v>
      </c>
      <c r="J24" s="138" t="s">
        <v>233</v>
      </c>
      <c r="K24" s="287"/>
    </row>
    <row r="25" spans="1:11" s="91" customFormat="1" ht="15.75" customHeight="1">
      <c r="B25" s="143" t="s">
        <v>684</v>
      </c>
      <c r="C25" s="50" t="s">
        <v>2127</v>
      </c>
      <c r="J25" s="138" t="s">
        <v>2129</v>
      </c>
      <c r="K25" s="287"/>
    </row>
    <row r="26" spans="1:11" s="91" customFormat="1" ht="15.75" customHeight="1">
      <c r="B26" s="143" t="s">
        <v>685</v>
      </c>
      <c r="C26" s="50" t="s">
        <v>898</v>
      </c>
      <c r="J26" s="138" t="s">
        <v>2130</v>
      </c>
      <c r="K26" s="287"/>
    </row>
    <row r="27" spans="1:11" s="91" customFormat="1" ht="15.75" customHeight="1">
      <c r="B27" s="143" t="s">
        <v>686</v>
      </c>
      <c r="C27" s="50" t="s">
        <v>2131</v>
      </c>
      <c r="J27" s="138" t="s">
        <v>234</v>
      </c>
      <c r="K27" s="287"/>
    </row>
    <row r="28" spans="1:11" s="91" customFormat="1" ht="15.75" customHeight="1">
      <c r="B28" s="289" t="s">
        <v>725</v>
      </c>
      <c r="C28" s="50" t="s">
        <v>899</v>
      </c>
      <c r="J28" s="138" t="s">
        <v>671</v>
      </c>
      <c r="K28" s="287"/>
    </row>
    <row r="29" spans="1:11" s="91" customFormat="1" ht="15.75" customHeight="1">
      <c r="B29" s="289" t="s">
        <v>687</v>
      </c>
      <c r="C29" s="50" t="s">
        <v>2132</v>
      </c>
      <c r="J29" s="138" t="s">
        <v>672</v>
      </c>
      <c r="K29" s="287"/>
    </row>
    <row r="30" spans="1:11" s="91" customFormat="1" ht="15.75" customHeight="1">
      <c r="B30" s="289" t="s">
        <v>688</v>
      </c>
      <c r="C30" s="50" t="s">
        <v>2133</v>
      </c>
      <c r="J30" s="138" t="s">
        <v>235</v>
      </c>
      <c r="K30" s="287"/>
    </row>
    <row r="31" spans="1:11" s="91" customFormat="1" ht="15.75" customHeight="1">
      <c r="B31" s="289" t="s">
        <v>689</v>
      </c>
      <c r="C31" s="50" t="s">
        <v>2134</v>
      </c>
      <c r="J31" s="138" t="s">
        <v>236</v>
      </c>
      <c r="K31" s="287"/>
    </row>
    <row r="32" spans="1:11" s="91" customFormat="1" ht="15.75" customHeight="1">
      <c r="B32" s="289" t="s">
        <v>690</v>
      </c>
      <c r="C32" s="50" t="s">
        <v>2135</v>
      </c>
      <c r="J32" s="138" t="s">
        <v>237</v>
      </c>
      <c r="K32" s="287"/>
    </row>
    <row r="33" spans="1:11" s="91" customFormat="1" ht="15.75" customHeight="1">
      <c r="B33" s="289" t="s">
        <v>691</v>
      </c>
      <c r="C33" s="50" t="s">
        <v>2136</v>
      </c>
      <c r="J33" s="138" t="s">
        <v>238</v>
      </c>
      <c r="K33" s="287"/>
    </row>
    <row r="34" spans="1:11" s="91" customFormat="1" ht="15.75" customHeight="1">
      <c r="B34" s="289" t="s">
        <v>692</v>
      </c>
      <c r="C34" s="50" t="s">
        <v>2137</v>
      </c>
      <c r="J34" s="138" t="s">
        <v>2138</v>
      </c>
      <c r="K34" s="287"/>
    </row>
    <row r="35" spans="1:11" s="91" customFormat="1" ht="15.75" customHeight="1">
      <c r="B35" s="289" t="s">
        <v>2199</v>
      </c>
      <c r="C35" s="50" t="s">
        <v>2139</v>
      </c>
      <c r="I35" s="1389"/>
      <c r="J35" s="1388" t="s">
        <v>2140</v>
      </c>
      <c r="K35" s="287"/>
    </row>
    <row r="36" spans="1:11" s="91" customFormat="1" ht="15.75" customHeight="1">
      <c r="B36" s="289" t="s">
        <v>2200</v>
      </c>
      <c r="C36" s="50" t="s">
        <v>2141</v>
      </c>
      <c r="I36" s="1389"/>
      <c r="J36" s="1388" t="s">
        <v>239</v>
      </c>
      <c r="K36" s="287"/>
    </row>
    <row r="37" spans="1:11" s="91" customFormat="1" ht="15.75" customHeight="1">
      <c r="B37" s="289" t="s">
        <v>2201</v>
      </c>
      <c r="C37" s="50" t="s">
        <v>2142</v>
      </c>
      <c r="I37" s="1389"/>
      <c r="J37" s="1388" t="s">
        <v>240</v>
      </c>
      <c r="K37" s="287"/>
    </row>
    <row r="38" spans="1:11" s="91" customFormat="1" ht="15.75" customHeight="1">
      <c r="B38" s="289" t="s">
        <v>2202</v>
      </c>
      <c r="C38" s="50" t="s">
        <v>2195</v>
      </c>
      <c r="I38" s="1389"/>
      <c r="J38" s="1388" t="s">
        <v>241</v>
      </c>
      <c r="K38" s="287"/>
    </row>
    <row r="39" spans="1:11" s="91" customFormat="1" ht="15.75" customHeight="1">
      <c r="B39" s="289" t="s">
        <v>2203</v>
      </c>
      <c r="C39" s="50" t="s">
        <v>2196</v>
      </c>
      <c r="I39" s="1389"/>
      <c r="J39" s="1388" t="s">
        <v>242</v>
      </c>
      <c r="K39" s="287"/>
    </row>
    <row r="40" spans="1:11" s="91" customFormat="1" ht="15.75" customHeight="1">
      <c r="B40" s="289" t="s">
        <v>2204</v>
      </c>
      <c r="C40" s="50" t="s">
        <v>2197</v>
      </c>
      <c r="I40" s="1389"/>
      <c r="J40" s="1388" t="s">
        <v>243</v>
      </c>
      <c r="K40" s="287"/>
    </row>
    <row r="41" spans="1:11" s="91" customFormat="1" ht="15.75" customHeight="1">
      <c r="A41" s="1479" t="s">
        <v>901</v>
      </c>
      <c r="B41" s="1479"/>
      <c r="C41" s="1479"/>
      <c r="J41" s="287" t="s">
        <v>44</v>
      </c>
      <c r="K41" s="287"/>
    </row>
    <row r="42" spans="1:11" s="91" customFormat="1" ht="15.75" customHeight="1">
      <c r="B42" s="290" t="s">
        <v>693</v>
      </c>
      <c r="C42" s="50" t="s">
        <v>2198</v>
      </c>
      <c r="J42" s="138" t="s">
        <v>244</v>
      </c>
      <c r="K42" s="287"/>
    </row>
    <row r="43" spans="1:11" s="91" customFormat="1" ht="15.75" customHeight="1">
      <c r="B43" s="290" t="s">
        <v>694</v>
      </c>
      <c r="C43" s="50" t="s">
        <v>2206</v>
      </c>
      <c r="J43" s="138" t="s">
        <v>245</v>
      </c>
      <c r="K43" s="287"/>
    </row>
    <row r="44" spans="1:11" s="91" customFormat="1" ht="15.75" customHeight="1">
      <c r="B44" s="290" t="s">
        <v>695</v>
      </c>
      <c r="C44" s="50" t="s">
        <v>2205</v>
      </c>
      <c r="J44" s="138" t="s">
        <v>246</v>
      </c>
      <c r="K44" s="287"/>
    </row>
    <row r="45" spans="1:11" s="91" customFormat="1" ht="15.75" customHeight="1">
      <c r="B45" s="290" t="s">
        <v>696</v>
      </c>
      <c r="C45" s="50" t="s">
        <v>2207</v>
      </c>
      <c r="J45" s="138" t="s">
        <v>247</v>
      </c>
      <c r="K45" s="287"/>
    </row>
    <row r="46" spans="1:11" s="91" customFormat="1" ht="15.75" customHeight="1">
      <c r="A46" s="1389"/>
      <c r="B46" s="289" t="s">
        <v>2209</v>
      </c>
      <c r="C46" s="50" t="s">
        <v>2208</v>
      </c>
      <c r="I46" s="1389"/>
      <c r="J46" s="138" t="s">
        <v>248</v>
      </c>
      <c r="K46" s="287"/>
    </row>
    <row r="47" spans="1:11" s="91" customFormat="1" ht="15.75" customHeight="1">
      <c r="A47" s="1485">
        <v>1</v>
      </c>
      <c r="B47" s="1485"/>
      <c r="C47" s="1485"/>
      <c r="D47" s="1485"/>
      <c r="E47" s="1485"/>
      <c r="F47" s="1485"/>
      <c r="G47" s="1485"/>
      <c r="H47" s="1485"/>
      <c r="I47" s="1485"/>
      <c r="J47" s="1485"/>
      <c r="K47" s="287"/>
    </row>
    <row r="48" spans="1:11" s="91" customFormat="1" ht="15.75" customHeight="1">
      <c r="B48" s="139"/>
      <c r="C48" s="50"/>
      <c r="J48" s="287"/>
      <c r="K48" s="287"/>
    </row>
    <row r="49" spans="1:12" s="91" customFormat="1">
      <c r="A49" s="1479" t="s">
        <v>902</v>
      </c>
      <c r="B49" s="1479"/>
      <c r="C49" s="1479"/>
      <c r="J49" s="286" t="s">
        <v>44</v>
      </c>
      <c r="K49" s="286"/>
    </row>
    <row r="50" spans="1:12" s="91" customFormat="1">
      <c r="A50" s="264"/>
      <c r="B50" s="288" t="s">
        <v>697</v>
      </c>
      <c r="C50" s="237" t="s">
        <v>903</v>
      </c>
      <c r="J50" s="138" t="s">
        <v>249</v>
      </c>
      <c r="K50" s="238"/>
      <c r="L50" s="93"/>
    </row>
    <row r="51" spans="1:12" s="91" customFormat="1">
      <c r="A51" s="264"/>
      <c r="B51" s="174"/>
      <c r="C51" s="218"/>
      <c r="J51" s="287" t="s">
        <v>44</v>
      </c>
      <c r="K51" s="287"/>
      <c r="L51" s="93"/>
    </row>
    <row r="52" spans="1:12" s="91" customFormat="1">
      <c r="A52" s="1479" t="s">
        <v>699</v>
      </c>
      <c r="B52" s="1479"/>
      <c r="C52" s="1479"/>
      <c r="J52" s="138" t="s">
        <v>44</v>
      </c>
      <c r="K52" s="287"/>
    </row>
    <row r="53" spans="1:12" s="91" customFormat="1" ht="22.5" customHeight="1">
      <c r="A53" s="264"/>
      <c r="B53" s="143" t="s">
        <v>698</v>
      </c>
      <c r="C53" s="50" t="s">
        <v>904</v>
      </c>
      <c r="J53" s="138" t="s">
        <v>2210</v>
      </c>
      <c r="K53" s="287"/>
    </row>
    <row r="54" spans="1:12" s="91" customFormat="1" ht="22.5" customHeight="1">
      <c r="B54" s="143" t="s">
        <v>700</v>
      </c>
      <c r="C54" s="50" t="s">
        <v>905</v>
      </c>
      <c r="J54" s="138" t="s">
        <v>2211</v>
      </c>
      <c r="K54" s="287"/>
    </row>
    <row r="55" spans="1:12" s="91" customFormat="1" ht="22.5" customHeight="1">
      <c r="B55" s="143" t="s">
        <v>701</v>
      </c>
      <c r="C55" s="50" t="s">
        <v>906</v>
      </c>
      <c r="J55" s="138" t="s">
        <v>250</v>
      </c>
      <c r="K55" s="287"/>
    </row>
    <row r="56" spans="1:12" s="91" customFormat="1" ht="22.5" customHeight="1">
      <c r="B56" s="143" t="s">
        <v>702</v>
      </c>
      <c r="C56" s="50" t="s">
        <v>907</v>
      </c>
      <c r="J56" s="138" t="s">
        <v>251</v>
      </c>
      <c r="K56" s="287"/>
    </row>
    <row r="57" spans="1:12" s="91" customFormat="1" ht="22.5" customHeight="1">
      <c r="B57" s="143" t="s">
        <v>703</v>
      </c>
      <c r="C57" s="50" t="s">
        <v>908</v>
      </c>
      <c r="J57" s="138" t="s">
        <v>252</v>
      </c>
      <c r="K57" s="287"/>
    </row>
    <row r="58" spans="1:12" s="91" customFormat="1" ht="22.5" customHeight="1">
      <c r="B58" s="143" t="s">
        <v>704</v>
      </c>
      <c r="C58" s="50" t="s">
        <v>909</v>
      </c>
      <c r="J58" s="138" t="s">
        <v>253</v>
      </c>
      <c r="K58" s="287"/>
    </row>
    <row r="59" spans="1:12" s="91" customFormat="1" ht="22.5" customHeight="1">
      <c r="B59" s="143" t="s">
        <v>705</v>
      </c>
      <c r="C59" s="50" t="s">
        <v>910</v>
      </c>
      <c r="J59" s="138" t="s">
        <v>254</v>
      </c>
      <c r="K59" s="287"/>
    </row>
    <row r="60" spans="1:12" s="91" customFormat="1" ht="30.75" customHeight="1">
      <c r="A60" s="1389"/>
      <c r="B60" s="1390" t="s">
        <v>2212</v>
      </c>
      <c r="C60" s="1483" t="s">
        <v>2213</v>
      </c>
      <c r="D60" s="1483"/>
      <c r="E60" s="1483"/>
      <c r="F60" s="1483"/>
      <c r="G60" s="1483"/>
      <c r="H60" s="1483"/>
      <c r="I60" s="1484"/>
      <c r="J60" s="138" t="s">
        <v>2214</v>
      </c>
      <c r="K60" s="287"/>
    </row>
    <row r="61" spans="1:12" s="91" customFormat="1">
      <c r="A61" s="90"/>
      <c r="C61" s="126"/>
      <c r="J61" s="286" t="s">
        <v>44</v>
      </c>
      <c r="K61" s="286"/>
    </row>
    <row r="62" spans="1:12" s="91" customFormat="1">
      <c r="A62" s="1479" t="s">
        <v>2218</v>
      </c>
      <c r="B62" s="1479"/>
      <c r="C62" s="1479"/>
      <c r="J62" s="286" t="s">
        <v>44</v>
      </c>
      <c r="K62" s="286"/>
    </row>
    <row r="63" spans="1:12" s="91" customFormat="1" ht="18" customHeight="1">
      <c r="B63" s="143" t="s">
        <v>706</v>
      </c>
      <c r="C63" s="50" t="s">
        <v>2216</v>
      </c>
      <c r="J63" s="138" t="s">
        <v>2217</v>
      </c>
      <c r="K63" s="287"/>
    </row>
    <row r="64" spans="1:12" s="91" customFormat="1" ht="18" customHeight="1">
      <c r="B64" s="1313"/>
      <c r="C64" s="50"/>
      <c r="J64" s="287"/>
      <c r="K64" s="287"/>
    </row>
    <row r="65" spans="1:12" s="91" customFormat="1" ht="18" customHeight="1">
      <c r="A65" s="126" t="s">
        <v>2215</v>
      </c>
      <c r="B65" s="1313"/>
      <c r="C65" s="50"/>
      <c r="J65" s="287"/>
      <c r="K65" s="287"/>
    </row>
    <row r="66" spans="1:12" s="91" customFormat="1">
      <c r="A66" s="1389"/>
      <c r="B66" s="1390" t="s">
        <v>707</v>
      </c>
      <c r="C66" s="50" t="s">
        <v>911</v>
      </c>
      <c r="I66" s="1389"/>
      <c r="J66" s="138" t="s">
        <v>255</v>
      </c>
      <c r="K66" s="287"/>
    </row>
    <row r="67" spans="1:12" s="91" customFormat="1">
      <c r="A67" s="93"/>
      <c r="B67" s="1313"/>
      <c r="C67" s="50"/>
      <c r="I67" s="93"/>
      <c r="J67" s="287"/>
      <c r="K67" s="287"/>
    </row>
    <row r="68" spans="1:12" s="91" customFormat="1">
      <c r="A68" s="291" t="s">
        <v>2221</v>
      </c>
      <c r="B68" s="1313"/>
      <c r="C68" s="50"/>
      <c r="I68" s="93"/>
      <c r="J68" s="287"/>
      <c r="K68" s="287"/>
    </row>
    <row r="69" spans="1:12" s="91" customFormat="1">
      <c r="A69" s="291"/>
      <c r="B69" s="1390" t="s">
        <v>708</v>
      </c>
      <c r="C69" s="50" t="s">
        <v>2222</v>
      </c>
      <c r="I69" s="1389"/>
      <c r="J69" s="1388" t="s">
        <v>256</v>
      </c>
      <c r="K69" s="287"/>
    </row>
    <row r="70" spans="1:12" s="91" customFormat="1">
      <c r="B70" s="104"/>
      <c r="C70" s="50"/>
      <c r="J70" s="287"/>
      <c r="K70" s="287"/>
    </row>
    <row r="71" spans="1:12" s="91" customFormat="1">
      <c r="A71" s="1479" t="s">
        <v>2219</v>
      </c>
      <c r="B71" s="1479"/>
      <c r="C71" s="126"/>
      <c r="J71" s="286" t="s">
        <v>44</v>
      </c>
      <c r="K71" s="286"/>
    </row>
    <row r="72" spans="1:12" s="91" customFormat="1" ht="18" customHeight="1">
      <c r="A72" s="90"/>
      <c r="B72" s="288" t="s">
        <v>708</v>
      </c>
      <c r="C72" s="237" t="s">
        <v>912</v>
      </c>
      <c r="J72" s="138" t="s">
        <v>2240</v>
      </c>
      <c r="K72" s="287"/>
      <c r="L72" s="93"/>
    </row>
    <row r="73" spans="1:12" s="91" customFormat="1">
      <c r="A73" s="90"/>
      <c r="B73" s="104"/>
      <c r="C73" s="218"/>
      <c r="J73" s="287" t="s">
        <v>44</v>
      </c>
      <c r="K73" s="287"/>
      <c r="L73" s="93"/>
    </row>
    <row r="74" spans="1:12" s="91" customFormat="1">
      <c r="A74" s="126" t="s">
        <v>2220</v>
      </c>
      <c r="B74" s="127"/>
      <c r="C74" s="126"/>
      <c r="J74" s="286" t="s">
        <v>44</v>
      </c>
      <c r="K74" s="286"/>
    </row>
    <row r="75" spans="1:12" s="91" customFormat="1" ht="20.25" customHeight="1">
      <c r="B75" s="143" t="s">
        <v>709</v>
      </c>
      <c r="C75" s="50" t="s">
        <v>913</v>
      </c>
      <c r="J75" s="138" t="s">
        <v>441</v>
      </c>
      <c r="K75" s="287"/>
    </row>
    <row r="76" spans="1:12" s="91" customFormat="1" ht="20.25" customHeight="1">
      <c r="B76" s="143" t="s">
        <v>710</v>
      </c>
      <c r="C76" s="50" t="s">
        <v>914</v>
      </c>
      <c r="J76" s="138" t="s">
        <v>444</v>
      </c>
      <c r="K76" s="287"/>
    </row>
    <row r="77" spans="1:12" s="91" customFormat="1" ht="20.25" customHeight="1">
      <c r="B77" s="143" t="s">
        <v>711</v>
      </c>
      <c r="C77" s="50" t="s">
        <v>915</v>
      </c>
      <c r="J77" s="138" t="s">
        <v>2223</v>
      </c>
      <c r="K77" s="287"/>
    </row>
    <row r="78" spans="1:12" s="91" customFormat="1" ht="20.25" customHeight="1">
      <c r="B78" s="143" t="s">
        <v>712</v>
      </c>
      <c r="C78" s="237" t="s">
        <v>916</v>
      </c>
      <c r="J78" s="138" t="s">
        <v>2224</v>
      </c>
      <c r="K78" s="287"/>
    </row>
    <row r="79" spans="1:12" s="91" customFormat="1" ht="20.25" customHeight="1">
      <c r="B79" s="143" t="s">
        <v>713</v>
      </c>
      <c r="C79" s="237" t="s">
        <v>2227</v>
      </c>
      <c r="J79" s="138" t="s">
        <v>2225</v>
      </c>
      <c r="K79" s="287"/>
    </row>
    <row r="80" spans="1:12" s="91" customFormat="1" ht="20.25" customHeight="1">
      <c r="B80" s="143" t="s">
        <v>714</v>
      </c>
      <c r="C80" s="50" t="s">
        <v>2226</v>
      </c>
      <c r="J80" s="138" t="s">
        <v>2228</v>
      </c>
      <c r="K80" s="287"/>
    </row>
    <row r="81" spans="1:12" s="91" customFormat="1" ht="20.25" customHeight="1">
      <c r="B81" s="143" t="s">
        <v>715</v>
      </c>
      <c r="C81" s="50" t="s">
        <v>2229</v>
      </c>
      <c r="J81" s="138" t="s">
        <v>2230</v>
      </c>
      <c r="K81" s="287"/>
    </row>
    <row r="82" spans="1:12" s="91" customFormat="1" ht="20.25" customHeight="1">
      <c r="B82" s="143" t="s">
        <v>716</v>
      </c>
      <c r="C82" s="50" t="s">
        <v>2231</v>
      </c>
      <c r="J82" s="138" t="s">
        <v>2232</v>
      </c>
      <c r="K82" s="287"/>
    </row>
    <row r="83" spans="1:12" s="91" customFormat="1" ht="20.25" customHeight="1">
      <c r="B83" s="143" t="s">
        <v>717</v>
      </c>
      <c r="C83" s="237" t="s">
        <v>2233</v>
      </c>
      <c r="J83" s="138" t="s">
        <v>723</v>
      </c>
      <c r="K83" s="287"/>
      <c r="L83" s="93"/>
    </row>
    <row r="84" spans="1:12" s="91" customFormat="1" ht="20.25" customHeight="1">
      <c r="B84" s="288" t="s">
        <v>721</v>
      </c>
      <c r="C84" s="237" t="s">
        <v>2234</v>
      </c>
      <c r="D84" s="93"/>
      <c r="E84" s="93"/>
      <c r="F84" s="93"/>
      <c r="G84" s="93"/>
      <c r="J84" s="102">
        <v>85</v>
      </c>
      <c r="K84" s="104"/>
      <c r="L84" s="93"/>
    </row>
    <row r="85" spans="1:12" s="91" customFormat="1" ht="20.25" customHeight="1">
      <c r="B85" s="288" t="s">
        <v>722</v>
      </c>
      <c r="C85" s="237" t="s">
        <v>2235</v>
      </c>
      <c r="I85" s="93"/>
      <c r="J85" s="102">
        <v>86</v>
      </c>
      <c r="K85" s="104"/>
      <c r="L85" s="93"/>
    </row>
    <row r="86" spans="1:12" s="91" customFormat="1" ht="20.25" customHeight="1">
      <c r="A86" s="291"/>
      <c r="B86" s="288" t="s">
        <v>724</v>
      </c>
      <c r="C86" s="237" t="s">
        <v>2236</v>
      </c>
      <c r="D86" s="93"/>
      <c r="E86" s="93"/>
      <c r="F86" s="93"/>
      <c r="G86" s="93"/>
      <c r="H86" s="93"/>
      <c r="I86" s="93"/>
      <c r="J86" s="138" t="s">
        <v>2237</v>
      </c>
      <c r="K86" s="287"/>
      <c r="L86" s="93"/>
    </row>
    <row r="87" spans="1:12" s="91" customFormat="1">
      <c r="A87" s="1389"/>
      <c r="B87" s="1391" t="s">
        <v>2238</v>
      </c>
      <c r="C87" s="218" t="s">
        <v>917</v>
      </c>
      <c r="D87" s="93"/>
      <c r="E87" s="93"/>
      <c r="F87" s="93"/>
      <c r="G87" s="93"/>
      <c r="H87" s="93"/>
      <c r="I87" s="1389"/>
      <c r="J87" s="1388" t="s">
        <v>2239</v>
      </c>
      <c r="K87" s="287"/>
      <c r="L87" s="93"/>
    </row>
    <row r="88" spans="1:12" s="91" customFormat="1">
      <c r="A88" s="105"/>
      <c r="B88" s="104"/>
      <c r="C88" s="105"/>
      <c r="D88" s="105"/>
      <c r="E88" s="105"/>
      <c r="F88" s="105"/>
      <c r="G88" s="105"/>
      <c r="H88" s="105"/>
      <c r="I88" s="105"/>
      <c r="J88" s="227"/>
      <c r="K88" s="227"/>
      <c r="L88" s="105"/>
    </row>
    <row r="89" spans="1:12" s="91" customFormat="1">
      <c r="A89" s="104"/>
      <c r="B89" s="104"/>
      <c r="C89" s="218"/>
      <c r="D89" s="93"/>
      <c r="E89" s="93"/>
      <c r="F89" s="93"/>
      <c r="G89" s="93"/>
      <c r="H89" s="93"/>
      <c r="I89" s="93"/>
      <c r="J89" s="287"/>
      <c r="K89" s="287"/>
      <c r="L89" s="93"/>
    </row>
    <row r="90" spans="1:12" s="91" customFormat="1">
      <c r="A90" s="104"/>
      <c r="B90" s="104"/>
      <c r="C90" s="218"/>
      <c r="D90" s="93"/>
      <c r="E90" s="93"/>
      <c r="F90" s="93"/>
      <c r="G90" s="93"/>
      <c r="H90" s="93"/>
      <c r="I90" s="93"/>
      <c r="J90" s="287"/>
      <c r="K90" s="287"/>
      <c r="L90" s="93"/>
    </row>
    <row r="91" spans="1:12" s="91" customFormat="1">
      <c r="A91" s="1485">
        <v>2</v>
      </c>
      <c r="B91" s="1485"/>
      <c r="C91" s="1485"/>
      <c r="D91" s="1485"/>
      <c r="E91" s="1485"/>
      <c r="F91" s="1485"/>
      <c r="G91" s="1485"/>
      <c r="H91" s="1485"/>
      <c r="I91" s="1485"/>
      <c r="J91" s="1485"/>
      <c r="K91" s="286"/>
    </row>
    <row r="92" spans="1:12" s="91" customFormat="1" ht="11.25" customHeight="1">
      <c r="A92" s="1482"/>
      <c r="B92" s="1482"/>
      <c r="C92" s="1482"/>
      <c r="D92" s="93"/>
      <c r="E92" s="93"/>
      <c r="F92" s="93"/>
      <c r="G92" s="93"/>
      <c r="H92" s="93"/>
      <c r="I92" s="93"/>
      <c r="J92" s="286"/>
      <c r="K92" s="286"/>
    </row>
    <row r="93" spans="1:12" s="91" customFormat="1">
      <c r="A93" s="93"/>
      <c r="B93" s="104"/>
      <c r="C93" s="93"/>
      <c r="D93" s="93"/>
      <c r="E93" s="93"/>
      <c r="F93" s="93"/>
      <c r="G93" s="93"/>
      <c r="H93" s="93"/>
      <c r="I93" s="93"/>
      <c r="J93" s="287"/>
      <c r="K93" s="287"/>
    </row>
    <row r="94" spans="1:12" s="91" customFormat="1">
      <c r="A94" s="93"/>
      <c r="B94" s="104"/>
      <c r="C94" s="218"/>
      <c r="D94" s="93"/>
      <c r="E94" s="93"/>
      <c r="F94" s="93"/>
      <c r="G94" s="93"/>
      <c r="H94" s="93"/>
      <c r="I94" s="93"/>
      <c r="J94" s="287"/>
      <c r="K94" s="287"/>
    </row>
    <row r="95" spans="1:12" s="91" customFormat="1">
      <c r="A95" s="93"/>
      <c r="B95" s="104"/>
      <c r="C95" s="218"/>
      <c r="D95" s="93"/>
      <c r="E95" s="93"/>
      <c r="F95" s="93"/>
      <c r="G95" s="93"/>
      <c r="H95" s="93"/>
      <c r="I95" s="93"/>
      <c r="J95" s="287"/>
      <c r="K95" s="287"/>
    </row>
    <row r="96" spans="1:12" s="91" customFormat="1">
      <c r="A96" s="93"/>
      <c r="B96" s="104"/>
      <c r="C96" s="93"/>
      <c r="D96" s="93"/>
      <c r="E96" s="93"/>
      <c r="F96" s="93"/>
      <c r="G96" s="93"/>
      <c r="H96" s="93"/>
      <c r="I96" s="93"/>
      <c r="J96" s="286"/>
      <c r="K96" s="286"/>
    </row>
    <row r="97" spans="1:12">
      <c r="A97" s="105"/>
      <c r="B97" s="104"/>
      <c r="C97" s="105"/>
      <c r="D97" s="105"/>
      <c r="E97" s="105"/>
      <c r="F97" s="105"/>
      <c r="G97" s="105"/>
      <c r="H97" s="105"/>
      <c r="I97" s="105"/>
      <c r="J97" s="227"/>
      <c r="K97" s="227"/>
      <c r="L97" s="105"/>
    </row>
    <row r="98" spans="1:12">
      <c r="B98" s="90"/>
    </row>
    <row r="99" spans="1:12">
      <c r="B99" s="90"/>
    </row>
    <row r="100" spans="1:12">
      <c r="B100" s="90"/>
    </row>
    <row r="101" spans="1:12">
      <c r="B101" s="90"/>
    </row>
    <row r="102" spans="1:12">
      <c r="B102" s="90"/>
    </row>
    <row r="103" spans="1:12">
      <c r="B103" s="90"/>
    </row>
    <row r="104" spans="1:12">
      <c r="B104" s="90"/>
    </row>
    <row r="105" spans="1:12">
      <c r="B105" s="90"/>
    </row>
    <row r="106" spans="1:12">
      <c r="B106" s="90"/>
    </row>
    <row r="107" spans="1:12">
      <c r="B107" s="90"/>
    </row>
    <row r="108" spans="1:12">
      <c r="B108" s="90"/>
    </row>
    <row r="109" spans="1:12">
      <c r="B109" s="90"/>
    </row>
    <row r="110" spans="1:12">
      <c r="A110" s="1481"/>
      <c r="B110" s="1481"/>
      <c r="C110" s="1481"/>
      <c r="D110" s="1481"/>
      <c r="E110" s="1481"/>
      <c r="F110" s="1481"/>
      <c r="G110" s="1481"/>
      <c r="H110" s="1481"/>
      <c r="I110" s="1481"/>
      <c r="J110" s="1481"/>
      <c r="K110" s="101"/>
    </row>
    <row r="111" spans="1:12">
      <c r="B111" s="90"/>
    </row>
    <row r="112" spans="1:12">
      <c r="B112" s="90"/>
    </row>
    <row r="113" spans="1:11">
      <c r="B113" s="90"/>
    </row>
    <row r="114" spans="1:11">
      <c r="B114" s="90"/>
    </row>
    <row r="115" spans="1:11">
      <c r="B115" s="90"/>
    </row>
    <row r="116" spans="1:11">
      <c r="A116" s="1481"/>
      <c r="B116" s="1481"/>
      <c r="C116" s="1481"/>
      <c r="D116" s="1481"/>
      <c r="E116" s="1481"/>
      <c r="F116" s="1481"/>
      <c r="G116" s="1481"/>
      <c r="H116" s="1481"/>
      <c r="I116" s="1481"/>
      <c r="J116" s="1481"/>
      <c r="K116" s="101"/>
    </row>
    <row r="117" spans="1:11">
      <c r="B117" s="90"/>
    </row>
    <row r="118" spans="1:11">
      <c r="B118" s="90"/>
    </row>
    <row r="119" spans="1:11">
      <c r="B119" s="90"/>
    </row>
    <row r="120" spans="1:11">
      <c r="B120" s="90"/>
    </row>
    <row r="121" spans="1:11">
      <c r="B121" s="90"/>
    </row>
    <row r="122" spans="1:11">
      <c r="B122" s="90"/>
    </row>
    <row r="123" spans="1:11">
      <c r="B123" s="90"/>
    </row>
    <row r="124" spans="1:11">
      <c r="B124" s="90"/>
    </row>
    <row r="125" spans="1:11">
      <c r="B125" s="90"/>
    </row>
    <row r="126" spans="1:11">
      <c r="B126" s="90"/>
    </row>
    <row r="127" spans="1:11">
      <c r="B127" s="90"/>
    </row>
    <row r="128" spans="1:11">
      <c r="B128" s="90"/>
    </row>
    <row r="129" spans="2:2">
      <c r="B129" s="90"/>
    </row>
    <row r="130" spans="2:2">
      <c r="B130" s="90"/>
    </row>
    <row r="131" spans="2:2">
      <c r="B131" s="90"/>
    </row>
    <row r="132" spans="2:2">
      <c r="B132" s="90"/>
    </row>
    <row r="133" spans="2:2">
      <c r="B133" s="90"/>
    </row>
    <row r="134" spans="2:2">
      <c r="B134" s="90"/>
    </row>
    <row r="135" spans="2:2">
      <c r="B135" s="90"/>
    </row>
    <row r="136" spans="2:2">
      <c r="B136" s="90"/>
    </row>
    <row r="137" spans="2:2">
      <c r="B137" s="90"/>
    </row>
    <row r="138" spans="2:2">
      <c r="B138" s="90"/>
    </row>
  </sheetData>
  <mergeCells count="19">
    <mergeCell ref="A52:C52"/>
    <mergeCell ref="A71:B71"/>
    <mergeCell ref="A116:J116"/>
    <mergeCell ref="A18:C18"/>
    <mergeCell ref="A62:C62"/>
    <mergeCell ref="A110:J110"/>
    <mergeCell ref="A92:C92"/>
    <mergeCell ref="A41:C41"/>
    <mergeCell ref="A49:C49"/>
    <mergeCell ref="C60:I60"/>
    <mergeCell ref="A47:J47"/>
    <mergeCell ref="A91:J91"/>
    <mergeCell ref="B1:H1"/>
    <mergeCell ref="C16:H16"/>
    <mergeCell ref="C17:H17"/>
    <mergeCell ref="A5:C5"/>
    <mergeCell ref="A13:C13"/>
    <mergeCell ref="A2:C2"/>
    <mergeCell ref="A3:C3"/>
  </mergeCells>
  <pageMargins left="0.85" right="0.17" top="0.38" bottom="0.23" header="0.3" footer="0.16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L107"/>
  <sheetViews>
    <sheetView topLeftCell="B1" workbookViewId="0">
      <selection activeCell="L31" sqref="L31"/>
    </sheetView>
  </sheetViews>
  <sheetFormatPr defaultRowHeight="12.75"/>
  <cols>
    <col min="1" max="1" width="9.140625" style="88"/>
    <col min="2" max="2" width="15" style="88" customWidth="1"/>
    <col min="3" max="3" width="16.85546875" style="88" customWidth="1"/>
    <col min="4" max="4" width="6.85546875" style="88" customWidth="1"/>
    <col min="5" max="5" width="9.7109375" style="88" customWidth="1"/>
    <col min="6" max="6" width="10.28515625" style="88" customWidth="1"/>
    <col min="7" max="7" width="8.85546875" style="88" customWidth="1"/>
    <col min="8" max="8" width="6.85546875" style="88" customWidth="1"/>
    <col min="9" max="9" width="9.7109375" style="88" customWidth="1"/>
    <col min="10" max="10" width="8.42578125" style="88" customWidth="1"/>
    <col min="11" max="11" width="8.5703125" style="88" customWidth="1"/>
    <col min="12" max="16384" width="9.140625" style="88"/>
  </cols>
  <sheetData>
    <row r="1" spans="2:11">
      <c r="B1" s="1502" t="s">
        <v>1731</v>
      </c>
      <c r="C1" s="1502"/>
      <c r="D1" s="1502"/>
      <c r="E1" s="1502"/>
      <c r="F1" s="1502"/>
      <c r="G1" s="1502"/>
      <c r="H1" s="1502"/>
      <c r="I1" s="1502"/>
      <c r="J1" s="1502"/>
      <c r="K1" s="1502"/>
    </row>
    <row r="2" spans="2:11">
      <c r="B2" s="821"/>
    </row>
    <row r="3" spans="2:11" ht="12.75" customHeight="1">
      <c r="B3" s="1641" t="s">
        <v>1732</v>
      </c>
      <c r="C3" s="1641" t="s">
        <v>1733</v>
      </c>
      <c r="D3" s="1641" t="s">
        <v>96</v>
      </c>
      <c r="E3" s="814" t="s">
        <v>1734</v>
      </c>
      <c r="F3" s="815"/>
      <c r="G3" s="816"/>
      <c r="H3" s="1641" t="s">
        <v>96</v>
      </c>
      <c r="I3" s="1638" t="s">
        <v>1735</v>
      </c>
      <c r="J3" s="1639"/>
      <c r="K3" s="1640"/>
    </row>
    <row r="4" spans="2:11">
      <c r="B4" s="1642"/>
      <c r="C4" s="1642"/>
      <c r="D4" s="1642"/>
      <c r="E4" s="1651" t="s">
        <v>1736</v>
      </c>
      <c r="F4" s="1652"/>
      <c r="G4" s="1653"/>
      <c r="H4" s="1642"/>
      <c r="I4" s="1651" t="s">
        <v>1736</v>
      </c>
      <c r="J4" s="1652"/>
      <c r="K4" s="1653"/>
    </row>
    <row r="5" spans="2:11" ht="12.75" customHeight="1">
      <c r="B5" s="1642"/>
      <c r="C5" s="1642"/>
      <c r="D5" s="1642"/>
      <c r="E5" s="1654" t="s">
        <v>1737</v>
      </c>
      <c r="F5" s="1656" t="s">
        <v>1738</v>
      </c>
      <c r="G5" s="1641" t="s">
        <v>1729</v>
      </c>
      <c r="H5" s="1642"/>
      <c r="I5" s="1654" t="s">
        <v>1737</v>
      </c>
      <c r="J5" s="1656" t="s">
        <v>1738</v>
      </c>
      <c r="K5" s="1641" t="s">
        <v>1729</v>
      </c>
    </row>
    <row r="6" spans="2:11" ht="51.75" customHeight="1">
      <c r="B6" s="1643"/>
      <c r="C6" s="1643"/>
      <c r="D6" s="1643"/>
      <c r="E6" s="1655"/>
      <c r="F6" s="1655"/>
      <c r="G6" s="1643"/>
      <c r="H6" s="1643"/>
      <c r="I6" s="1655"/>
      <c r="J6" s="1655"/>
      <c r="K6" s="1643"/>
    </row>
    <row r="7" spans="2:11">
      <c r="B7" s="1648" t="s">
        <v>191</v>
      </c>
      <c r="C7" s="411" t="s">
        <v>1739</v>
      </c>
      <c r="D7" s="411">
        <v>20</v>
      </c>
      <c r="E7" s="405">
        <v>9</v>
      </c>
      <c r="F7" s="405">
        <v>4</v>
      </c>
      <c r="G7" s="405">
        <v>7</v>
      </c>
      <c r="H7" s="411">
        <v>20</v>
      </c>
      <c r="I7" s="405">
        <v>9</v>
      </c>
      <c r="J7" s="405">
        <v>4</v>
      </c>
      <c r="K7" s="405">
        <v>7</v>
      </c>
    </row>
    <row r="8" spans="2:11">
      <c r="B8" s="1649"/>
      <c r="C8" s="89" t="s">
        <v>1740</v>
      </c>
      <c r="D8" s="411">
        <v>8</v>
      </c>
      <c r="E8" s="89">
        <v>7</v>
      </c>
      <c r="F8" s="89">
        <v>1</v>
      </c>
      <c r="G8" s="89"/>
      <c r="H8" s="411">
        <v>8</v>
      </c>
      <c r="I8" s="89">
        <v>7</v>
      </c>
      <c r="J8" s="89">
        <v>1</v>
      </c>
      <c r="K8" s="89"/>
    </row>
    <row r="9" spans="2:11">
      <c r="B9" s="1649"/>
      <c r="C9" s="89" t="s">
        <v>1741</v>
      </c>
      <c r="D9" s="905">
        <v>8</v>
      </c>
      <c r="E9" s="414">
        <v>7</v>
      </c>
      <c r="F9" s="414">
        <v>1</v>
      </c>
      <c r="G9" s="806"/>
      <c r="H9" s="905">
        <v>8</v>
      </c>
      <c r="I9" s="414">
        <v>7</v>
      </c>
      <c r="J9" s="414">
        <v>1</v>
      </c>
      <c r="K9" s="806"/>
    </row>
    <row r="10" spans="2:11">
      <c r="B10" s="1650"/>
      <c r="C10" s="89" t="s">
        <v>1742</v>
      </c>
      <c r="D10" s="906"/>
      <c r="E10" s="809"/>
      <c r="F10" s="809"/>
      <c r="G10" s="806"/>
      <c r="H10" s="906"/>
      <c r="I10" s="809"/>
      <c r="J10" s="809"/>
      <c r="K10" s="806"/>
    </row>
    <row r="11" spans="2:11" ht="12.75" customHeight="1">
      <c r="B11" s="1648" t="s">
        <v>1743</v>
      </c>
      <c r="C11" s="411" t="s">
        <v>1739</v>
      </c>
      <c r="D11" s="411">
        <v>46</v>
      </c>
      <c r="E11" s="405">
        <v>12</v>
      </c>
      <c r="F11" s="405">
        <v>4</v>
      </c>
      <c r="G11" s="405">
        <v>30</v>
      </c>
      <c r="H11" s="411">
        <v>46</v>
      </c>
      <c r="I11" s="405">
        <v>12</v>
      </c>
      <c r="J11" s="405">
        <v>4</v>
      </c>
      <c r="K11" s="405">
        <v>30</v>
      </c>
    </row>
    <row r="12" spans="2:11" ht="15" customHeight="1">
      <c r="B12" s="1649"/>
      <c r="C12" s="89" t="s">
        <v>1740</v>
      </c>
      <c r="D12" s="411">
        <v>32</v>
      </c>
      <c r="E12" s="89">
        <v>22</v>
      </c>
      <c r="F12" s="89">
        <v>7</v>
      </c>
      <c r="G12" s="89">
        <v>3</v>
      </c>
      <c r="H12" s="411">
        <v>32</v>
      </c>
      <c r="I12" s="89">
        <v>22</v>
      </c>
      <c r="J12" s="89">
        <v>7</v>
      </c>
      <c r="K12" s="89">
        <v>3</v>
      </c>
    </row>
    <row r="13" spans="2:11">
      <c r="B13" s="1649"/>
      <c r="C13" s="89" t="s">
        <v>1741</v>
      </c>
      <c r="D13" s="411">
        <v>3</v>
      </c>
      <c r="E13" s="89">
        <v>1</v>
      </c>
      <c r="F13" s="89">
        <v>2</v>
      </c>
      <c r="G13" s="89"/>
      <c r="H13" s="411">
        <v>3</v>
      </c>
      <c r="I13" s="89">
        <v>1</v>
      </c>
      <c r="J13" s="89">
        <v>2</v>
      </c>
      <c r="K13" s="89"/>
    </row>
    <row r="14" spans="2:11">
      <c r="B14" s="1650"/>
      <c r="C14" s="89" t="s">
        <v>1742</v>
      </c>
      <c r="D14" s="411"/>
      <c r="E14" s="89"/>
      <c r="F14" s="89"/>
      <c r="G14" s="89"/>
      <c r="H14" s="411"/>
      <c r="I14" s="89"/>
      <c r="J14" s="89"/>
      <c r="K14" s="89"/>
    </row>
    <row r="15" spans="2:11">
      <c r="B15" s="1648" t="s">
        <v>150</v>
      </c>
      <c r="C15" s="411" t="s">
        <v>1739</v>
      </c>
      <c r="D15" s="411">
        <v>1</v>
      </c>
      <c r="E15" s="89"/>
      <c r="F15" s="89">
        <v>1</v>
      </c>
      <c r="G15" s="89"/>
      <c r="H15" s="411">
        <v>1</v>
      </c>
      <c r="I15" s="89"/>
      <c r="J15" s="89">
        <v>1</v>
      </c>
      <c r="K15" s="89"/>
    </row>
    <row r="16" spans="2:11">
      <c r="B16" s="1649"/>
      <c r="C16" s="89" t="s">
        <v>1740</v>
      </c>
      <c r="D16" s="411">
        <v>6</v>
      </c>
      <c r="E16" s="89">
        <v>4</v>
      </c>
      <c r="F16" s="89">
        <v>2</v>
      </c>
      <c r="G16" s="89"/>
      <c r="H16" s="411">
        <v>6</v>
      </c>
      <c r="I16" s="89">
        <v>4</v>
      </c>
      <c r="J16" s="89">
        <v>2</v>
      </c>
      <c r="K16" s="89"/>
    </row>
    <row r="17" spans="2:11">
      <c r="B17" s="1649"/>
      <c r="C17" s="89" t="s">
        <v>1741</v>
      </c>
      <c r="D17" s="411">
        <v>6</v>
      </c>
      <c r="E17" s="89">
        <v>4</v>
      </c>
      <c r="F17" s="89">
        <v>2</v>
      </c>
      <c r="G17" s="89"/>
      <c r="H17" s="411">
        <v>6</v>
      </c>
      <c r="I17" s="89">
        <v>4</v>
      </c>
      <c r="J17" s="89">
        <v>2</v>
      </c>
      <c r="K17" s="89"/>
    </row>
    <row r="18" spans="2:11">
      <c r="B18" s="1650"/>
      <c r="C18" s="89" t="s">
        <v>1742</v>
      </c>
      <c r="D18" s="411"/>
      <c r="E18" s="89"/>
      <c r="F18" s="89"/>
      <c r="G18" s="89"/>
      <c r="H18" s="411"/>
      <c r="I18" s="89"/>
      <c r="J18" s="89"/>
      <c r="K18" s="89"/>
    </row>
    <row r="19" spans="2:11">
      <c r="B19" s="1648" t="s">
        <v>151</v>
      </c>
      <c r="C19" s="405" t="s">
        <v>1739</v>
      </c>
      <c r="D19" s="411">
        <v>83</v>
      </c>
      <c r="E19" s="405">
        <v>16</v>
      </c>
      <c r="F19" s="405">
        <v>5</v>
      </c>
      <c r="G19" s="405">
        <v>62</v>
      </c>
      <c r="H19" s="411">
        <v>83</v>
      </c>
      <c r="I19" s="405">
        <v>16</v>
      </c>
      <c r="J19" s="405">
        <v>5</v>
      </c>
      <c r="K19" s="405">
        <v>62</v>
      </c>
    </row>
    <row r="20" spans="2:11">
      <c r="B20" s="1649"/>
      <c r="C20" s="89" t="s">
        <v>1740</v>
      </c>
      <c r="D20" s="411"/>
      <c r="E20" s="89"/>
      <c r="F20" s="89"/>
      <c r="G20" s="376"/>
      <c r="H20" s="411"/>
      <c r="I20" s="89"/>
      <c r="J20" s="89"/>
      <c r="K20" s="376"/>
    </row>
    <row r="21" spans="2:11">
      <c r="B21" s="1649"/>
      <c r="C21" s="89" t="s">
        <v>1741</v>
      </c>
      <c r="D21" s="411"/>
      <c r="E21" s="89"/>
      <c r="F21" s="89"/>
      <c r="G21" s="376"/>
      <c r="H21" s="411"/>
      <c r="I21" s="89"/>
      <c r="J21" s="89"/>
      <c r="K21" s="376"/>
    </row>
    <row r="22" spans="2:11">
      <c r="B22" s="1648" t="s">
        <v>102</v>
      </c>
      <c r="C22" s="405" t="s">
        <v>1739</v>
      </c>
      <c r="D22" s="411">
        <v>6</v>
      </c>
      <c r="E22" s="405">
        <v>4</v>
      </c>
      <c r="F22" s="405">
        <v>2</v>
      </c>
      <c r="G22" s="405"/>
      <c r="H22" s="411">
        <v>6</v>
      </c>
      <c r="I22" s="405">
        <v>4</v>
      </c>
      <c r="J22" s="405">
        <v>2</v>
      </c>
      <c r="K22" s="405"/>
    </row>
    <row r="23" spans="2:11">
      <c r="B23" s="1649"/>
      <c r="C23" s="89" t="s">
        <v>1740</v>
      </c>
      <c r="D23" s="411">
        <v>98</v>
      </c>
      <c r="E23" s="89">
        <v>82</v>
      </c>
      <c r="F23" s="89">
        <v>16</v>
      </c>
      <c r="G23" s="89"/>
      <c r="H23" s="411">
        <v>98</v>
      </c>
      <c r="I23" s="89">
        <v>82</v>
      </c>
      <c r="J23" s="89">
        <v>16</v>
      </c>
      <c r="K23" s="89"/>
    </row>
    <row r="24" spans="2:11">
      <c r="B24" s="1649"/>
      <c r="C24" s="89" t="s">
        <v>1741</v>
      </c>
      <c r="D24" s="411">
        <v>73</v>
      </c>
      <c r="E24" s="89">
        <v>64</v>
      </c>
      <c r="F24" s="89">
        <v>9</v>
      </c>
      <c r="G24" s="89"/>
      <c r="H24" s="411">
        <v>73</v>
      </c>
      <c r="I24" s="89">
        <v>64</v>
      </c>
      <c r="J24" s="89">
        <v>9</v>
      </c>
      <c r="K24" s="89"/>
    </row>
    <row r="25" spans="2:11">
      <c r="B25" s="1648" t="s">
        <v>153</v>
      </c>
      <c r="C25" s="405" t="s">
        <v>1739</v>
      </c>
      <c r="D25" s="411">
        <v>8</v>
      </c>
      <c r="E25" s="405">
        <v>1</v>
      </c>
      <c r="F25" s="405">
        <v>1</v>
      </c>
      <c r="G25" s="405">
        <v>6</v>
      </c>
      <c r="H25" s="411">
        <v>8</v>
      </c>
      <c r="I25" s="405">
        <v>1</v>
      </c>
      <c r="J25" s="405">
        <v>1</v>
      </c>
      <c r="K25" s="405">
        <v>6</v>
      </c>
    </row>
    <row r="26" spans="2:11">
      <c r="B26" s="1649"/>
      <c r="C26" s="89" t="s">
        <v>1740</v>
      </c>
      <c r="D26" s="411"/>
      <c r="E26" s="89"/>
      <c r="F26" s="89"/>
      <c r="G26" s="89"/>
      <c r="H26" s="411"/>
      <c r="I26" s="89"/>
      <c r="J26" s="89"/>
      <c r="K26" s="89"/>
    </row>
    <row r="27" spans="2:11">
      <c r="B27" s="1649"/>
      <c r="C27" s="89" t="s">
        <v>1741</v>
      </c>
      <c r="D27" s="411"/>
      <c r="E27" s="89"/>
      <c r="F27" s="89"/>
      <c r="G27" s="89"/>
      <c r="H27" s="411"/>
      <c r="I27" s="89"/>
      <c r="J27" s="89"/>
      <c r="K27" s="89"/>
    </row>
    <row r="28" spans="2:11">
      <c r="B28" s="1648" t="s">
        <v>104</v>
      </c>
      <c r="C28" s="405" t="s">
        <v>1739</v>
      </c>
      <c r="D28" s="405">
        <v>134</v>
      </c>
      <c r="E28" s="411">
        <v>113</v>
      </c>
      <c r="F28" s="405">
        <v>9</v>
      </c>
      <c r="G28" s="405">
        <v>12</v>
      </c>
      <c r="H28" s="405">
        <v>134</v>
      </c>
      <c r="I28" s="411">
        <v>113</v>
      </c>
      <c r="J28" s="405">
        <v>9</v>
      </c>
      <c r="K28" s="405">
        <v>12</v>
      </c>
    </row>
    <row r="29" spans="2:11">
      <c r="B29" s="1649"/>
      <c r="C29" s="89" t="s">
        <v>1740</v>
      </c>
      <c r="D29" s="405">
        <v>42</v>
      </c>
      <c r="E29" s="376">
        <v>40</v>
      </c>
      <c r="F29" s="89">
        <v>2</v>
      </c>
      <c r="G29" s="89"/>
      <c r="H29" s="405">
        <v>42</v>
      </c>
      <c r="I29" s="376">
        <v>40</v>
      </c>
      <c r="J29" s="89">
        <v>2</v>
      </c>
      <c r="K29" s="89"/>
    </row>
    <row r="30" spans="2:11">
      <c r="B30" s="1649"/>
      <c r="C30" s="89" t="s">
        <v>1741</v>
      </c>
      <c r="D30" s="405">
        <v>42</v>
      </c>
      <c r="E30" s="376">
        <v>40</v>
      </c>
      <c r="F30" s="89">
        <v>2</v>
      </c>
      <c r="G30" s="89"/>
      <c r="H30" s="405">
        <v>42</v>
      </c>
      <c r="I30" s="376">
        <v>40</v>
      </c>
      <c r="J30" s="89">
        <v>2</v>
      </c>
      <c r="K30" s="89"/>
    </row>
    <row r="31" spans="2:11">
      <c r="B31" s="1650"/>
      <c r="C31" s="89" t="s">
        <v>1744</v>
      </c>
      <c r="D31" s="405">
        <v>101</v>
      </c>
      <c r="E31" s="172"/>
      <c r="F31" s="170"/>
      <c r="G31" s="170"/>
      <c r="H31" s="405">
        <v>101</v>
      </c>
      <c r="I31" s="172"/>
      <c r="J31" s="170"/>
      <c r="K31" s="170"/>
    </row>
    <row r="32" spans="2:11">
      <c r="B32" s="1648" t="s">
        <v>157</v>
      </c>
      <c r="C32" s="405" t="s">
        <v>1739</v>
      </c>
      <c r="D32" s="411">
        <v>41</v>
      </c>
      <c r="E32" s="405">
        <v>12</v>
      </c>
      <c r="F32" s="405">
        <v>2</v>
      </c>
      <c r="G32" s="405">
        <v>27</v>
      </c>
      <c r="H32" s="411">
        <v>41</v>
      </c>
      <c r="I32" s="405">
        <v>12</v>
      </c>
      <c r="J32" s="405">
        <v>2</v>
      </c>
      <c r="K32" s="405">
        <v>27</v>
      </c>
    </row>
    <row r="33" spans="2:11">
      <c r="B33" s="1649"/>
      <c r="C33" s="89" t="s">
        <v>1740</v>
      </c>
      <c r="D33" s="411">
        <v>58</v>
      </c>
      <c r="E33" s="89">
        <v>40</v>
      </c>
      <c r="F33" s="89">
        <v>5</v>
      </c>
      <c r="G33" s="89">
        <v>13</v>
      </c>
      <c r="H33" s="411">
        <v>58</v>
      </c>
      <c r="I33" s="89">
        <v>40</v>
      </c>
      <c r="J33" s="89">
        <v>5</v>
      </c>
      <c r="K33" s="89">
        <v>13</v>
      </c>
    </row>
    <row r="34" spans="2:11">
      <c r="B34" s="1649"/>
      <c r="C34" s="89" t="s">
        <v>1741</v>
      </c>
      <c r="D34" s="411">
        <v>50</v>
      </c>
      <c r="E34" s="89">
        <v>28</v>
      </c>
      <c r="F34" s="89">
        <v>3</v>
      </c>
      <c r="G34" s="89">
        <v>13</v>
      </c>
      <c r="H34" s="411">
        <v>50</v>
      </c>
      <c r="I34" s="89">
        <v>28</v>
      </c>
      <c r="J34" s="89">
        <v>3</v>
      </c>
      <c r="K34" s="89">
        <v>13</v>
      </c>
    </row>
    <row r="35" spans="2:11">
      <c r="B35" s="1648" t="s">
        <v>158</v>
      </c>
      <c r="C35" s="405" t="s">
        <v>1739</v>
      </c>
      <c r="D35" s="411">
        <v>13</v>
      </c>
      <c r="E35" s="405">
        <v>12</v>
      </c>
      <c r="F35" s="405">
        <v>1</v>
      </c>
      <c r="G35" s="405"/>
      <c r="H35" s="411">
        <v>13</v>
      </c>
      <c r="I35" s="405">
        <v>12</v>
      </c>
      <c r="J35" s="405">
        <v>1</v>
      </c>
      <c r="K35" s="405"/>
    </row>
    <row r="36" spans="2:11">
      <c r="B36" s="1649"/>
      <c r="C36" s="89" t="s">
        <v>1740</v>
      </c>
      <c r="D36" s="411">
        <v>118</v>
      </c>
      <c r="E36" s="89">
        <v>95</v>
      </c>
      <c r="F36" s="89">
        <v>23</v>
      </c>
      <c r="G36" s="89"/>
      <c r="H36" s="411">
        <v>118</v>
      </c>
      <c r="I36" s="89">
        <v>95</v>
      </c>
      <c r="J36" s="89">
        <v>23</v>
      </c>
      <c r="K36" s="89"/>
    </row>
    <row r="37" spans="2:11">
      <c r="B37" s="1649"/>
      <c r="C37" s="89" t="s">
        <v>1741</v>
      </c>
      <c r="D37" s="411">
        <v>116</v>
      </c>
      <c r="E37" s="89">
        <v>93</v>
      </c>
      <c r="F37" s="89">
        <v>23</v>
      </c>
      <c r="G37" s="89"/>
      <c r="H37" s="411">
        <v>116</v>
      </c>
      <c r="I37" s="89">
        <v>93</v>
      </c>
      <c r="J37" s="89">
        <v>23</v>
      </c>
      <c r="K37" s="89"/>
    </row>
    <row r="38" spans="2:11">
      <c r="B38" s="1648" t="s">
        <v>156</v>
      </c>
      <c r="C38" s="405" t="s">
        <v>1739</v>
      </c>
      <c r="D38" s="411"/>
      <c r="E38" s="405"/>
      <c r="F38" s="405"/>
      <c r="G38" s="405"/>
      <c r="H38" s="411"/>
      <c r="I38" s="405"/>
      <c r="J38" s="405"/>
      <c r="K38" s="405"/>
    </row>
    <row r="39" spans="2:11">
      <c r="B39" s="1649"/>
      <c r="C39" s="89" t="s">
        <v>1740</v>
      </c>
      <c r="D39" s="411">
        <v>22</v>
      </c>
      <c r="E39" s="89">
        <v>17</v>
      </c>
      <c r="F39" s="89">
        <v>5</v>
      </c>
      <c r="G39" s="89"/>
      <c r="H39" s="411">
        <v>22</v>
      </c>
      <c r="I39" s="89">
        <v>17</v>
      </c>
      <c r="J39" s="89">
        <v>5</v>
      </c>
      <c r="K39" s="89"/>
    </row>
    <row r="40" spans="2:11">
      <c r="B40" s="1649"/>
      <c r="C40" s="89" t="s">
        <v>1741</v>
      </c>
      <c r="D40" s="411">
        <v>20</v>
      </c>
      <c r="E40" s="89">
        <v>16</v>
      </c>
      <c r="F40" s="89">
        <v>4</v>
      </c>
      <c r="G40" s="89"/>
      <c r="H40" s="411">
        <v>20</v>
      </c>
      <c r="I40" s="89">
        <v>16</v>
      </c>
      <c r="J40" s="89">
        <v>4</v>
      </c>
      <c r="K40" s="89"/>
    </row>
    <row r="41" spans="2:11">
      <c r="B41" s="1648" t="s">
        <v>154</v>
      </c>
      <c r="C41" s="405" t="s">
        <v>1739</v>
      </c>
      <c r="D41" s="405">
        <v>5</v>
      </c>
      <c r="E41" s="411">
        <v>1</v>
      </c>
      <c r="F41" s="405">
        <v>4</v>
      </c>
      <c r="G41" s="405"/>
      <c r="H41" s="405">
        <v>5</v>
      </c>
      <c r="I41" s="411">
        <v>1</v>
      </c>
      <c r="J41" s="405">
        <v>4</v>
      </c>
      <c r="K41" s="405"/>
    </row>
    <row r="42" spans="2:11">
      <c r="B42" s="1649"/>
      <c r="C42" s="89" t="s">
        <v>1740</v>
      </c>
      <c r="D42" s="411"/>
      <c r="E42" s="89"/>
      <c r="F42" s="89"/>
      <c r="G42" s="89"/>
      <c r="H42" s="411"/>
      <c r="I42" s="89"/>
      <c r="J42" s="89"/>
      <c r="K42" s="89"/>
    </row>
    <row r="43" spans="2:11">
      <c r="B43" s="1650"/>
      <c r="C43" s="89" t="s">
        <v>1741</v>
      </c>
      <c r="D43" s="411"/>
      <c r="E43" s="89"/>
      <c r="F43" s="89"/>
      <c r="G43" s="89"/>
      <c r="H43" s="411"/>
      <c r="I43" s="89"/>
      <c r="J43" s="89"/>
      <c r="K43" s="89"/>
    </row>
    <row r="44" spans="2:11">
      <c r="B44" s="1648" t="s">
        <v>192</v>
      </c>
      <c r="C44" s="405" t="s">
        <v>1739</v>
      </c>
      <c r="D44" s="411">
        <v>8</v>
      </c>
      <c r="E44" s="405">
        <v>7</v>
      </c>
      <c r="F44" s="405">
        <v>1</v>
      </c>
      <c r="G44" s="405"/>
      <c r="H44" s="411">
        <v>8</v>
      </c>
      <c r="I44" s="405">
        <v>7</v>
      </c>
      <c r="J44" s="405">
        <v>1</v>
      </c>
      <c r="K44" s="405"/>
    </row>
    <row r="45" spans="2:11">
      <c r="B45" s="1649"/>
      <c r="C45" s="89" t="s">
        <v>1740</v>
      </c>
      <c r="D45" s="411">
        <v>81</v>
      </c>
      <c r="E45" s="89">
        <v>52</v>
      </c>
      <c r="F45" s="89">
        <v>26</v>
      </c>
      <c r="G45" s="89">
        <v>3</v>
      </c>
      <c r="H45" s="411">
        <v>81</v>
      </c>
      <c r="I45" s="89">
        <v>52</v>
      </c>
      <c r="J45" s="89">
        <v>26</v>
      </c>
      <c r="K45" s="89">
        <v>3</v>
      </c>
    </row>
    <row r="46" spans="2:11">
      <c r="B46" s="1649"/>
      <c r="C46" s="89" t="s">
        <v>1741</v>
      </c>
      <c r="D46" s="411">
        <v>80</v>
      </c>
      <c r="E46" s="89">
        <v>51</v>
      </c>
      <c r="F46" s="89">
        <v>26</v>
      </c>
      <c r="G46" s="89">
        <v>3</v>
      </c>
      <c r="H46" s="411">
        <v>80</v>
      </c>
      <c r="I46" s="89">
        <v>51</v>
      </c>
      <c r="J46" s="89">
        <v>26</v>
      </c>
      <c r="K46" s="89">
        <v>3</v>
      </c>
    </row>
    <row r="47" spans="2:11">
      <c r="B47" s="1648" t="s">
        <v>108</v>
      </c>
      <c r="C47" s="405" t="s">
        <v>1739</v>
      </c>
      <c r="D47" s="411">
        <v>107</v>
      </c>
      <c r="E47" s="405">
        <v>42</v>
      </c>
      <c r="F47" s="405">
        <v>20</v>
      </c>
      <c r="G47" s="405">
        <v>45</v>
      </c>
      <c r="H47" s="411">
        <v>107</v>
      </c>
      <c r="I47" s="405">
        <v>42</v>
      </c>
      <c r="J47" s="405">
        <v>20</v>
      </c>
      <c r="K47" s="405">
        <v>45</v>
      </c>
    </row>
    <row r="48" spans="2:11" ht="13.5" customHeight="1">
      <c r="B48" s="1649"/>
      <c r="C48" s="89" t="s">
        <v>1740</v>
      </c>
      <c r="D48" s="411">
        <v>237</v>
      </c>
      <c r="E48" s="89">
        <v>143</v>
      </c>
      <c r="F48" s="89">
        <v>69</v>
      </c>
      <c r="G48" s="89">
        <v>25</v>
      </c>
      <c r="H48" s="411">
        <v>237</v>
      </c>
      <c r="I48" s="89">
        <v>143</v>
      </c>
      <c r="J48" s="89">
        <v>69</v>
      </c>
      <c r="K48" s="89">
        <v>25</v>
      </c>
    </row>
    <row r="49" spans="2:11">
      <c r="B49" s="1649"/>
      <c r="C49" s="89" t="s">
        <v>1741</v>
      </c>
      <c r="D49" s="411">
        <v>209</v>
      </c>
      <c r="E49" s="89">
        <v>141</v>
      </c>
      <c r="F49" s="89">
        <v>43</v>
      </c>
      <c r="G49" s="89">
        <v>25</v>
      </c>
      <c r="H49" s="411">
        <v>209</v>
      </c>
      <c r="I49" s="89">
        <v>141</v>
      </c>
      <c r="J49" s="89">
        <v>43</v>
      </c>
      <c r="K49" s="89">
        <v>25</v>
      </c>
    </row>
    <row r="50" spans="2:11">
      <c r="B50" s="1650"/>
      <c r="C50" s="89" t="s">
        <v>1744</v>
      </c>
      <c r="D50" s="411">
        <v>4</v>
      </c>
      <c r="E50" s="89"/>
      <c r="F50" s="89"/>
      <c r="G50" s="89"/>
      <c r="H50" s="411">
        <v>4</v>
      </c>
      <c r="I50" s="89"/>
      <c r="J50" s="89"/>
      <c r="K50" s="89"/>
    </row>
    <row r="51" spans="2:11">
      <c r="B51" s="1648" t="s">
        <v>111</v>
      </c>
      <c r="C51" s="405" t="s">
        <v>1739</v>
      </c>
      <c r="D51" s="411">
        <v>212</v>
      </c>
      <c r="E51" s="405">
        <v>66</v>
      </c>
      <c r="F51" s="405">
        <v>32</v>
      </c>
      <c r="G51" s="405">
        <v>114</v>
      </c>
      <c r="H51" s="411">
        <v>212</v>
      </c>
      <c r="I51" s="405">
        <v>66</v>
      </c>
      <c r="J51" s="405">
        <v>32</v>
      </c>
      <c r="K51" s="405">
        <v>114</v>
      </c>
    </row>
    <row r="52" spans="2:11">
      <c r="B52" s="1649"/>
      <c r="C52" s="89" t="s">
        <v>1740</v>
      </c>
      <c r="D52" s="411">
        <v>2396</v>
      </c>
      <c r="E52" s="89">
        <v>2065</v>
      </c>
      <c r="F52" s="89">
        <v>266</v>
      </c>
      <c r="G52" s="89">
        <v>65</v>
      </c>
      <c r="H52" s="411">
        <v>2396</v>
      </c>
      <c r="I52" s="89">
        <v>2065</v>
      </c>
      <c r="J52" s="89">
        <v>266</v>
      </c>
      <c r="K52" s="89">
        <v>65</v>
      </c>
    </row>
    <row r="53" spans="2:11">
      <c r="B53" s="1649"/>
      <c r="C53" s="89" t="s">
        <v>1741</v>
      </c>
      <c r="D53" s="411">
        <v>800</v>
      </c>
      <c r="E53" s="89">
        <v>606</v>
      </c>
      <c r="F53" s="89">
        <v>176</v>
      </c>
      <c r="G53" s="89">
        <v>20</v>
      </c>
      <c r="H53" s="411">
        <v>800</v>
      </c>
      <c r="I53" s="89">
        <v>606</v>
      </c>
      <c r="J53" s="89">
        <v>176</v>
      </c>
      <c r="K53" s="89">
        <v>20</v>
      </c>
    </row>
    <row r="54" spans="2:11">
      <c r="B54" s="1649"/>
      <c r="C54" s="89" t="s">
        <v>1742</v>
      </c>
      <c r="D54" s="411">
        <v>16</v>
      </c>
      <c r="E54" s="89">
        <v>11</v>
      </c>
      <c r="F54" s="89">
        <v>5</v>
      </c>
      <c r="G54" s="376"/>
      <c r="H54" s="411">
        <v>16</v>
      </c>
      <c r="I54" s="89">
        <v>11</v>
      </c>
      <c r="J54" s="89">
        <v>5</v>
      </c>
      <c r="K54" s="376"/>
    </row>
    <row r="55" spans="2:11">
      <c r="B55" s="1641" t="s">
        <v>112</v>
      </c>
      <c r="C55" s="89" t="s">
        <v>1739</v>
      </c>
      <c r="D55" s="412">
        <f>SUM(D7,D11,D15,D19,D22,D25,D28,D32,D35,D38,D41,D44,D47,D51)</f>
        <v>684</v>
      </c>
      <c r="E55" s="412">
        <f t="shared" ref="E55:K57" si="0">SUM(E7,E11,E15,E19,E22,E25,E28,E32,E35,E38,E41,E44,E47,E51)</f>
        <v>295</v>
      </c>
      <c r="F55" s="412">
        <f t="shared" si="0"/>
        <v>86</v>
      </c>
      <c r="G55" s="412">
        <f t="shared" si="0"/>
        <v>303</v>
      </c>
      <c r="H55" s="412">
        <f t="shared" si="0"/>
        <v>684</v>
      </c>
      <c r="I55" s="412">
        <f t="shared" si="0"/>
        <v>295</v>
      </c>
      <c r="J55" s="412">
        <f t="shared" si="0"/>
        <v>86</v>
      </c>
      <c r="K55" s="412">
        <f t="shared" si="0"/>
        <v>303</v>
      </c>
    </row>
    <row r="56" spans="2:11">
      <c r="B56" s="1642"/>
      <c r="C56" s="89" t="s">
        <v>1740</v>
      </c>
      <c r="D56" s="412">
        <f>SUM(D8,D12,D16,D20,D23,D26,D29,D33,D36,D39,D42,D45,D48,D52)</f>
        <v>3098</v>
      </c>
      <c r="E56" s="412">
        <f t="shared" si="0"/>
        <v>2567</v>
      </c>
      <c r="F56" s="412">
        <f t="shared" si="0"/>
        <v>422</v>
      </c>
      <c r="G56" s="412">
        <f t="shared" si="0"/>
        <v>109</v>
      </c>
      <c r="H56" s="412">
        <f t="shared" si="0"/>
        <v>3098</v>
      </c>
      <c r="I56" s="412">
        <f t="shared" si="0"/>
        <v>2567</v>
      </c>
      <c r="J56" s="412">
        <f t="shared" si="0"/>
        <v>422</v>
      </c>
      <c r="K56" s="412">
        <f t="shared" si="0"/>
        <v>109</v>
      </c>
    </row>
    <row r="57" spans="2:11">
      <c r="B57" s="1642"/>
      <c r="C57" s="89" t="s">
        <v>1741</v>
      </c>
      <c r="D57" s="412">
        <f>SUM(D9,D13,D17,D21,D24,D27,D30,D34,D37,D40,D43,D46,D49,D53)</f>
        <v>1407</v>
      </c>
      <c r="E57" s="412">
        <f t="shared" si="0"/>
        <v>1051</v>
      </c>
      <c r="F57" s="412">
        <f t="shared" si="0"/>
        <v>291</v>
      </c>
      <c r="G57" s="412">
        <f t="shared" si="0"/>
        <v>61</v>
      </c>
      <c r="H57" s="412">
        <f t="shared" si="0"/>
        <v>1407</v>
      </c>
      <c r="I57" s="412">
        <f t="shared" si="0"/>
        <v>1051</v>
      </c>
      <c r="J57" s="412">
        <f t="shared" si="0"/>
        <v>291</v>
      </c>
      <c r="K57" s="412">
        <f t="shared" si="0"/>
        <v>61</v>
      </c>
    </row>
    <row r="58" spans="2:11">
      <c r="B58" s="1642"/>
      <c r="C58" s="89" t="s">
        <v>1742</v>
      </c>
      <c r="D58" s="412">
        <v>16</v>
      </c>
      <c r="E58" s="412">
        <v>11</v>
      </c>
      <c r="F58" s="412">
        <v>5</v>
      </c>
      <c r="G58" s="412"/>
      <c r="H58" s="412"/>
      <c r="I58" s="412"/>
      <c r="J58" s="412"/>
      <c r="K58" s="412"/>
    </row>
    <row r="59" spans="2:11">
      <c r="B59" s="1643"/>
      <c r="C59" s="89" t="s">
        <v>1744</v>
      </c>
      <c r="D59" s="412">
        <v>105</v>
      </c>
      <c r="E59" s="412"/>
      <c r="F59" s="412"/>
      <c r="G59" s="412"/>
      <c r="H59" s="412">
        <v>100</v>
      </c>
      <c r="I59" s="412"/>
      <c r="J59" s="412"/>
      <c r="K59" s="412"/>
    </row>
    <row r="60" spans="2:11">
      <c r="B60" s="1641" t="s">
        <v>1513</v>
      </c>
      <c r="C60" s="89" t="s">
        <v>1739</v>
      </c>
      <c r="D60" s="412">
        <v>351</v>
      </c>
      <c r="E60" s="412">
        <v>155</v>
      </c>
      <c r="F60" s="412">
        <v>47</v>
      </c>
      <c r="G60" s="412">
        <v>149</v>
      </c>
      <c r="H60" s="412">
        <v>309</v>
      </c>
      <c r="I60" s="412">
        <v>140</v>
      </c>
      <c r="J60" s="412">
        <v>44</v>
      </c>
      <c r="K60" s="412">
        <v>125</v>
      </c>
    </row>
    <row r="61" spans="2:11">
      <c r="B61" s="1642"/>
      <c r="C61" s="89" t="s">
        <v>1740</v>
      </c>
      <c r="D61" s="412">
        <v>1385</v>
      </c>
      <c r="E61" s="412">
        <v>1014</v>
      </c>
      <c r="F61" s="412">
        <v>332</v>
      </c>
      <c r="G61" s="412">
        <v>39</v>
      </c>
      <c r="H61" s="412">
        <v>1376</v>
      </c>
      <c r="I61" s="412">
        <v>1007</v>
      </c>
      <c r="J61" s="412">
        <v>331</v>
      </c>
      <c r="K61" s="412">
        <v>38</v>
      </c>
    </row>
    <row r="62" spans="2:11">
      <c r="B62" s="1642"/>
      <c r="C62" s="89" t="s">
        <v>1741</v>
      </c>
      <c r="D62" s="412">
        <v>1173</v>
      </c>
      <c r="E62" s="412">
        <v>905</v>
      </c>
      <c r="F62" s="412">
        <v>240</v>
      </c>
      <c r="G62" s="412">
        <v>28</v>
      </c>
      <c r="H62" s="412">
        <v>1164</v>
      </c>
      <c r="I62" s="412">
        <v>898</v>
      </c>
      <c r="J62" s="412">
        <v>239</v>
      </c>
      <c r="K62" s="412">
        <v>27</v>
      </c>
    </row>
    <row r="63" spans="2:11">
      <c r="B63" s="1642"/>
      <c r="C63" s="89" t="s">
        <v>1742</v>
      </c>
      <c r="D63" s="412">
        <v>5</v>
      </c>
      <c r="E63" s="412">
        <v>3</v>
      </c>
      <c r="F63" s="412">
        <v>2</v>
      </c>
      <c r="G63" s="412">
        <f>SUM(G22+G25+G28+G35+G38+G41+G55+G59)</f>
        <v>321</v>
      </c>
      <c r="H63" s="412">
        <v>5</v>
      </c>
      <c r="I63" s="412">
        <v>3</v>
      </c>
      <c r="J63" s="412">
        <v>2</v>
      </c>
      <c r="K63" s="412">
        <f>SUM(K22+K25+K28+K35+K38+K41+K55+K59)</f>
        <v>321</v>
      </c>
    </row>
    <row r="64" spans="2:11">
      <c r="B64" s="1643"/>
      <c r="C64" s="89" t="s">
        <v>1744</v>
      </c>
      <c r="D64" s="412">
        <v>159</v>
      </c>
      <c r="E64" s="412"/>
      <c r="F64" s="412"/>
      <c r="G64" s="412"/>
      <c r="H64" s="412">
        <v>159</v>
      </c>
      <c r="I64" s="412"/>
      <c r="J64" s="412"/>
      <c r="K64" s="412"/>
    </row>
    <row r="65" spans="2:11">
      <c r="B65" s="828"/>
      <c r="C65" s="149"/>
      <c r="D65" s="149"/>
      <c r="E65" s="149"/>
      <c r="F65" s="149"/>
      <c r="G65" s="149"/>
      <c r="H65" s="149"/>
      <c r="I65" s="149"/>
      <c r="J65" s="149"/>
      <c r="K65" s="149"/>
    </row>
    <row r="67" spans="2:11">
      <c r="B67" s="1644">
        <v>37</v>
      </c>
      <c r="C67" s="1644"/>
      <c r="D67" s="1644"/>
      <c r="E67" s="1644"/>
      <c r="F67" s="1644"/>
      <c r="G67" s="1644"/>
      <c r="H67" s="1644"/>
      <c r="I67" s="1644"/>
      <c r="J67" s="1644"/>
      <c r="K67" s="1644"/>
    </row>
    <row r="68" spans="2:11">
      <c r="B68" s="828"/>
      <c r="C68" s="149"/>
      <c r="D68" s="149"/>
      <c r="E68" s="149"/>
      <c r="F68" s="149"/>
      <c r="G68" s="149"/>
      <c r="H68" s="149"/>
      <c r="I68" s="149"/>
      <c r="J68" s="149"/>
      <c r="K68" s="149"/>
    </row>
    <row r="70" spans="2:11">
      <c r="B70" s="828"/>
      <c r="C70" s="149"/>
      <c r="D70" s="149"/>
      <c r="E70" s="149"/>
      <c r="F70" s="149"/>
      <c r="G70" s="149"/>
      <c r="H70" s="149"/>
      <c r="I70" s="149"/>
      <c r="J70" s="149"/>
      <c r="K70" s="149"/>
    </row>
    <row r="71" spans="2:11">
      <c r="B71" s="828"/>
      <c r="C71" s="149"/>
      <c r="D71" s="149"/>
      <c r="E71" s="149"/>
      <c r="F71" s="149"/>
      <c r="G71" s="149"/>
      <c r="H71" s="149"/>
      <c r="I71" s="149"/>
      <c r="J71" s="149"/>
      <c r="K71" s="149"/>
    </row>
    <row r="72" spans="2:11">
      <c r="B72" s="828"/>
      <c r="C72" s="149"/>
      <c r="D72" s="149"/>
      <c r="E72" s="149"/>
      <c r="F72" s="149"/>
      <c r="G72" s="149"/>
      <c r="H72" s="149"/>
      <c r="I72" s="149"/>
      <c r="J72" s="149"/>
      <c r="K72" s="149"/>
    </row>
    <row r="78" spans="2:11">
      <c r="B78" s="142"/>
      <c r="C78" s="142"/>
      <c r="D78" s="1645" t="s">
        <v>1745</v>
      </c>
      <c r="E78" s="1646"/>
      <c r="F78" s="1647"/>
      <c r="G78" s="1645" t="s">
        <v>1746</v>
      </c>
      <c r="H78" s="1646"/>
      <c r="I78" s="1647"/>
    </row>
    <row r="79" spans="2:11">
      <c r="B79" s="404"/>
      <c r="C79" s="404"/>
      <c r="D79" s="807" t="s">
        <v>1747</v>
      </c>
      <c r="E79" s="293" t="s">
        <v>1748</v>
      </c>
      <c r="F79" s="907"/>
      <c r="G79" s="807" t="s">
        <v>1747</v>
      </c>
      <c r="H79" s="293" t="s">
        <v>1748</v>
      </c>
      <c r="I79" s="907"/>
    </row>
    <row r="80" spans="2:11">
      <c r="B80" s="376"/>
      <c r="C80" s="376"/>
      <c r="D80" s="808" t="s">
        <v>1749</v>
      </c>
      <c r="E80" s="89" t="s">
        <v>1750</v>
      </c>
      <c r="F80" s="823" t="s">
        <v>1751</v>
      </c>
      <c r="G80" s="808" t="s">
        <v>1749</v>
      </c>
      <c r="H80" s="823" t="s">
        <v>1750</v>
      </c>
      <c r="I80" s="823" t="s">
        <v>1751</v>
      </c>
    </row>
    <row r="81" spans="2:9">
      <c r="B81" s="1641" t="s">
        <v>102</v>
      </c>
      <c r="C81" s="89" t="s">
        <v>1752</v>
      </c>
      <c r="D81" s="89"/>
      <c r="E81" s="89"/>
      <c r="F81" s="406"/>
      <c r="G81" s="89"/>
      <c r="H81" s="89"/>
      <c r="I81" s="406"/>
    </row>
    <row r="82" spans="2:9">
      <c r="B82" s="1642"/>
      <c r="C82" s="89" t="s">
        <v>1753</v>
      </c>
      <c r="D82" s="406">
        <v>1.8</v>
      </c>
      <c r="E82" s="406">
        <v>1.3</v>
      </c>
      <c r="F82" s="908">
        <v>390</v>
      </c>
      <c r="G82" s="406">
        <v>1.8</v>
      </c>
      <c r="H82" s="406">
        <v>1.3</v>
      </c>
      <c r="I82" s="406">
        <v>390</v>
      </c>
    </row>
    <row r="83" spans="2:9">
      <c r="B83" s="1643"/>
      <c r="C83" s="89" t="s">
        <v>1754</v>
      </c>
      <c r="D83" s="89"/>
      <c r="E83" s="89"/>
      <c r="F83" s="89"/>
      <c r="G83" s="89"/>
      <c r="H83" s="89"/>
      <c r="I83" s="406"/>
    </row>
    <row r="84" spans="2:9">
      <c r="B84" s="1641" t="s">
        <v>104</v>
      </c>
      <c r="C84" s="89" t="s">
        <v>1752</v>
      </c>
      <c r="D84" s="89">
        <v>6.7</v>
      </c>
      <c r="E84" s="89">
        <v>3.3</v>
      </c>
      <c r="F84" s="406">
        <v>12722.4</v>
      </c>
      <c r="G84" s="89">
        <v>6.7</v>
      </c>
      <c r="H84" s="89">
        <v>3.3</v>
      </c>
      <c r="I84" s="406">
        <v>12722.4</v>
      </c>
    </row>
    <row r="85" spans="2:9">
      <c r="B85" s="1642"/>
      <c r="C85" s="89" t="s">
        <v>1753</v>
      </c>
      <c r="D85" s="406">
        <v>3</v>
      </c>
      <c r="E85" s="89">
        <v>0.27</v>
      </c>
      <c r="F85" s="406">
        <v>810</v>
      </c>
      <c r="G85" s="406">
        <v>3</v>
      </c>
      <c r="H85" s="89">
        <v>0.27</v>
      </c>
      <c r="I85" s="406">
        <v>810</v>
      </c>
    </row>
    <row r="86" spans="2:9">
      <c r="B86" s="1643"/>
      <c r="C86" s="89" t="s">
        <v>1754</v>
      </c>
      <c r="D86" s="89">
        <v>3655</v>
      </c>
      <c r="E86" s="410">
        <v>1016</v>
      </c>
      <c r="F86" s="406">
        <v>20320</v>
      </c>
      <c r="G86" s="89">
        <v>3655</v>
      </c>
      <c r="H86" s="410">
        <v>1016</v>
      </c>
      <c r="I86" s="406">
        <v>20320</v>
      </c>
    </row>
    <row r="87" spans="2:9">
      <c r="B87" s="1641" t="s">
        <v>106</v>
      </c>
      <c r="C87" s="89" t="s">
        <v>1752</v>
      </c>
      <c r="D87" s="89">
        <v>0.3</v>
      </c>
      <c r="E87" s="89">
        <v>0.3</v>
      </c>
      <c r="F87" s="406">
        <v>2400</v>
      </c>
      <c r="G87" s="89">
        <v>0.3</v>
      </c>
      <c r="H87" s="89">
        <v>0.3</v>
      </c>
      <c r="I87" s="406">
        <v>2400</v>
      </c>
    </row>
    <row r="88" spans="2:9">
      <c r="B88" s="1642"/>
      <c r="C88" s="89" t="s">
        <v>1753</v>
      </c>
      <c r="D88" s="406">
        <v>9</v>
      </c>
      <c r="E88" s="406">
        <v>9</v>
      </c>
      <c r="F88" s="406">
        <v>2700</v>
      </c>
      <c r="G88" s="406">
        <v>9</v>
      </c>
      <c r="H88" s="406">
        <v>9</v>
      </c>
      <c r="I88" s="406">
        <v>2700</v>
      </c>
    </row>
    <row r="89" spans="2:9">
      <c r="B89" s="1643"/>
      <c r="C89" s="89" t="s">
        <v>1754</v>
      </c>
      <c r="D89" s="89"/>
      <c r="E89" s="89"/>
      <c r="F89" s="406"/>
      <c r="G89" s="89"/>
      <c r="H89" s="89"/>
      <c r="I89" s="406"/>
    </row>
    <row r="90" spans="2:9">
      <c r="B90" s="1641" t="s">
        <v>107</v>
      </c>
      <c r="C90" s="89" t="s">
        <v>1752</v>
      </c>
      <c r="D90" s="406">
        <v>8</v>
      </c>
      <c r="E90" s="89">
        <v>1.6</v>
      </c>
      <c r="F90" s="406">
        <v>8000</v>
      </c>
      <c r="G90" s="406">
        <v>3</v>
      </c>
      <c r="H90" s="406">
        <v>3</v>
      </c>
      <c r="I90" s="406">
        <v>1800</v>
      </c>
    </row>
    <row r="91" spans="2:9">
      <c r="B91" s="1642"/>
      <c r="C91" s="89" t="s">
        <v>1753</v>
      </c>
      <c r="D91" s="406">
        <v>0.2</v>
      </c>
      <c r="E91" s="89">
        <v>0.18</v>
      </c>
      <c r="F91" s="406">
        <v>756</v>
      </c>
      <c r="G91" s="89">
        <v>0.2</v>
      </c>
      <c r="H91" s="89">
        <v>0.18</v>
      </c>
      <c r="I91" s="406">
        <v>756</v>
      </c>
    </row>
    <row r="92" spans="2:9">
      <c r="B92" s="1643"/>
      <c r="C92" s="89" t="s">
        <v>1754</v>
      </c>
      <c r="D92" s="89"/>
      <c r="E92" s="89"/>
      <c r="F92" s="89"/>
      <c r="G92" s="89"/>
      <c r="H92" s="89"/>
      <c r="I92" s="406"/>
    </row>
    <row r="93" spans="2:9">
      <c r="B93" s="1641" t="s">
        <v>108</v>
      </c>
      <c r="C93" s="89" t="s">
        <v>1752</v>
      </c>
      <c r="D93" s="89"/>
      <c r="E93" s="89"/>
      <c r="F93" s="406"/>
      <c r="G93" s="89"/>
      <c r="H93" s="89"/>
      <c r="I93" s="406"/>
    </row>
    <row r="94" spans="2:9">
      <c r="B94" s="1642"/>
      <c r="C94" s="89" t="s">
        <v>1753</v>
      </c>
      <c r="D94" s="89">
        <v>23.6</v>
      </c>
      <c r="E94" s="89">
        <v>18.399999999999999</v>
      </c>
      <c r="F94" s="406">
        <v>4607.5</v>
      </c>
      <c r="G94" s="89">
        <v>23.6</v>
      </c>
      <c r="H94" s="89">
        <v>18.399999999999999</v>
      </c>
      <c r="I94" s="406">
        <v>4907.5</v>
      </c>
    </row>
    <row r="95" spans="2:9">
      <c r="B95" s="1643"/>
      <c r="C95" s="89" t="s">
        <v>1754</v>
      </c>
      <c r="D95" s="89">
        <v>15</v>
      </c>
      <c r="E95" s="89">
        <v>15</v>
      </c>
      <c r="F95" s="406">
        <v>350</v>
      </c>
      <c r="G95" s="89">
        <v>15</v>
      </c>
      <c r="H95" s="89">
        <v>15</v>
      </c>
      <c r="I95" s="406">
        <v>350</v>
      </c>
    </row>
    <row r="96" spans="2:9">
      <c r="B96" s="1641" t="s">
        <v>111</v>
      </c>
      <c r="C96" s="89" t="s">
        <v>1752</v>
      </c>
      <c r="D96" s="406">
        <v>508</v>
      </c>
      <c r="E96" s="406">
        <v>484</v>
      </c>
      <c r="F96" s="406">
        <v>24205</v>
      </c>
      <c r="G96" s="406">
        <v>508</v>
      </c>
      <c r="H96" s="406">
        <v>484</v>
      </c>
      <c r="I96" s="406">
        <v>24205</v>
      </c>
    </row>
    <row r="97" spans="2:12">
      <c r="B97" s="1642"/>
      <c r="C97" s="89" t="s">
        <v>1753</v>
      </c>
      <c r="D97" s="89">
        <v>96.6</v>
      </c>
      <c r="E97" s="89">
        <v>24.8</v>
      </c>
      <c r="F97" s="406">
        <v>7431</v>
      </c>
      <c r="G97" s="89">
        <v>96.6</v>
      </c>
      <c r="H97" s="89">
        <v>24.8</v>
      </c>
      <c r="I97" s="406">
        <v>7431</v>
      </c>
    </row>
    <row r="98" spans="2:12">
      <c r="B98" s="1643"/>
      <c r="C98" s="89" t="s">
        <v>1754</v>
      </c>
      <c r="D98" s="89"/>
      <c r="E98" s="89"/>
      <c r="F98" s="406"/>
      <c r="G98" s="89"/>
      <c r="H98" s="89"/>
      <c r="I98" s="406"/>
    </row>
    <row r="99" spans="2:12">
      <c r="B99" s="142"/>
      <c r="C99" s="89" t="s">
        <v>1752</v>
      </c>
      <c r="D99" s="406">
        <f>SUM(D81+D84+D87+D90+D93+D96)</f>
        <v>523</v>
      </c>
      <c r="E99" s="406">
        <f t="shared" ref="E99:I99" si="1">SUM(E81+E84+E87+E90+E93+E96)</f>
        <v>489.2</v>
      </c>
      <c r="F99" s="406">
        <f t="shared" si="1"/>
        <v>47327.4</v>
      </c>
      <c r="G99" s="406">
        <f t="shared" si="1"/>
        <v>518</v>
      </c>
      <c r="H99" s="406">
        <f t="shared" si="1"/>
        <v>490.6</v>
      </c>
      <c r="I99" s="406">
        <f t="shared" si="1"/>
        <v>41127.4</v>
      </c>
    </row>
    <row r="100" spans="2:12">
      <c r="B100" s="404" t="s">
        <v>112</v>
      </c>
      <c r="C100" s="89" t="s">
        <v>1753</v>
      </c>
      <c r="D100" s="406">
        <f t="shared" ref="D100:I101" si="2">SUM(D82+D85+D88+D91+D94+D97)</f>
        <v>134.19999999999999</v>
      </c>
      <c r="E100" s="406">
        <f t="shared" si="2"/>
        <v>53.95</v>
      </c>
      <c r="F100" s="406">
        <f t="shared" si="2"/>
        <v>16694.5</v>
      </c>
      <c r="G100" s="406">
        <f t="shared" si="2"/>
        <v>134.19999999999999</v>
      </c>
      <c r="H100" s="406">
        <f t="shared" si="2"/>
        <v>53.95</v>
      </c>
      <c r="I100" s="406">
        <f t="shared" si="2"/>
        <v>16994.5</v>
      </c>
    </row>
    <row r="101" spans="2:12">
      <c r="B101" s="376"/>
      <c r="C101" s="89" t="s">
        <v>1754</v>
      </c>
      <c r="D101" s="406">
        <f t="shared" si="2"/>
        <v>3670</v>
      </c>
      <c r="E101" s="406">
        <f t="shared" si="2"/>
        <v>1031</v>
      </c>
      <c r="F101" s="406">
        <f t="shared" si="2"/>
        <v>20670</v>
      </c>
      <c r="G101" s="406">
        <f t="shared" si="2"/>
        <v>3670</v>
      </c>
      <c r="H101" s="406">
        <f t="shared" si="2"/>
        <v>1031</v>
      </c>
      <c r="I101" s="406">
        <f t="shared" si="2"/>
        <v>20670</v>
      </c>
    </row>
    <row r="102" spans="2:12">
      <c r="B102" s="142" t="s">
        <v>1755</v>
      </c>
      <c r="C102" s="89" t="s">
        <v>1752</v>
      </c>
      <c r="D102" s="89">
        <v>0.75</v>
      </c>
      <c r="E102" s="89">
        <v>0.75</v>
      </c>
      <c r="F102" s="406">
        <v>2625</v>
      </c>
      <c r="G102" s="89">
        <v>0.75</v>
      </c>
      <c r="H102" s="89">
        <v>0.75</v>
      </c>
      <c r="I102" s="406">
        <v>2625</v>
      </c>
    </row>
    <row r="103" spans="2:12">
      <c r="B103" s="404" t="s">
        <v>112</v>
      </c>
      <c r="C103" s="89" t="s">
        <v>1753</v>
      </c>
      <c r="D103" s="89">
        <v>320.39999999999998</v>
      </c>
      <c r="E103" s="406">
        <v>48.9</v>
      </c>
      <c r="F103" s="89">
        <v>7862.7</v>
      </c>
      <c r="G103" s="89">
        <v>320.2</v>
      </c>
      <c r="H103" s="406">
        <v>48.9</v>
      </c>
      <c r="I103" s="89">
        <v>7862.7</v>
      </c>
    </row>
    <row r="104" spans="2:12">
      <c r="B104" s="376"/>
      <c r="C104" s="89" t="s">
        <v>1754</v>
      </c>
      <c r="D104" s="406">
        <v>615</v>
      </c>
      <c r="E104" s="406">
        <v>612</v>
      </c>
      <c r="F104" s="406">
        <v>12240</v>
      </c>
      <c r="G104" s="406">
        <v>311</v>
      </c>
      <c r="H104" s="406">
        <v>308</v>
      </c>
      <c r="I104" s="406">
        <v>6160</v>
      </c>
    </row>
    <row r="107" spans="2:12">
      <c r="B107" s="1502" t="s">
        <v>1756</v>
      </c>
      <c r="C107" s="1502"/>
      <c r="D107" s="1502"/>
      <c r="E107" s="1502"/>
      <c r="F107" s="1502"/>
      <c r="G107" s="1502"/>
      <c r="H107" s="1502"/>
      <c r="I107" s="1502"/>
      <c r="J107" s="1502"/>
      <c r="K107" s="1502"/>
      <c r="L107" s="1502"/>
    </row>
  </sheetData>
  <mergeCells count="40">
    <mergeCell ref="B11:B14"/>
    <mergeCell ref="B1:K1"/>
    <mergeCell ref="B3:B6"/>
    <mergeCell ref="C3:C6"/>
    <mergeCell ref="D3:D6"/>
    <mergeCell ref="H3:H6"/>
    <mergeCell ref="I3:K3"/>
    <mergeCell ref="E4:G4"/>
    <mergeCell ref="I4:K4"/>
    <mergeCell ref="E5:E6"/>
    <mergeCell ref="F5:F6"/>
    <mergeCell ref="G5:G6"/>
    <mergeCell ref="I5:I6"/>
    <mergeCell ref="J5:J6"/>
    <mergeCell ref="K5:K6"/>
    <mergeCell ref="B7:B10"/>
    <mergeCell ref="B51:B54"/>
    <mergeCell ref="B15:B18"/>
    <mergeCell ref="B19:B21"/>
    <mergeCell ref="B22:B24"/>
    <mergeCell ref="B25:B27"/>
    <mergeCell ref="B28:B31"/>
    <mergeCell ref="B32:B34"/>
    <mergeCell ref="B35:B37"/>
    <mergeCell ref="B38:B40"/>
    <mergeCell ref="B41:B43"/>
    <mergeCell ref="B44:B46"/>
    <mergeCell ref="B47:B50"/>
    <mergeCell ref="B107:L107"/>
    <mergeCell ref="B55:B59"/>
    <mergeCell ref="B60:B64"/>
    <mergeCell ref="B67:K67"/>
    <mergeCell ref="D78:F78"/>
    <mergeCell ref="G78:I78"/>
    <mergeCell ref="B81:B83"/>
    <mergeCell ref="B84:B86"/>
    <mergeCell ref="B87:B89"/>
    <mergeCell ref="B90:B92"/>
    <mergeCell ref="B93:B95"/>
    <mergeCell ref="B96:B98"/>
  </mergeCells>
  <pageMargins left="0.15" right="0.16" top="0.36" bottom="0.2" header="0.28999999999999998" footer="0.16"/>
  <pageSetup paperSize="9" scale="9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S62"/>
  <sheetViews>
    <sheetView workbookViewId="0">
      <selection activeCell="S38" sqref="S38"/>
    </sheetView>
  </sheetViews>
  <sheetFormatPr defaultColWidth="9.140625" defaultRowHeight="12.75"/>
  <cols>
    <col min="1" max="1" width="14.7109375" style="909" customWidth="1"/>
    <col min="2" max="15" width="7.140625" style="909" customWidth="1"/>
    <col min="16" max="17" width="8.42578125" style="909" customWidth="1"/>
    <col min="18" max="16384" width="9.140625" style="909"/>
  </cols>
  <sheetData>
    <row r="2" spans="1:19">
      <c r="A2" s="1586" t="s">
        <v>1757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  <c r="M2" s="1586"/>
      <c r="N2" s="1586"/>
      <c r="O2" s="1586"/>
      <c r="P2" s="1586"/>
      <c r="Q2" s="1586"/>
    </row>
    <row r="4" spans="1:19">
      <c r="A4" s="910"/>
      <c r="B4" s="910"/>
      <c r="C4" s="911"/>
      <c r="D4" s="91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</row>
    <row r="5" spans="1:19" ht="15.75" customHeight="1">
      <c r="A5" s="1587"/>
      <c r="B5" s="1585" t="s">
        <v>1758</v>
      </c>
      <c r="C5" s="1657"/>
      <c r="D5" s="1657"/>
      <c r="E5" s="1657"/>
      <c r="F5" s="1657"/>
      <c r="G5" s="1657"/>
      <c r="H5" s="1657"/>
      <c r="I5" s="1657"/>
      <c r="J5" s="1657"/>
      <c r="K5" s="1657"/>
      <c r="L5" s="1657"/>
      <c r="M5" s="1657"/>
      <c r="N5" s="1657"/>
      <c r="O5" s="1658"/>
      <c r="P5" s="1662" t="s">
        <v>1759</v>
      </c>
      <c r="Q5" s="1662"/>
    </row>
    <row r="6" spans="1:19" ht="23.25" customHeight="1">
      <c r="A6" s="1587"/>
      <c r="B6" s="1659"/>
      <c r="C6" s="1660"/>
      <c r="D6" s="1660"/>
      <c r="E6" s="1660"/>
      <c r="F6" s="1660"/>
      <c r="G6" s="1660"/>
      <c r="H6" s="1660"/>
      <c r="I6" s="1660"/>
      <c r="J6" s="1660"/>
      <c r="K6" s="1660"/>
      <c r="L6" s="1660"/>
      <c r="M6" s="1660"/>
      <c r="N6" s="1660"/>
      <c r="O6" s="1661"/>
      <c r="P6" s="1662"/>
      <c r="Q6" s="1662"/>
    </row>
    <row r="7" spans="1:19" ht="25.5">
      <c r="A7" s="1588"/>
      <c r="B7" s="912">
        <v>2000</v>
      </c>
      <c r="C7" s="912">
        <v>2001</v>
      </c>
      <c r="D7" s="912">
        <v>2002</v>
      </c>
      <c r="E7" s="912">
        <v>2003</v>
      </c>
      <c r="F7" s="912">
        <v>2004</v>
      </c>
      <c r="G7" s="912">
        <v>2005</v>
      </c>
      <c r="H7" s="912">
        <v>2006</v>
      </c>
      <c r="I7" s="912">
        <v>2007</v>
      </c>
      <c r="J7" s="912">
        <v>2008</v>
      </c>
      <c r="K7" s="912">
        <v>2009</v>
      </c>
      <c r="L7" s="912">
        <v>2010</v>
      </c>
      <c r="M7" s="912">
        <v>2011</v>
      </c>
      <c r="N7" s="912">
        <v>2012</v>
      </c>
      <c r="O7" s="912">
        <v>2013</v>
      </c>
      <c r="P7" s="913" t="s">
        <v>1760</v>
      </c>
      <c r="Q7" s="913" t="s">
        <v>1761</v>
      </c>
    </row>
    <row r="8" spans="1:19" ht="23.25" customHeight="1">
      <c r="A8" s="914" t="s">
        <v>98</v>
      </c>
      <c r="B8" s="915">
        <v>600</v>
      </c>
      <c r="C8" s="915">
        <v>567</v>
      </c>
      <c r="D8" s="915">
        <v>541</v>
      </c>
      <c r="E8" s="915">
        <v>550</v>
      </c>
      <c r="F8" s="915">
        <v>531</v>
      </c>
      <c r="G8" s="915">
        <v>482</v>
      </c>
      <c r="H8" s="915">
        <v>514</v>
      </c>
      <c r="I8" s="915">
        <v>504</v>
      </c>
      <c r="J8" s="915">
        <v>503</v>
      </c>
      <c r="K8" s="915">
        <v>503</v>
      </c>
      <c r="L8" s="915">
        <v>507</v>
      </c>
      <c r="M8" s="915">
        <v>487</v>
      </c>
      <c r="N8" s="915">
        <v>458</v>
      </c>
      <c r="O8" s="915">
        <v>456</v>
      </c>
      <c r="P8" s="916">
        <f>SUM(O8/B8)*100</f>
        <v>76</v>
      </c>
      <c r="Q8" s="916">
        <f>SUM(O8/L8)*100</f>
        <v>89.940828402366861</v>
      </c>
      <c r="R8" s="917"/>
      <c r="S8" s="917"/>
    </row>
    <row r="9" spans="1:19" ht="23.25" customHeight="1">
      <c r="A9" s="918" t="s">
        <v>99</v>
      </c>
      <c r="B9" s="919">
        <v>417</v>
      </c>
      <c r="C9" s="919">
        <v>435</v>
      </c>
      <c r="D9" s="919">
        <v>413</v>
      </c>
      <c r="E9" s="919">
        <v>324</v>
      </c>
      <c r="F9" s="919">
        <v>379</v>
      </c>
      <c r="G9" s="919">
        <v>423</v>
      </c>
      <c r="H9" s="919">
        <v>420</v>
      </c>
      <c r="I9" s="919">
        <v>449</v>
      </c>
      <c r="J9" s="919">
        <v>436</v>
      </c>
      <c r="K9" s="919">
        <v>466</v>
      </c>
      <c r="L9" s="919">
        <v>394</v>
      </c>
      <c r="M9" s="919">
        <v>450</v>
      </c>
      <c r="N9" s="919">
        <v>395</v>
      </c>
      <c r="O9" s="919">
        <v>407</v>
      </c>
      <c r="P9" s="920">
        <f t="shared" ref="P9:P22" si="0">SUM(O9/B9)*100</f>
        <v>97.601918465227826</v>
      </c>
      <c r="Q9" s="920">
        <f t="shared" ref="Q9:Q22" si="1">SUM(O9/L9)*100</f>
        <v>103.29949238578679</v>
      </c>
      <c r="R9" s="917"/>
      <c r="S9" s="917"/>
    </row>
    <row r="10" spans="1:19" ht="23.25" customHeight="1">
      <c r="A10" s="918" t="s">
        <v>100</v>
      </c>
      <c r="B10" s="919">
        <v>416</v>
      </c>
      <c r="C10" s="919">
        <v>374</v>
      </c>
      <c r="D10" s="919">
        <v>497</v>
      </c>
      <c r="E10" s="919">
        <v>360</v>
      </c>
      <c r="F10" s="919">
        <v>351</v>
      </c>
      <c r="G10" s="919">
        <v>290</v>
      </c>
      <c r="H10" s="919">
        <v>290</v>
      </c>
      <c r="I10" s="919">
        <v>396</v>
      </c>
      <c r="J10" s="919">
        <v>356</v>
      </c>
      <c r="K10" s="919">
        <v>347</v>
      </c>
      <c r="L10" s="919">
        <v>315</v>
      </c>
      <c r="M10" s="919">
        <v>310</v>
      </c>
      <c r="N10" s="919">
        <v>318</v>
      </c>
      <c r="O10" s="919">
        <v>339</v>
      </c>
      <c r="P10" s="920">
        <f t="shared" si="0"/>
        <v>81.490384615384613</v>
      </c>
      <c r="Q10" s="920">
        <f t="shared" si="1"/>
        <v>107.61904761904762</v>
      </c>
      <c r="R10" s="917"/>
      <c r="S10" s="917"/>
    </row>
    <row r="11" spans="1:19" ht="23.25" customHeight="1">
      <c r="A11" s="918" t="s">
        <v>101</v>
      </c>
      <c r="B11" s="919">
        <v>290</v>
      </c>
      <c r="C11" s="919">
        <v>281</v>
      </c>
      <c r="D11" s="919">
        <v>322</v>
      </c>
      <c r="E11" s="919">
        <v>286</v>
      </c>
      <c r="F11" s="919">
        <v>271</v>
      </c>
      <c r="G11" s="919">
        <v>267</v>
      </c>
      <c r="H11" s="919">
        <v>294</v>
      </c>
      <c r="I11" s="919">
        <v>270</v>
      </c>
      <c r="J11" s="919">
        <v>262</v>
      </c>
      <c r="K11" s="919">
        <v>231</v>
      </c>
      <c r="L11" s="919">
        <v>230</v>
      </c>
      <c r="M11" s="919">
        <v>246</v>
      </c>
      <c r="N11" s="919">
        <v>233</v>
      </c>
      <c r="O11" s="919">
        <v>235</v>
      </c>
      <c r="P11" s="920">
        <f t="shared" si="0"/>
        <v>81.034482758620683</v>
      </c>
      <c r="Q11" s="920">
        <f t="shared" si="1"/>
        <v>102.17391304347827</v>
      </c>
      <c r="R11" s="917"/>
      <c r="S11" s="917"/>
    </row>
    <row r="12" spans="1:19" ht="23.25" customHeight="1">
      <c r="A12" s="918" t="s">
        <v>102</v>
      </c>
      <c r="B12" s="919">
        <v>723</v>
      </c>
      <c r="C12" s="919">
        <v>714</v>
      </c>
      <c r="D12" s="919">
        <v>633</v>
      </c>
      <c r="E12" s="919">
        <v>613</v>
      </c>
      <c r="F12" s="919">
        <v>593</v>
      </c>
      <c r="G12" s="919">
        <v>578</v>
      </c>
      <c r="H12" s="919">
        <v>561</v>
      </c>
      <c r="I12" s="919">
        <v>568</v>
      </c>
      <c r="J12" s="919">
        <v>568</v>
      </c>
      <c r="K12" s="919">
        <v>618</v>
      </c>
      <c r="L12" s="919">
        <v>629</v>
      </c>
      <c r="M12" s="919">
        <v>668</v>
      </c>
      <c r="N12" s="919">
        <v>575</v>
      </c>
      <c r="O12" s="919">
        <v>590</v>
      </c>
      <c r="P12" s="920">
        <f t="shared" si="0"/>
        <v>81.604426002766246</v>
      </c>
      <c r="Q12" s="920">
        <f t="shared" si="1"/>
        <v>93.799682034976144</v>
      </c>
      <c r="R12" s="917"/>
      <c r="S12" s="917"/>
    </row>
    <row r="13" spans="1:19" ht="23.25" customHeight="1">
      <c r="A13" s="918" t="s">
        <v>103</v>
      </c>
      <c r="B13" s="919">
        <v>511</v>
      </c>
      <c r="C13" s="919">
        <v>504</v>
      </c>
      <c r="D13" s="919">
        <v>502</v>
      </c>
      <c r="E13" s="919">
        <v>503</v>
      </c>
      <c r="F13" s="919">
        <v>517</v>
      </c>
      <c r="G13" s="919">
        <v>480</v>
      </c>
      <c r="H13" s="919">
        <v>457</v>
      </c>
      <c r="I13" s="921">
        <v>471</v>
      </c>
      <c r="J13" s="921">
        <v>485</v>
      </c>
      <c r="K13" s="921">
        <v>616</v>
      </c>
      <c r="L13" s="921">
        <v>609</v>
      </c>
      <c r="M13" s="921">
        <v>510</v>
      </c>
      <c r="N13" s="921">
        <v>456</v>
      </c>
      <c r="O13" s="921">
        <v>447</v>
      </c>
      <c r="P13" s="920">
        <f t="shared" si="0"/>
        <v>87.475538160469668</v>
      </c>
      <c r="Q13" s="920">
        <f t="shared" si="1"/>
        <v>73.399014778325125</v>
      </c>
      <c r="R13" s="917"/>
      <c r="S13" s="917"/>
    </row>
    <row r="14" spans="1:19" ht="23.25" customHeight="1">
      <c r="A14" s="918" t="s">
        <v>104</v>
      </c>
      <c r="B14" s="919">
        <v>504</v>
      </c>
      <c r="C14" s="919">
        <v>365</v>
      </c>
      <c r="D14" s="919">
        <v>412</v>
      </c>
      <c r="E14" s="919">
        <v>436</v>
      </c>
      <c r="F14" s="919">
        <v>388</v>
      </c>
      <c r="G14" s="919">
        <v>392</v>
      </c>
      <c r="H14" s="919">
        <v>370</v>
      </c>
      <c r="I14" s="919">
        <v>388</v>
      </c>
      <c r="J14" s="919">
        <v>422</v>
      </c>
      <c r="K14" s="919">
        <v>369</v>
      </c>
      <c r="L14" s="919">
        <v>397</v>
      </c>
      <c r="M14" s="919">
        <v>368</v>
      </c>
      <c r="N14" s="919">
        <v>331</v>
      </c>
      <c r="O14" s="919">
        <v>323</v>
      </c>
      <c r="P14" s="920">
        <f t="shared" si="0"/>
        <v>64.087301587301596</v>
      </c>
      <c r="Q14" s="920">
        <f t="shared" si="1"/>
        <v>81.360201511335021</v>
      </c>
      <c r="R14" s="917"/>
      <c r="S14" s="917"/>
    </row>
    <row r="15" spans="1:19" ht="23.25" customHeight="1">
      <c r="A15" s="918" t="s">
        <v>105</v>
      </c>
      <c r="B15" s="919">
        <v>356</v>
      </c>
      <c r="C15" s="919">
        <v>363</v>
      </c>
      <c r="D15" s="919">
        <v>353</v>
      </c>
      <c r="E15" s="919">
        <v>334</v>
      </c>
      <c r="F15" s="919">
        <v>331</v>
      </c>
      <c r="G15" s="919">
        <v>331</v>
      </c>
      <c r="H15" s="919">
        <v>329</v>
      </c>
      <c r="I15" s="919">
        <v>302</v>
      </c>
      <c r="J15" s="919">
        <v>325</v>
      </c>
      <c r="K15" s="919">
        <v>318</v>
      </c>
      <c r="L15" s="919">
        <v>340</v>
      </c>
      <c r="M15" s="919">
        <v>329</v>
      </c>
      <c r="N15" s="919">
        <v>322</v>
      </c>
      <c r="O15" s="919">
        <v>339</v>
      </c>
      <c r="P15" s="920">
        <f t="shared" si="0"/>
        <v>95.224719101123597</v>
      </c>
      <c r="Q15" s="920">
        <f t="shared" si="1"/>
        <v>99.705882352941174</v>
      </c>
      <c r="R15" s="917"/>
      <c r="S15" s="917"/>
    </row>
    <row r="16" spans="1:19" ht="23.25" customHeight="1">
      <c r="A16" s="918" t="s">
        <v>106</v>
      </c>
      <c r="B16" s="919">
        <v>559</v>
      </c>
      <c r="C16" s="919">
        <v>542</v>
      </c>
      <c r="D16" s="919">
        <v>531</v>
      </c>
      <c r="E16" s="919">
        <v>496</v>
      </c>
      <c r="F16" s="919">
        <v>474</v>
      </c>
      <c r="G16" s="919">
        <v>455</v>
      </c>
      <c r="H16" s="919">
        <v>444</v>
      </c>
      <c r="I16" s="919">
        <v>459</v>
      </c>
      <c r="J16" s="919">
        <v>474</v>
      </c>
      <c r="K16" s="919">
        <v>462</v>
      </c>
      <c r="L16" s="919">
        <v>367</v>
      </c>
      <c r="M16" s="919">
        <v>362</v>
      </c>
      <c r="N16" s="919">
        <v>350</v>
      </c>
      <c r="O16" s="919">
        <v>330</v>
      </c>
      <c r="P16" s="920">
        <f t="shared" si="0"/>
        <v>59.033989266547401</v>
      </c>
      <c r="Q16" s="920">
        <f t="shared" si="1"/>
        <v>89.918256130790184</v>
      </c>
      <c r="R16" s="917"/>
      <c r="S16" s="917"/>
    </row>
    <row r="17" spans="1:19" ht="23.25" customHeight="1">
      <c r="A17" s="918" t="s">
        <v>107</v>
      </c>
      <c r="B17" s="919">
        <v>683</v>
      </c>
      <c r="C17" s="919">
        <v>693</v>
      </c>
      <c r="D17" s="919">
        <v>793</v>
      </c>
      <c r="E17" s="919">
        <v>704</v>
      </c>
      <c r="F17" s="919">
        <v>687</v>
      </c>
      <c r="G17" s="919">
        <v>641</v>
      </c>
      <c r="H17" s="919">
        <v>640</v>
      </c>
      <c r="I17" s="919">
        <v>584</v>
      </c>
      <c r="J17" s="919">
        <v>567</v>
      </c>
      <c r="K17" s="919">
        <v>574</v>
      </c>
      <c r="L17" s="919">
        <v>495</v>
      </c>
      <c r="M17" s="919">
        <v>516</v>
      </c>
      <c r="N17" s="919">
        <v>478</v>
      </c>
      <c r="O17" s="919">
        <v>471</v>
      </c>
      <c r="P17" s="920">
        <f t="shared" si="0"/>
        <v>68.96046852122987</v>
      </c>
      <c r="Q17" s="920">
        <f t="shared" si="1"/>
        <v>95.151515151515156</v>
      </c>
      <c r="R17" s="917"/>
      <c r="S17" s="917"/>
    </row>
    <row r="18" spans="1:19" ht="23.25" customHeight="1">
      <c r="A18" s="918" t="s">
        <v>108</v>
      </c>
      <c r="B18" s="919">
        <v>839</v>
      </c>
      <c r="C18" s="919">
        <v>774</v>
      </c>
      <c r="D18" s="919">
        <v>752</v>
      </c>
      <c r="E18" s="919">
        <v>749</v>
      </c>
      <c r="F18" s="919">
        <v>698</v>
      </c>
      <c r="G18" s="919">
        <v>666</v>
      </c>
      <c r="H18" s="919">
        <v>637</v>
      </c>
      <c r="I18" s="919">
        <v>634</v>
      </c>
      <c r="J18" s="919">
        <v>629</v>
      </c>
      <c r="K18" s="919">
        <v>632</v>
      </c>
      <c r="L18" s="919">
        <v>598</v>
      </c>
      <c r="M18" s="919">
        <v>614</v>
      </c>
      <c r="N18" s="919">
        <v>561</v>
      </c>
      <c r="O18" s="919">
        <v>589</v>
      </c>
      <c r="P18" s="920">
        <f t="shared" si="0"/>
        <v>70.202622169249111</v>
      </c>
      <c r="Q18" s="920">
        <f t="shared" si="1"/>
        <v>98.49498327759197</v>
      </c>
      <c r="R18" s="917"/>
      <c r="S18" s="917"/>
    </row>
    <row r="19" spans="1:19" ht="23.25" customHeight="1">
      <c r="A19" s="918" t="s">
        <v>109</v>
      </c>
      <c r="B19" s="919">
        <v>557</v>
      </c>
      <c r="C19" s="919">
        <v>540</v>
      </c>
      <c r="D19" s="919">
        <v>534</v>
      </c>
      <c r="E19" s="919">
        <v>524</v>
      </c>
      <c r="F19" s="919">
        <v>504</v>
      </c>
      <c r="G19" s="919">
        <v>487</v>
      </c>
      <c r="H19" s="919">
        <v>438</v>
      </c>
      <c r="I19" s="919">
        <v>452</v>
      </c>
      <c r="J19" s="919">
        <v>487</v>
      </c>
      <c r="K19" s="919">
        <v>415</v>
      </c>
      <c r="L19" s="919">
        <v>406</v>
      </c>
      <c r="M19" s="919">
        <v>360</v>
      </c>
      <c r="N19" s="919">
        <v>360</v>
      </c>
      <c r="O19" s="919">
        <v>367</v>
      </c>
      <c r="P19" s="920">
        <f t="shared" si="0"/>
        <v>65.888689407540397</v>
      </c>
      <c r="Q19" s="920">
        <f t="shared" si="1"/>
        <v>90.394088669950733</v>
      </c>
      <c r="R19" s="917"/>
      <c r="S19" s="917"/>
    </row>
    <row r="20" spans="1:19" ht="23.25" customHeight="1">
      <c r="A20" s="918" t="s">
        <v>110</v>
      </c>
      <c r="B20" s="919">
        <v>279</v>
      </c>
      <c r="C20" s="919">
        <v>286</v>
      </c>
      <c r="D20" s="919">
        <v>271</v>
      </c>
      <c r="E20" s="919">
        <v>220</v>
      </c>
      <c r="F20" s="919">
        <v>302</v>
      </c>
      <c r="G20" s="919">
        <v>278</v>
      </c>
      <c r="H20" s="919">
        <v>220</v>
      </c>
      <c r="I20" s="919">
        <v>259</v>
      </c>
      <c r="J20" s="919">
        <v>282</v>
      </c>
      <c r="K20" s="919">
        <v>278</v>
      </c>
      <c r="L20" s="919">
        <v>272</v>
      </c>
      <c r="M20" s="919">
        <v>292</v>
      </c>
      <c r="N20" s="919">
        <v>239</v>
      </c>
      <c r="O20" s="919">
        <v>241</v>
      </c>
      <c r="P20" s="920">
        <f t="shared" si="0"/>
        <v>86.379928315412187</v>
      </c>
      <c r="Q20" s="920">
        <f t="shared" si="1"/>
        <v>88.60294117647058</v>
      </c>
      <c r="R20" s="917"/>
      <c r="S20" s="917"/>
    </row>
    <row r="21" spans="1:19" ht="23.25" customHeight="1">
      <c r="A21" s="918" t="s">
        <v>111</v>
      </c>
      <c r="B21" s="919">
        <v>2040</v>
      </c>
      <c r="C21" s="919">
        <v>1511</v>
      </c>
      <c r="D21" s="919">
        <v>1413</v>
      </c>
      <c r="E21" s="919">
        <v>1543</v>
      </c>
      <c r="F21" s="919">
        <v>1288</v>
      </c>
      <c r="G21" s="919">
        <v>1202</v>
      </c>
      <c r="H21" s="919">
        <v>1279</v>
      </c>
      <c r="I21" s="919">
        <v>1048</v>
      </c>
      <c r="J21" s="919">
        <v>1081</v>
      </c>
      <c r="K21" s="919">
        <v>886</v>
      </c>
      <c r="L21" s="919">
        <v>708</v>
      </c>
      <c r="M21" s="919">
        <v>795</v>
      </c>
      <c r="N21" s="919">
        <v>743</v>
      </c>
      <c r="O21" s="919">
        <v>777</v>
      </c>
      <c r="P21" s="920">
        <f t="shared" si="0"/>
        <v>38.088235294117645</v>
      </c>
      <c r="Q21" s="920">
        <f t="shared" si="1"/>
        <v>109.7457627118644</v>
      </c>
      <c r="R21" s="917"/>
      <c r="S21" s="917"/>
    </row>
    <row r="22" spans="1:19" ht="23.25" customHeight="1">
      <c r="A22" s="922" t="s">
        <v>23</v>
      </c>
      <c r="B22" s="923">
        <f t="shared" ref="B22:O22" si="2">SUM(B8:B21)</f>
        <v>8774</v>
      </c>
      <c r="C22" s="923">
        <f t="shared" si="2"/>
        <v>7949</v>
      </c>
      <c r="D22" s="923">
        <f t="shared" si="2"/>
        <v>7967</v>
      </c>
      <c r="E22" s="923">
        <f t="shared" si="2"/>
        <v>7642</v>
      </c>
      <c r="F22" s="923">
        <f t="shared" si="2"/>
        <v>7314</v>
      </c>
      <c r="G22" s="923">
        <f t="shared" si="2"/>
        <v>6972</v>
      </c>
      <c r="H22" s="923">
        <f t="shared" si="2"/>
        <v>6893</v>
      </c>
      <c r="I22" s="923">
        <f t="shared" si="2"/>
        <v>6784</v>
      </c>
      <c r="J22" s="923">
        <f t="shared" si="2"/>
        <v>6877</v>
      </c>
      <c r="K22" s="923">
        <f t="shared" si="2"/>
        <v>6715</v>
      </c>
      <c r="L22" s="923">
        <f t="shared" si="2"/>
        <v>6267</v>
      </c>
      <c r="M22" s="923">
        <f t="shared" si="2"/>
        <v>6307</v>
      </c>
      <c r="N22" s="923">
        <f t="shared" si="2"/>
        <v>5819</v>
      </c>
      <c r="O22" s="923">
        <f t="shared" si="2"/>
        <v>5911</v>
      </c>
      <c r="P22" s="924">
        <f t="shared" si="0"/>
        <v>67.369500797811725</v>
      </c>
      <c r="Q22" s="924">
        <f t="shared" si="1"/>
        <v>94.319451093026956</v>
      </c>
      <c r="R22" s="917"/>
      <c r="S22" s="917"/>
    </row>
    <row r="25" spans="1:19">
      <c r="A25" s="1586">
        <v>38</v>
      </c>
      <c r="B25" s="1586"/>
      <c r="C25" s="1586"/>
      <c r="D25" s="1586"/>
      <c r="E25" s="1586"/>
      <c r="F25" s="1586"/>
      <c r="G25" s="1586"/>
      <c r="H25" s="1586"/>
      <c r="I25" s="1586"/>
      <c r="J25" s="1586"/>
      <c r="K25" s="1586"/>
      <c r="L25" s="1586"/>
      <c r="M25" s="1586"/>
      <c r="N25" s="1586"/>
      <c r="O25" s="1586"/>
      <c r="P25" s="1586"/>
      <c r="Q25" s="1586"/>
    </row>
    <row r="48" spans="18:19">
      <c r="R48" s="917"/>
      <c r="S48" s="917"/>
    </row>
    <row r="49" spans="18:19">
      <c r="R49" s="917"/>
      <c r="S49" s="917"/>
    </row>
    <row r="50" spans="18:19">
      <c r="R50" s="917"/>
      <c r="S50" s="917"/>
    </row>
    <row r="51" spans="18:19">
      <c r="R51" s="917"/>
      <c r="S51" s="917"/>
    </row>
    <row r="52" spans="18:19">
      <c r="R52" s="917"/>
      <c r="S52" s="917"/>
    </row>
    <row r="53" spans="18:19">
      <c r="R53" s="917"/>
      <c r="S53" s="917"/>
    </row>
    <row r="54" spans="18:19">
      <c r="R54" s="917"/>
      <c r="S54" s="917"/>
    </row>
    <row r="55" spans="18:19">
      <c r="R55" s="917"/>
      <c r="S55" s="917"/>
    </row>
    <row r="56" spans="18:19">
      <c r="R56" s="917"/>
      <c r="S56" s="917"/>
    </row>
    <row r="57" spans="18:19">
      <c r="R57" s="917"/>
      <c r="S57" s="917"/>
    </row>
    <row r="58" spans="18:19">
      <c r="R58" s="917"/>
      <c r="S58" s="917"/>
    </row>
    <row r="59" spans="18:19">
      <c r="R59" s="917"/>
      <c r="S59" s="917"/>
    </row>
    <row r="60" spans="18:19">
      <c r="R60" s="917"/>
      <c r="S60" s="917"/>
    </row>
    <row r="61" spans="18:19">
      <c r="R61" s="917"/>
      <c r="S61" s="917"/>
    </row>
    <row r="62" spans="18:19">
      <c r="R62" s="917"/>
      <c r="S62" s="917"/>
    </row>
  </sheetData>
  <mergeCells count="5">
    <mergeCell ref="A2:Q2"/>
    <mergeCell ref="A5:A7"/>
    <mergeCell ref="B5:O6"/>
    <mergeCell ref="P5:Q6"/>
    <mergeCell ref="A25:Q25"/>
  </mergeCells>
  <pageMargins left="0.44" right="0.28999999999999998" top="0.75" bottom="0.75" header="0.3" footer="0.3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5"/>
  <sheetViews>
    <sheetView workbookViewId="0">
      <selection activeCell="S38" sqref="S38"/>
    </sheetView>
  </sheetViews>
  <sheetFormatPr defaultColWidth="9.140625" defaultRowHeight="12.75"/>
  <cols>
    <col min="1" max="1" width="13" style="909" customWidth="1"/>
    <col min="2" max="5" width="6" style="909" customWidth="1"/>
    <col min="6" max="7" width="5.85546875" style="909" customWidth="1"/>
    <col min="8" max="8" width="6.5703125" style="909" customWidth="1"/>
    <col min="9" max="9" width="6.140625" style="909" customWidth="1"/>
    <col min="10" max="10" width="5.42578125" style="909" customWidth="1"/>
    <col min="11" max="12" width="6" style="909" customWidth="1"/>
    <col min="13" max="13" width="6.5703125" style="909" customWidth="1"/>
    <col min="14" max="14" width="5.7109375" style="909" customWidth="1"/>
    <col min="15" max="15" width="5.85546875" style="909" customWidth="1"/>
    <col min="16" max="16" width="6" style="909" customWidth="1"/>
    <col min="17" max="17" width="6.5703125" style="909" customWidth="1"/>
    <col min="18" max="18" width="5.140625" style="909" customWidth="1"/>
    <col min="19" max="19" width="6.5703125" style="909" customWidth="1"/>
    <col min="20" max="21" width="6" style="909" customWidth="1"/>
    <col min="22" max="16384" width="9.140625" style="909"/>
  </cols>
  <sheetData>
    <row r="1" spans="1:21">
      <c r="A1" s="1586"/>
      <c r="B1" s="1586"/>
      <c r="C1" s="1586"/>
      <c r="D1" s="1586"/>
      <c r="E1" s="1586"/>
    </row>
    <row r="2" spans="1:21">
      <c r="A2" s="1586" t="s">
        <v>1762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  <c r="M2" s="1586"/>
      <c r="N2" s="1586"/>
      <c r="O2" s="1586"/>
      <c r="P2" s="1586"/>
      <c r="Q2" s="1586"/>
      <c r="R2" s="1586"/>
      <c r="S2" s="1586"/>
      <c r="T2" s="1586"/>
      <c r="U2" s="1586"/>
    </row>
    <row r="3" spans="1:21">
      <c r="A3" s="910"/>
      <c r="H3" s="1610"/>
      <c r="I3" s="1610"/>
    </row>
    <row r="4" spans="1:21" ht="12.75" customHeight="1">
      <c r="A4" s="1587"/>
      <c r="B4" s="1665"/>
      <c r="C4" s="1665"/>
      <c r="D4" s="1665"/>
      <c r="E4" s="1666"/>
      <c r="F4" s="1587">
        <v>2010</v>
      </c>
      <c r="G4" s="1587"/>
      <c r="H4" s="1587"/>
      <c r="I4" s="1587"/>
      <c r="J4" s="1587">
        <v>2011</v>
      </c>
      <c r="K4" s="1587"/>
      <c r="L4" s="1587"/>
      <c r="M4" s="1587"/>
      <c r="N4" s="1587">
        <v>2012</v>
      </c>
      <c r="O4" s="1587"/>
      <c r="P4" s="1587"/>
      <c r="Q4" s="1587"/>
      <c r="R4" s="1587">
        <v>2013</v>
      </c>
      <c r="S4" s="1587"/>
      <c r="T4" s="1587"/>
      <c r="U4" s="1587"/>
    </row>
    <row r="5" spans="1:21" ht="12.75" customHeight="1">
      <c r="A5" s="1587"/>
      <c r="B5" s="1667"/>
      <c r="C5" s="1667"/>
      <c r="D5" s="1667"/>
      <c r="E5" s="1668"/>
      <c r="F5" s="1663" t="s">
        <v>1763</v>
      </c>
      <c r="G5" s="1587" t="s">
        <v>95</v>
      </c>
      <c r="H5" s="1587"/>
      <c r="I5" s="1587"/>
      <c r="J5" s="1663" t="s">
        <v>1763</v>
      </c>
      <c r="K5" s="1587" t="s">
        <v>95</v>
      </c>
      <c r="L5" s="1587"/>
      <c r="M5" s="1587"/>
      <c r="N5" s="1663" t="s">
        <v>1763</v>
      </c>
      <c r="O5" s="1587" t="s">
        <v>95</v>
      </c>
      <c r="P5" s="1587"/>
      <c r="Q5" s="1587"/>
      <c r="R5" s="1663" t="s">
        <v>1763</v>
      </c>
      <c r="S5" s="1587" t="s">
        <v>95</v>
      </c>
      <c r="T5" s="1587"/>
      <c r="U5" s="1587"/>
    </row>
    <row r="6" spans="1:21" ht="76.5">
      <c r="A6" s="1588"/>
      <c r="B6" s="912">
        <v>2010</v>
      </c>
      <c r="C6" s="912">
        <v>2011</v>
      </c>
      <c r="D6" s="912">
        <v>2012</v>
      </c>
      <c r="E6" s="912">
        <v>2013</v>
      </c>
      <c r="F6" s="1664"/>
      <c r="G6" s="925" t="s">
        <v>1764</v>
      </c>
      <c r="H6" s="925" t="s">
        <v>1765</v>
      </c>
      <c r="I6" s="925" t="s">
        <v>1766</v>
      </c>
      <c r="J6" s="1664"/>
      <c r="K6" s="926" t="s">
        <v>1764</v>
      </c>
      <c r="L6" s="927" t="s">
        <v>1765</v>
      </c>
      <c r="M6" s="927" t="s">
        <v>1766</v>
      </c>
      <c r="N6" s="1664"/>
      <c r="O6" s="925" t="s">
        <v>1764</v>
      </c>
      <c r="P6" s="925" t="s">
        <v>1765</v>
      </c>
      <c r="Q6" s="925" t="s">
        <v>1766</v>
      </c>
      <c r="R6" s="1664"/>
      <c r="S6" s="925" t="s">
        <v>1764</v>
      </c>
      <c r="T6" s="925" t="s">
        <v>1765</v>
      </c>
      <c r="U6" s="925" t="s">
        <v>1766</v>
      </c>
    </row>
    <row r="7" spans="1:21" ht="21.75" customHeight="1">
      <c r="A7" s="914" t="s">
        <v>98</v>
      </c>
      <c r="B7" s="928">
        <v>287</v>
      </c>
      <c r="C7" s="915">
        <v>235</v>
      </c>
      <c r="D7" s="915">
        <v>274</v>
      </c>
      <c r="E7" s="915">
        <v>274</v>
      </c>
      <c r="F7" s="915">
        <v>675</v>
      </c>
      <c r="G7" s="915">
        <v>292</v>
      </c>
      <c r="H7" s="915">
        <v>340</v>
      </c>
      <c r="I7" s="915">
        <v>43</v>
      </c>
      <c r="J7" s="915">
        <v>518</v>
      </c>
      <c r="K7" s="915">
        <v>206</v>
      </c>
      <c r="L7" s="915">
        <v>284</v>
      </c>
      <c r="M7" s="915">
        <v>28</v>
      </c>
      <c r="N7" s="915">
        <v>589</v>
      </c>
      <c r="O7" s="915">
        <v>217</v>
      </c>
      <c r="P7" s="915">
        <v>336</v>
      </c>
      <c r="Q7" s="915">
        <v>36</v>
      </c>
      <c r="R7" s="915">
        <v>600</v>
      </c>
      <c r="S7" s="915">
        <v>226</v>
      </c>
      <c r="T7" s="915">
        <v>345</v>
      </c>
      <c r="U7" s="915">
        <v>29</v>
      </c>
    </row>
    <row r="8" spans="1:21" ht="21.75" customHeight="1">
      <c r="A8" s="918" t="s">
        <v>99</v>
      </c>
      <c r="B8" s="929">
        <v>241</v>
      </c>
      <c r="C8" s="919">
        <v>251</v>
      </c>
      <c r="D8" s="919">
        <v>243</v>
      </c>
      <c r="E8" s="919">
        <v>233</v>
      </c>
      <c r="F8" s="919">
        <v>471</v>
      </c>
      <c r="G8" s="919">
        <v>204</v>
      </c>
      <c r="H8" s="919">
        <v>200</v>
      </c>
      <c r="I8" s="919">
        <v>67</v>
      </c>
      <c r="J8" s="919">
        <v>498</v>
      </c>
      <c r="K8" s="919">
        <v>187</v>
      </c>
      <c r="L8" s="919">
        <v>256</v>
      </c>
      <c r="M8" s="919">
        <v>55</v>
      </c>
      <c r="N8" s="930">
        <v>483</v>
      </c>
      <c r="O8" s="919">
        <v>174</v>
      </c>
      <c r="P8" s="919">
        <v>259</v>
      </c>
      <c r="Q8" s="919">
        <v>50</v>
      </c>
      <c r="R8" s="930">
        <v>437</v>
      </c>
      <c r="S8" s="919">
        <v>145</v>
      </c>
      <c r="T8" s="919">
        <v>243</v>
      </c>
      <c r="U8" s="919">
        <v>49</v>
      </c>
    </row>
    <row r="9" spans="1:21" ht="21.75" customHeight="1">
      <c r="A9" s="918" t="s">
        <v>100</v>
      </c>
      <c r="B9" s="929">
        <v>217</v>
      </c>
      <c r="C9" s="919">
        <v>224</v>
      </c>
      <c r="D9" s="919">
        <v>240</v>
      </c>
      <c r="E9" s="919">
        <v>259</v>
      </c>
      <c r="F9" s="919">
        <v>457</v>
      </c>
      <c r="G9" s="919">
        <v>202</v>
      </c>
      <c r="H9" s="919">
        <v>196</v>
      </c>
      <c r="I9" s="919">
        <v>59</v>
      </c>
      <c r="J9" s="919">
        <v>475</v>
      </c>
      <c r="K9" s="919">
        <v>200</v>
      </c>
      <c r="L9" s="919">
        <v>220</v>
      </c>
      <c r="M9" s="919">
        <v>55</v>
      </c>
      <c r="N9" s="930">
        <v>486</v>
      </c>
      <c r="O9" s="919">
        <v>180</v>
      </c>
      <c r="P9" s="919">
        <v>253</v>
      </c>
      <c r="Q9" s="919">
        <v>53</v>
      </c>
      <c r="R9" s="930">
        <v>505</v>
      </c>
      <c r="S9" s="919">
        <v>192</v>
      </c>
      <c r="T9" s="919">
        <v>261</v>
      </c>
      <c r="U9" s="919">
        <v>52</v>
      </c>
    </row>
    <row r="10" spans="1:21" ht="21.75" customHeight="1">
      <c r="A10" s="918" t="s">
        <v>101</v>
      </c>
      <c r="B10" s="929">
        <v>166</v>
      </c>
      <c r="C10" s="919">
        <v>146</v>
      </c>
      <c r="D10" s="919">
        <v>170</v>
      </c>
      <c r="E10" s="919">
        <v>161</v>
      </c>
      <c r="F10" s="919">
        <v>340</v>
      </c>
      <c r="G10" s="919">
        <v>163</v>
      </c>
      <c r="H10" s="919">
        <v>146</v>
      </c>
      <c r="I10" s="919">
        <v>31</v>
      </c>
      <c r="J10" s="919">
        <v>266</v>
      </c>
      <c r="K10" s="919">
        <v>111</v>
      </c>
      <c r="L10" s="919">
        <v>124</v>
      </c>
      <c r="M10" s="919">
        <v>31</v>
      </c>
      <c r="N10" s="919">
        <v>320</v>
      </c>
      <c r="O10" s="919">
        <v>160</v>
      </c>
      <c r="P10" s="919">
        <v>135</v>
      </c>
      <c r="Q10" s="919">
        <v>25</v>
      </c>
      <c r="R10" s="919">
        <v>294</v>
      </c>
      <c r="S10" s="919">
        <v>145</v>
      </c>
      <c r="T10" s="919">
        <v>136</v>
      </c>
      <c r="U10" s="919">
        <v>13</v>
      </c>
    </row>
    <row r="11" spans="1:21" ht="21.75" customHeight="1">
      <c r="A11" s="918" t="s">
        <v>102</v>
      </c>
      <c r="B11" s="929">
        <v>410</v>
      </c>
      <c r="C11" s="919">
        <v>422</v>
      </c>
      <c r="D11" s="919">
        <v>380</v>
      </c>
      <c r="E11" s="919">
        <v>399</v>
      </c>
      <c r="F11" s="919">
        <v>822</v>
      </c>
      <c r="G11" s="919">
        <v>378</v>
      </c>
      <c r="H11" s="919">
        <v>332</v>
      </c>
      <c r="I11" s="919">
        <v>112</v>
      </c>
      <c r="J11" s="919">
        <v>888</v>
      </c>
      <c r="K11" s="919">
        <v>394</v>
      </c>
      <c r="L11" s="919">
        <v>382</v>
      </c>
      <c r="M11" s="919">
        <v>112</v>
      </c>
      <c r="N11" s="930">
        <v>1071</v>
      </c>
      <c r="O11" s="919">
        <v>477</v>
      </c>
      <c r="P11" s="919">
        <v>521</v>
      </c>
      <c r="Q11" s="919">
        <v>73</v>
      </c>
      <c r="R11" s="930">
        <v>807</v>
      </c>
      <c r="S11" s="919">
        <v>333</v>
      </c>
      <c r="T11" s="919">
        <v>401</v>
      </c>
      <c r="U11" s="919">
        <v>73</v>
      </c>
    </row>
    <row r="12" spans="1:21" ht="21.75" customHeight="1">
      <c r="A12" s="918" t="s">
        <v>103</v>
      </c>
      <c r="B12" s="929">
        <v>465</v>
      </c>
      <c r="C12" s="919">
        <v>414</v>
      </c>
      <c r="D12" s="930">
        <v>315</v>
      </c>
      <c r="E12" s="930">
        <v>252</v>
      </c>
      <c r="F12" s="919">
        <v>488</v>
      </c>
      <c r="G12" s="919">
        <v>271</v>
      </c>
      <c r="H12" s="919">
        <v>205</v>
      </c>
      <c r="I12" s="919">
        <v>12</v>
      </c>
      <c r="J12" s="919">
        <v>752</v>
      </c>
      <c r="K12" s="919">
        <v>367</v>
      </c>
      <c r="L12" s="919">
        <v>338</v>
      </c>
      <c r="M12" s="919">
        <v>47</v>
      </c>
      <c r="N12" s="919">
        <v>601</v>
      </c>
      <c r="O12" s="919">
        <v>300</v>
      </c>
      <c r="P12" s="919">
        <v>273</v>
      </c>
      <c r="Q12" s="919">
        <v>28</v>
      </c>
      <c r="R12" s="919">
        <v>499</v>
      </c>
      <c r="S12" s="919">
        <v>235</v>
      </c>
      <c r="T12" s="919">
        <v>244</v>
      </c>
      <c r="U12" s="919">
        <v>20</v>
      </c>
    </row>
    <row r="13" spans="1:21" ht="21.75" customHeight="1">
      <c r="A13" s="918" t="s">
        <v>104</v>
      </c>
      <c r="B13" s="929">
        <v>187</v>
      </c>
      <c r="C13" s="919">
        <v>256</v>
      </c>
      <c r="D13" s="919">
        <v>195</v>
      </c>
      <c r="E13" s="919">
        <v>193</v>
      </c>
      <c r="F13" s="919">
        <v>474</v>
      </c>
      <c r="G13" s="919">
        <v>171</v>
      </c>
      <c r="H13" s="919">
        <v>163</v>
      </c>
      <c r="I13" s="919">
        <v>140</v>
      </c>
      <c r="J13" s="919">
        <v>462</v>
      </c>
      <c r="K13" s="919">
        <v>201</v>
      </c>
      <c r="L13" s="919">
        <v>228</v>
      </c>
      <c r="M13" s="919">
        <v>33</v>
      </c>
      <c r="N13" s="919">
        <v>391</v>
      </c>
      <c r="O13" s="919">
        <v>141</v>
      </c>
      <c r="P13" s="919">
        <v>224</v>
      </c>
      <c r="Q13" s="919">
        <v>26</v>
      </c>
      <c r="R13" s="919">
        <v>374</v>
      </c>
      <c r="S13" s="919">
        <v>136</v>
      </c>
      <c r="T13" s="919">
        <v>217</v>
      </c>
      <c r="U13" s="919">
        <v>21</v>
      </c>
    </row>
    <row r="14" spans="1:21" ht="21.75" customHeight="1">
      <c r="A14" s="918" t="s">
        <v>105</v>
      </c>
      <c r="B14" s="929">
        <v>166</v>
      </c>
      <c r="C14" s="919">
        <v>208</v>
      </c>
      <c r="D14" s="919">
        <v>206</v>
      </c>
      <c r="E14" s="919">
        <v>210</v>
      </c>
      <c r="F14" s="919">
        <v>424</v>
      </c>
      <c r="G14" s="919">
        <v>199</v>
      </c>
      <c r="H14" s="919">
        <v>198</v>
      </c>
      <c r="I14" s="919">
        <v>27</v>
      </c>
      <c r="J14" s="919">
        <v>409</v>
      </c>
      <c r="K14" s="919">
        <v>171</v>
      </c>
      <c r="L14" s="919">
        <v>197</v>
      </c>
      <c r="M14" s="919">
        <v>41</v>
      </c>
      <c r="N14" s="919">
        <v>398</v>
      </c>
      <c r="O14" s="919">
        <v>158</v>
      </c>
      <c r="P14" s="919">
        <v>217</v>
      </c>
      <c r="Q14" s="919">
        <v>23</v>
      </c>
      <c r="R14" s="919">
        <v>397</v>
      </c>
      <c r="S14" s="919">
        <v>172</v>
      </c>
      <c r="T14" s="919">
        <v>200</v>
      </c>
      <c r="U14" s="919">
        <v>25</v>
      </c>
    </row>
    <row r="15" spans="1:21" ht="21.75" customHeight="1">
      <c r="A15" s="918" t="s">
        <v>106</v>
      </c>
      <c r="B15" s="929">
        <v>320</v>
      </c>
      <c r="C15" s="919">
        <v>290</v>
      </c>
      <c r="D15" s="919">
        <v>254</v>
      </c>
      <c r="E15" s="919">
        <v>248</v>
      </c>
      <c r="F15" s="919">
        <v>772</v>
      </c>
      <c r="G15" s="919">
        <v>378</v>
      </c>
      <c r="H15" s="919">
        <v>331</v>
      </c>
      <c r="I15" s="919">
        <v>63</v>
      </c>
      <c r="J15" s="919">
        <v>548</v>
      </c>
      <c r="K15" s="919">
        <v>238</v>
      </c>
      <c r="L15" s="919">
        <v>268</v>
      </c>
      <c r="M15" s="919">
        <v>42</v>
      </c>
      <c r="N15" s="919">
        <v>486</v>
      </c>
      <c r="O15" s="919">
        <v>211</v>
      </c>
      <c r="P15" s="919">
        <v>241</v>
      </c>
      <c r="Q15" s="919">
        <v>34</v>
      </c>
      <c r="R15" s="919">
        <v>475</v>
      </c>
      <c r="S15" s="919">
        <v>196</v>
      </c>
      <c r="T15" s="919">
        <v>250</v>
      </c>
      <c r="U15" s="919">
        <v>29</v>
      </c>
    </row>
    <row r="16" spans="1:21" ht="21.75" customHeight="1">
      <c r="A16" s="918" t="s">
        <v>107</v>
      </c>
      <c r="B16" s="929">
        <v>320</v>
      </c>
      <c r="C16" s="919">
        <v>311</v>
      </c>
      <c r="D16" s="919">
        <v>260</v>
      </c>
      <c r="E16" s="919">
        <v>257</v>
      </c>
      <c r="F16" s="919">
        <v>622</v>
      </c>
      <c r="G16" s="919">
        <v>294</v>
      </c>
      <c r="H16" s="919">
        <v>292</v>
      </c>
      <c r="I16" s="919">
        <v>36</v>
      </c>
      <c r="J16" s="919">
        <v>611</v>
      </c>
      <c r="K16" s="919">
        <v>269</v>
      </c>
      <c r="L16" s="919">
        <v>278</v>
      </c>
      <c r="M16" s="919">
        <v>64</v>
      </c>
      <c r="N16" s="919">
        <v>523</v>
      </c>
      <c r="O16" s="919">
        <v>219</v>
      </c>
      <c r="P16" s="919">
        <v>276</v>
      </c>
      <c r="Q16" s="919">
        <v>28</v>
      </c>
      <c r="R16" s="919">
        <v>505</v>
      </c>
      <c r="S16" s="919">
        <v>212</v>
      </c>
      <c r="T16" s="919">
        <v>261</v>
      </c>
      <c r="U16" s="919">
        <v>32</v>
      </c>
    </row>
    <row r="17" spans="1:21" ht="21.75" customHeight="1">
      <c r="A17" s="918" t="s">
        <v>108</v>
      </c>
      <c r="B17" s="929">
        <v>443</v>
      </c>
      <c r="C17" s="919">
        <v>389</v>
      </c>
      <c r="D17" s="919">
        <v>368</v>
      </c>
      <c r="E17" s="919">
        <v>397</v>
      </c>
      <c r="F17" s="919">
        <v>843</v>
      </c>
      <c r="G17" s="919">
        <v>338</v>
      </c>
      <c r="H17" s="919">
        <v>370</v>
      </c>
      <c r="I17" s="919">
        <v>135</v>
      </c>
      <c r="J17" s="919">
        <v>876</v>
      </c>
      <c r="K17" s="919">
        <v>287</v>
      </c>
      <c r="L17" s="919">
        <v>386</v>
      </c>
      <c r="M17" s="919">
        <v>94</v>
      </c>
      <c r="N17" s="930">
        <v>677</v>
      </c>
      <c r="O17" s="919">
        <v>222</v>
      </c>
      <c r="P17" s="919">
        <v>391</v>
      </c>
      <c r="Q17" s="919">
        <v>64</v>
      </c>
      <c r="R17" s="930">
        <v>720</v>
      </c>
      <c r="S17" s="919">
        <v>212</v>
      </c>
      <c r="T17" s="919">
        <v>436</v>
      </c>
      <c r="U17" s="919">
        <v>72</v>
      </c>
    </row>
    <row r="18" spans="1:21" ht="21.75" customHeight="1">
      <c r="A18" s="918" t="s">
        <v>109</v>
      </c>
      <c r="B18" s="929">
        <v>292</v>
      </c>
      <c r="C18" s="919">
        <v>323</v>
      </c>
      <c r="D18" s="930">
        <v>227</v>
      </c>
      <c r="E18" s="930">
        <v>217</v>
      </c>
      <c r="F18" s="919">
        <v>590</v>
      </c>
      <c r="G18" s="919">
        <v>249</v>
      </c>
      <c r="H18" s="919">
        <v>299</v>
      </c>
      <c r="I18" s="919">
        <v>42</v>
      </c>
      <c r="J18" s="919">
        <v>245</v>
      </c>
      <c r="K18" s="919">
        <v>424</v>
      </c>
      <c r="L18" s="919">
        <v>372</v>
      </c>
      <c r="M18" s="919">
        <v>80</v>
      </c>
      <c r="N18" s="919">
        <v>432</v>
      </c>
      <c r="O18" s="919">
        <v>190</v>
      </c>
      <c r="P18" s="919">
        <v>218</v>
      </c>
      <c r="Q18" s="919">
        <v>24</v>
      </c>
      <c r="R18" s="919">
        <v>419</v>
      </c>
      <c r="S18" s="919">
        <v>185</v>
      </c>
      <c r="T18" s="919">
        <v>207</v>
      </c>
      <c r="U18" s="919">
        <v>27</v>
      </c>
    </row>
    <row r="19" spans="1:21" ht="21.75" customHeight="1">
      <c r="A19" s="918" t="s">
        <v>110</v>
      </c>
      <c r="B19" s="929">
        <v>107</v>
      </c>
      <c r="C19" s="919">
        <v>120</v>
      </c>
      <c r="D19" s="919">
        <v>103</v>
      </c>
      <c r="E19" s="919">
        <v>103</v>
      </c>
      <c r="F19" s="919">
        <v>194</v>
      </c>
      <c r="G19" s="919">
        <v>75</v>
      </c>
      <c r="H19" s="919">
        <v>68</v>
      </c>
      <c r="I19" s="919">
        <v>51</v>
      </c>
      <c r="J19" s="919">
        <v>419</v>
      </c>
      <c r="K19" s="919">
        <v>105</v>
      </c>
      <c r="L19" s="919">
        <v>123</v>
      </c>
      <c r="M19" s="919">
        <v>17</v>
      </c>
      <c r="N19" s="919">
        <v>240</v>
      </c>
      <c r="O19" s="919">
        <v>111</v>
      </c>
      <c r="P19" s="919">
        <v>112</v>
      </c>
      <c r="Q19" s="919">
        <v>17</v>
      </c>
      <c r="R19" s="919">
        <v>211</v>
      </c>
      <c r="S19" s="919">
        <v>85</v>
      </c>
      <c r="T19" s="919">
        <v>111</v>
      </c>
      <c r="U19" s="919">
        <v>15</v>
      </c>
    </row>
    <row r="20" spans="1:21" ht="21.75" customHeight="1">
      <c r="A20" s="918" t="s">
        <v>111</v>
      </c>
      <c r="B20" s="929">
        <v>442</v>
      </c>
      <c r="C20" s="919">
        <v>486</v>
      </c>
      <c r="D20" s="919">
        <v>509</v>
      </c>
      <c r="E20" s="919">
        <v>535</v>
      </c>
      <c r="F20" s="919">
        <v>1371</v>
      </c>
      <c r="G20" s="919">
        <v>499</v>
      </c>
      <c r="H20" s="919">
        <v>561</v>
      </c>
      <c r="I20" s="919">
        <v>311</v>
      </c>
      <c r="J20" s="919">
        <v>1064</v>
      </c>
      <c r="K20" s="919">
        <v>268</v>
      </c>
      <c r="L20" s="919">
        <v>520</v>
      </c>
      <c r="M20" s="919">
        <v>276</v>
      </c>
      <c r="N20" s="930">
        <v>1125</v>
      </c>
      <c r="O20" s="919">
        <v>325</v>
      </c>
      <c r="P20" s="919">
        <v>544</v>
      </c>
      <c r="Q20" s="919">
        <v>256</v>
      </c>
      <c r="R20" s="930">
        <v>1134</v>
      </c>
      <c r="S20" s="919">
        <v>365</v>
      </c>
      <c r="T20" s="919">
        <v>555</v>
      </c>
      <c r="U20" s="919">
        <v>214</v>
      </c>
    </row>
    <row r="21" spans="1:21" ht="21.75" customHeight="1">
      <c r="A21" s="922" t="s">
        <v>23</v>
      </c>
      <c r="B21" s="922">
        <f t="shared" ref="B21" si="0">SUM(B7:B20)</f>
        <v>4063</v>
      </c>
      <c r="C21" s="922">
        <f>SUM(C7:C20)</f>
        <v>4075</v>
      </c>
      <c r="D21" s="922">
        <f>SUM(D7:D20)</f>
        <v>3744</v>
      </c>
      <c r="E21" s="922">
        <f>SUM(E7:E20)</f>
        <v>3738</v>
      </c>
      <c r="F21" s="922">
        <f t="shared" ref="F21:U21" si="1">SUM(F7:F20)</f>
        <v>8543</v>
      </c>
      <c r="G21" s="922">
        <f t="shared" si="1"/>
        <v>3713</v>
      </c>
      <c r="H21" s="922">
        <f t="shared" si="1"/>
        <v>3701</v>
      </c>
      <c r="I21" s="922">
        <f t="shared" si="1"/>
        <v>1129</v>
      </c>
      <c r="J21" s="922">
        <f t="shared" si="1"/>
        <v>8031</v>
      </c>
      <c r="K21" s="922">
        <f t="shared" si="1"/>
        <v>3428</v>
      </c>
      <c r="L21" s="922">
        <v>3976</v>
      </c>
      <c r="M21" s="922">
        <f t="shared" si="1"/>
        <v>975</v>
      </c>
      <c r="N21" s="922">
        <f t="shared" si="1"/>
        <v>7822</v>
      </c>
      <c r="O21" s="922">
        <f t="shared" si="1"/>
        <v>3085</v>
      </c>
      <c r="P21" s="922">
        <f t="shared" si="1"/>
        <v>4000</v>
      </c>
      <c r="Q21" s="922">
        <f t="shared" si="1"/>
        <v>737</v>
      </c>
      <c r="R21" s="922">
        <f t="shared" si="1"/>
        <v>7377</v>
      </c>
      <c r="S21" s="922">
        <f t="shared" si="1"/>
        <v>2839</v>
      </c>
      <c r="T21" s="922">
        <f t="shared" si="1"/>
        <v>3867</v>
      </c>
      <c r="U21" s="922">
        <f t="shared" si="1"/>
        <v>671</v>
      </c>
    </row>
    <row r="22" spans="1:21">
      <c r="A22" s="931"/>
      <c r="B22" s="931"/>
      <c r="C22" s="931"/>
      <c r="D22" s="931"/>
      <c r="E22" s="931"/>
      <c r="F22" s="932"/>
      <c r="G22" s="932"/>
      <c r="H22" s="932"/>
      <c r="I22" s="932"/>
    </row>
    <row r="25" spans="1:21">
      <c r="A25" s="1586">
        <v>39</v>
      </c>
      <c r="B25" s="1586"/>
      <c r="C25" s="1586"/>
      <c r="D25" s="1586"/>
      <c r="E25" s="1586"/>
      <c r="F25" s="1586"/>
      <c r="G25" s="1586"/>
      <c r="H25" s="1586"/>
      <c r="I25" s="1586"/>
      <c r="J25" s="1586"/>
      <c r="K25" s="1586"/>
      <c r="L25" s="1586"/>
      <c r="M25" s="1586"/>
      <c r="N25" s="1586"/>
      <c r="O25" s="1586"/>
      <c r="P25" s="1586"/>
      <c r="Q25" s="1586"/>
      <c r="R25" s="1586"/>
      <c r="S25" s="1586"/>
      <c r="T25" s="1586"/>
      <c r="U25" s="1586"/>
    </row>
  </sheetData>
  <mergeCells count="18">
    <mergeCell ref="A1:E1"/>
    <mergeCell ref="A2:U2"/>
    <mergeCell ref="H3:I3"/>
    <mergeCell ref="A4:A6"/>
    <mergeCell ref="B4:E5"/>
    <mergeCell ref="F4:I4"/>
    <mergeCell ref="J4:M4"/>
    <mergeCell ref="N4:Q4"/>
    <mergeCell ref="R4:U4"/>
    <mergeCell ref="F5:F6"/>
    <mergeCell ref="S5:U5"/>
    <mergeCell ref="A25:U25"/>
    <mergeCell ref="G5:I5"/>
    <mergeCell ref="J5:J6"/>
    <mergeCell ref="K5:M5"/>
    <mergeCell ref="N5:N6"/>
    <mergeCell ref="O5:Q5"/>
    <mergeCell ref="R5:R6"/>
  </mergeCells>
  <pageMargins left="0.37" right="0.35" top="0.75" bottom="0.75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57"/>
  <sheetViews>
    <sheetView workbookViewId="0">
      <selection activeCell="S38" sqref="S38"/>
    </sheetView>
  </sheetViews>
  <sheetFormatPr defaultRowHeight="12.75"/>
  <cols>
    <col min="1" max="1" width="20.85546875" customWidth="1"/>
  </cols>
  <sheetData>
    <row r="1" spans="1:9">
      <c r="A1" s="1526" t="s">
        <v>1767</v>
      </c>
      <c r="B1" s="1526"/>
      <c r="C1" s="1526"/>
      <c r="D1" s="1526"/>
      <c r="E1" s="1526"/>
      <c r="F1" s="1526"/>
      <c r="G1" s="1526"/>
      <c r="H1" s="1526"/>
      <c r="I1" s="1526"/>
    </row>
    <row r="3" spans="1:9" ht="15.75">
      <c r="A3" s="933"/>
      <c r="F3" s="1676" t="s">
        <v>1768</v>
      </c>
      <c r="G3" s="1676"/>
      <c r="H3" s="1676"/>
      <c r="I3" s="1676"/>
    </row>
    <row r="4" spans="1:9" ht="12.75" customHeight="1">
      <c r="A4" s="934"/>
      <c r="B4" s="1671" t="s">
        <v>1769</v>
      </c>
      <c r="C4" s="1671" t="s">
        <v>1770</v>
      </c>
      <c r="D4" s="1671" t="s">
        <v>1771</v>
      </c>
      <c r="E4" s="1673" t="s">
        <v>95</v>
      </c>
      <c r="F4" s="1674"/>
      <c r="G4" s="1674"/>
      <c r="H4" s="1674"/>
      <c r="I4" s="1675"/>
    </row>
    <row r="5" spans="1:9">
      <c r="A5" s="935"/>
      <c r="B5" s="1672"/>
      <c r="C5" s="1672"/>
      <c r="D5" s="1672"/>
      <c r="E5" s="1669" t="s">
        <v>1699</v>
      </c>
      <c r="F5" s="1669" t="s">
        <v>1700</v>
      </c>
      <c r="G5" s="1669" t="s">
        <v>1701</v>
      </c>
      <c r="H5" s="1669" t="s">
        <v>1725</v>
      </c>
      <c r="I5" s="1669" t="s">
        <v>1726</v>
      </c>
    </row>
    <row r="6" spans="1:9">
      <c r="A6" s="935"/>
      <c r="B6" s="1672"/>
      <c r="C6" s="1672"/>
      <c r="D6" s="1672"/>
      <c r="E6" s="1670"/>
      <c r="F6" s="1670"/>
      <c r="G6" s="1670"/>
      <c r="H6" s="1670"/>
      <c r="I6" s="1670"/>
    </row>
    <row r="7" spans="1:9">
      <c r="A7" s="936" t="s">
        <v>1772</v>
      </c>
      <c r="B7" s="937">
        <v>762</v>
      </c>
      <c r="C7" s="937">
        <v>2634</v>
      </c>
      <c r="D7" s="937">
        <v>4219</v>
      </c>
      <c r="E7" s="937">
        <v>2</v>
      </c>
      <c r="F7" s="937">
        <v>964</v>
      </c>
      <c r="G7" s="937">
        <v>2679</v>
      </c>
      <c r="H7" s="937">
        <v>180</v>
      </c>
      <c r="I7" s="937">
        <v>394</v>
      </c>
    </row>
    <row r="8" spans="1:9">
      <c r="A8" s="938" t="s">
        <v>1773</v>
      </c>
      <c r="B8" s="939">
        <v>854</v>
      </c>
      <c r="C8" s="940">
        <v>2900</v>
      </c>
      <c r="D8" s="940">
        <v>16233</v>
      </c>
      <c r="E8" s="940">
        <v>44</v>
      </c>
      <c r="F8" s="940">
        <v>3789</v>
      </c>
      <c r="G8" s="940">
        <v>6522</v>
      </c>
      <c r="H8" s="940">
        <v>2140</v>
      </c>
      <c r="I8" s="940">
        <v>3738</v>
      </c>
    </row>
    <row r="9" spans="1:9">
      <c r="A9" s="938" t="s">
        <v>1774</v>
      </c>
      <c r="B9" s="939">
        <v>514</v>
      </c>
      <c r="C9" s="940">
        <v>1749</v>
      </c>
      <c r="D9" s="940">
        <v>20476</v>
      </c>
      <c r="E9" s="940">
        <v>32</v>
      </c>
      <c r="F9" s="940">
        <v>4033</v>
      </c>
      <c r="G9" s="940">
        <v>4261</v>
      </c>
      <c r="H9" s="940">
        <v>5650</v>
      </c>
      <c r="I9" s="940">
        <v>6500</v>
      </c>
    </row>
    <row r="10" spans="1:9">
      <c r="A10" s="938" t="s">
        <v>1775</v>
      </c>
      <c r="B10" s="939">
        <v>913</v>
      </c>
      <c r="C10" s="940">
        <v>2179</v>
      </c>
      <c r="D10" s="940">
        <v>66779</v>
      </c>
      <c r="E10" s="940">
        <v>192</v>
      </c>
      <c r="F10" s="940">
        <v>11994</v>
      </c>
      <c r="G10" s="940">
        <v>10956</v>
      </c>
      <c r="H10" s="940">
        <v>20816</v>
      </c>
      <c r="I10" s="940">
        <v>22821</v>
      </c>
    </row>
    <row r="11" spans="1:9">
      <c r="A11" s="938" t="s">
        <v>1776</v>
      </c>
      <c r="B11" s="939">
        <v>1079</v>
      </c>
      <c r="C11" s="940">
        <v>4184</v>
      </c>
      <c r="D11" s="940">
        <v>156376</v>
      </c>
      <c r="E11" s="940">
        <v>392</v>
      </c>
      <c r="F11" s="940">
        <v>22990</v>
      </c>
      <c r="G11" s="940">
        <v>19161</v>
      </c>
      <c r="H11" s="940">
        <v>59826</v>
      </c>
      <c r="I11" s="940">
        <v>54007</v>
      </c>
    </row>
    <row r="12" spans="1:9">
      <c r="A12" s="938" t="s">
        <v>1777</v>
      </c>
      <c r="B12" s="939">
        <v>1174</v>
      </c>
      <c r="C12" s="940">
        <v>4607</v>
      </c>
      <c r="D12" s="940">
        <v>368921</v>
      </c>
      <c r="E12" s="940">
        <v>1227</v>
      </c>
      <c r="F12" s="940">
        <v>44807</v>
      </c>
      <c r="G12" s="940">
        <v>35587</v>
      </c>
      <c r="H12" s="940">
        <v>172528</v>
      </c>
      <c r="I12" s="940">
        <v>114772</v>
      </c>
    </row>
    <row r="13" spans="1:9">
      <c r="A13" s="938" t="s">
        <v>1778</v>
      </c>
      <c r="B13" s="939">
        <v>460</v>
      </c>
      <c r="C13" s="940">
        <v>1820</v>
      </c>
      <c r="D13" s="940">
        <v>316459</v>
      </c>
      <c r="E13" s="940">
        <v>1407</v>
      </c>
      <c r="F13" s="940">
        <v>36531</v>
      </c>
      <c r="G13" s="940">
        <v>24994</v>
      </c>
      <c r="H13" s="940">
        <v>172541</v>
      </c>
      <c r="I13" s="940">
        <v>80986</v>
      </c>
    </row>
    <row r="14" spans="1:9">
      <c r="A14" s="938" t="s">
        <v>1779</v>
      </c>
      <c r="B14" s="940">
        <v>113</v>
      </c>
      <c r="C14" s="940">
        <v>441</v>
      </c>
      <c r="D14" s="940">
        <v>131080</v>
      </c>
      <c r="E14" s="940">
        <v>714</v>
      </c>
      <c r="F14" s="940">
        <v>17939</v>
      </c>
      <c r="G14" s="940">
        <v>10287</v>
      </c>
      <c r="H14" s="940">
        <v>73274</v>
      </c>
      <c r="I14" s="940">
        <v>28866</v>
      </c>
    </row>
    <row r="15" spans="1:9">
      <c r="A15" s="938" t="s">
        <v>1780</v>
      </c>
      <c r="B15" s="940">
        <v>27</v>
      </c>
      <c r="C15" s="940">
        <v>109</v>
      </c>
      <c r="D15" s="940">
        <v>45608</v>
      </c>
      <c r="E15" s="940">
        <v>310</v>
      </c>
      <c r="F15" s="940">
        <v>6147</v>
      </c>
      <c r="G15" s="940">
        <v>2919</v>
      </c>
      <c r="H15" s="940">
        <v>26395</v>
      </c>
      <c r="I15" s="940">
        <v>9837</v>
      </c>
    </row>
    <row r="16" spans="1:9">
      <c r="A16" s="938" t="s">
        <v>1781</v>
      </c>
      <c r="B16" s="940">
        <v>15</v>
      </c>
      <c r="C16" s="940">
        <v>45</v>
      </c>
      <c r="D16" s="940">
        <v>43656</v>
      </c>
      <c r="E16" s="940">
        <v>256</v>
      </c>
      <c r="F16" s="940">
        <v>7061</v>
      </c>
      <c r="G16" s="940">
        <v>2895</v>
      </c>
      <c r="H16" s="940">
        <v>24823</v>
      </c>
      <c r="I16" s="940">
        <v>8621</v>
      </c>
    </row>
    <row r="17" spans="1:9">
      <c r="A17" s="941" t="s">
        <v>93</v>
      </c>
      <c r="B17" s="942">
        <f t="shared" ref="B17:I17" si="0">SUM(B7:B16)</f>
        <v>5911</v>
      </c>
      <c r="C17" s="942">
        <f t="shared" si="0"/>
        <v>20668</v>
      </c>
      <c r="D17" s="942">
        <f t="shared" si="0"/>
        <v>1169807</v>
      </c>
      <c r="E17" s="942">
        <f t="shared" si="0"/>
        <v>4576</v>
      </c>
      <c r="F17" s="942">
        <f t="shared" si="0"/>
        <v>156255</v>
      </c>
      <c r="G17" s="942">
        <f t="shared" si="0"/>
        <v>120261</v>
      </c>
      <c r="H17" s="942">
        <f t="shared" si="0"/>
        <v>558173</v>
      </c>
      <c r="I17" s="942">
        <f t="shared" si="0"/>
        <v>330542</v>
      </c>
    </row>
    <row r="18" spans="1:9">
      <c r="A18" s="943"/>
      <c r="B18" s="88"/>
      <c r="C18" s="88"/>
      <c r="D18" s="939"/>
      <c r="E18" s="88"/>
      <c r="F18" s="88"/>
      <c r="G18" s="88"/>
      <c r="H18" s="88"/>
      <c r="I18" s="88"/>
    </row>
    <row r="19" spans="1:9">
      <c r="A19" s="88"/>
      <c r="B19" s="88"/>
      <c r="C19" s="88"/>
      <c r="D19" s="88"/>
      <c r="E19" s="88"/>
      <c r="F19" s="88"/>
      <c r="G19" s="88"/>
      <c r="H19" s="88"/>
      <c r="I19" s="88"/>
    </row>
    <row r="20" spans="1:9">
      <c r="A20" s="1502" t="s">
        <v>1782</v>
      </c>
      <c r="B20" s="1502"/>
      <c r="C20" s="1502"/>
      <c r="D20" s="1502"/>
      <c r="E20" s="1502"/>
      <c r="F20" s="1502"/>
      <c r="G20" s="1502"/>
      <c r="H20" s="1502"/>
      <c r="I20" s="1502"/>
    </row>
    <row r="21" spans="1:9">
      <c r="A21" s="944"/>
      <c r="B21" s="88"/>
      <c r="C21" s="88"/>
      <c r="D21" s="88"/>
      <c r="E21" s="88"/>
      <c r="F21" s="88"/>
      <c r="G21" s="88"/>
      <c r="H21" s="88"/>
      <c r="I21" s="88"/>
    </row>
    <row r="22" spans="1:9" ht="12.75" customHeight="1">
      <c r="A22" s="934"/>
      <c r="B22" s="1671" t="s">
        <v>1769</v>
      </c>
      <c r="C22" s="1671" t="s">
        <v>1770</v>
      </c>
      <c r="D22" s="1671" t="s">
        <v>1771</v>
      </c>
      <c r="E22" s="1673" t="s">
        <v>95</v>
      </c>
      <c r="F22" s="1674"/>
      <c r="G22" s="1674"/>
      <c r="H22" s="1674"/>
      <c r="I22" s="1675"/>
    </row>
    <row r="23" spans="1:9">
      <c r="A23" s="935"/>
      <c r="B23" s="1672"/>
      <c r="C23" s="1672"/>
      <c r="D23" s="1672"/>
      <c r="E23" s="1669" t="s">
        <v>1699</v>
      </c>
      <c r="F23" s="1669" t="s">
        <v>1700</v>
      </c>
      <c r="G23" s="1669" t="s">
        <v>1701</v>
      </c>
      <c r="H23" s="1669" t="s">
        <v>1725</v>
      </c>
      <c r="I23" s="1669" t="s">
        <v>1726</v>
      </c>
    </row>
    <row r="24" spans="1:9">
      <c r="A24" s="935"/>
      <c r="B24" s="1672"/>
      <c r="C24" s="1672"/>
      <c r="D24" s="1672"/>
      <c r="E24" s="1670"/>
      <c r="F24" s="1670"/>
      <c r="G24" s="1670"/>
      <c r="H24" s="1670"/>
      <c r="I24" s="1670"/>
    </row>
    <row r="25" spans="1:9">
      <c r="A25" s="936" t="s">
        <v>1772</v>
      </c>
      <c r="B25" s="945">
        <v>255</v>
      </c>
      <c r="C25" s="937">
        <v>925</v>
      </c>
      <c r="D25" s="937">
        <v>1518</v>
      </c>
      <c r="E25" s="937"/>
      <c r="F25" s="937">
        <v>215</v>
      </c>
      <c r="G25" s="937">
        <v>1147</v>
      </c>
      <c r="H25" s="937">
        <v>44</v>
      </c>
      <c r="I25" s="937">
        <v>112</v>
      </c>
    </row>
    <row r="26" spans="1:9">
      <c r="A26" s="938" t="s">
        <v>1773</v>
      </c>
      <c r="B26" s="939">
        <v>370</v>
      </c>
      <c r="C26" s="940">
        <v>1191</v>
      </c>
      <c r="D26" s="940">
        <v>7304</v>
      </c>
      <c r="E26" s="940">
        <v>33</v>
      </c>
      <c r="F26" s="940">
        <v>1505</v>
      </c>
      <c r="G26" s="940">
        <v>3390</v>
      </c>
      <c r="H26" s="940">
        <v>862</v>
      </c>
      <c r="I26" s="940">
        <v>1514</v>
      </c>
    </row>
    <row r="27" spans="1:9">
      <c r="A27" s="938" t="s">
        <v>1774</v>
      </c>
      <c r="B27" s="939">
        <v>257</v>
      </c>
      <c r="C27" s="940">
        <v>858</v>
      </c>
      <c r="D27" s="940">
        <v>10389</v>
      </c>
      <c r="E27" s="940">
        <v>30</v>
      </c>
      <c r="F27" s="940">
        <v>2007</v>
      </c>
      <c r="G27" s="940">
        <v>2401</v>
      </c>
      <c r="H27" s="940">
        <v>2823</v>
      </c>
      <c r="I27" s="940">
        <v>3128</v>
      </c>
    </row>
    <row r="28" spans="1:9">
      <c r="A28" s="938" t="s">
        <v>1775</v>
      </c>
      <c r="B28" s="940">
        <v>565</v>
      </c>
      <c r="C28" s="940">
        <v>1991</v>
      </c>
      <c r="D28" s="940">
        <v>41750</v>
      </c>
      <c r="E28" s="940">
        <v>162</v>
      </c>
      <c r="F28" s="940">
        <v>7307</v>
      </c>
      <c r="G28" s="940">
        <v>6895</v>
      </c>
      <c r="H28" s="940">
        <v>12894</v>
      </c>
      <c r="I28" s="940">
        <v>14492</v>
      </c>
    </row>
    <row r="29" spans="1:9">
      <c r="A29" s="938" t="s">
        <v>1776</v>
      </c>
      <c r="B29" s="940">
        <v>780</v>
      </c>
      <c r="C29" s="940">
        <v>3158</v>
      </c>
      <c r="D29" s="940">
        <v>114514</v>
      </c>
      <c r="E29" s="940">
        <v>343</v>
      </c>
      <c r="F29" s="940">
        <v>16744</v>
      </c>
      <c r="G29" s="940">
        <v>14058</v>
      </c>
      <c r="H29" s="940">
        <v>42582</v>
      </c>
      <c r="I29" s="940">
        <v>40787</v>
      </c>
    </row>
    <row r="30" spans="1:9">
      <c r="A30" s="938" t="s">
        <v>1777</v>
      </c>
      <c r="B30" s="940">
        <v>956</v>
      </c>
      <c r="C30" s="940">
        <v>3840</v>
      </c>
      <c r="D30" s="940">
        <v>302947</v>
      </c>
      <c r="E30" s="940">
        <v>1136</v>
      </c>
      <c r="F30" s="940">
        <v>37873</v>
      </c>
      <c r="G30" s="940">
        <v>28867</v>
      </c>
      <c r="H30" s="940">
        <v>138806</v>
      </c>
      <c r="I30" s="940">
        <v>96265</v>
      </c>
    </row>
    <row r="31" spans="1:9">
      <c r="A31" s="938" t="s">
        <v>1778</v>
      </c>
      <c r="B31" s="940">
        <v>417</v>
      </c>
      <c r="C31" s="940">
        <v>1670</v>
      </c>
      <c r="D31" s="940">
        <v>286863</v>
      </c>
      <c r="E31" s="940">
        <v>1370</v>
      </c>
      <c r="F31" s="940">
        <v>33421</v>
      </c>
      <c r="G31" s="940">
        <v>22244</v>
      </c>
      <c r="H31" s="940">
        <v>155661</v>
      </c>
      <c r="I31" s="940">
        <v>74167</v>
      </c>
    </row>
    <row r="32" spans="1:9">
      <c r="A32" s="938" t="s">
        <v>1779</v>
      </c>
      <c r="B32" s="940">
        <v>100</v>
      </c>
      <c r="C32" s="940">
        <v>406</v>
      </c>
      <c r="D32" s="940">
        <v>115768</v>
      </c>
      <c r="E32" s="940">
        <v>711</v>
      </c>
      <c r="F32" s="940">
        <v>16018</v>
      </c>
      <c r="G32" s="940">
        <v>8942</v>
      </c>
      <c r="H32" s="940">
        <v>65200</v>
      </c>
      <c r="I32" s="940">
        <v>24897</v>
      </c>
    </row>
    <row r="33" spans="1:9">
      <c r="A33" s="938" t="s">
        <v>1780</v>
      </c>
      <c r="B33" s="940">
        <v>26</v>
      </c>
      <c r="C33" s="940">
        <v>104</v>
      </c>
      <c r="D33" s="940">
        <v>43990</v>
      </c>
      <c r="E33" s="940">
        <v>307</v>
      </c>
      <c r="F33" s="940">
        <v>5947</v>
      </c>
      <c r="G33" s="940">
        <v>2815</v>
      </c>
      <c r="H33" s="940">
        <v>25690</v>
      </c>
      <c r="I33" s="940">
        <v>9231</v>
      </c>
    </row>
    <row r="34" spans="1:9">
      <c r="A34" s="938" t="s">
        <v>1781</v>
      </c>
      <c r="B34" s="940">
        <v>12</v>
      </c>
      <c r="C34" s="940">
        <v>42</v>
      </c>
      <c r="D34" s="940">
        <v>32597</v>
      </c>
      <c r="E34" s="940">
        <v>244</v>
      </c>
      <c r="F34" s="940">
        <v>5644</v>
      </c>
      <c r="G34" s="940">
        <v>2317</v>
      </c>
      <c r="H34" s="940">
        <v>17721</v>
      </c>
      <c r="I34" s="940">
        <v>6671</v>
      </c>
    </row>
    <row r="35" spans="1:9">
      <c r="A35" s="941" t="s">
        <v>93</v>
      </c>
      <c r="B35" s="942">
        <f t="shared" ref="B35:I35" si="1">SUM(B25:B34)</f>
        <v>3738</v>
      </c>
      <c r="C35" s="942">
        <f t="shared" si="1"/>
        <v>14185</v>
      </c>
      <c r="D35" s="942">
        <f t="shared" si="1"/>
        <v>957640</v>
      </c>
      <c r="E35" s="942">
        <f t="shared" si="1"/>
        <v>4336</v>
      </c>
      <c r="F35" s="942">
        <f t="shared" si="1"/>
        <v>126681</v>
      </c>
      <c r="G35" s="942">
        <f t="shared" si="1"/>
        <v>93076</v>
      </c>
      <c r="H35" s="942">
        <f t="shared" si="1"/>
        <v>462283</v>
      </c>
      <c r="I35" s="942">
        <f t="shared" si="1"/>
        <v>271264</v>
      </c>
    </row>
    <row r="57" spans="1:9">
      <c r="A57" s="1526">
        <v>40</v>
      </c>
      <c r="B57" s="1526"/>
      <c r="C57" s="1526"/>
      <c r="D57" s="1526"/>
      <c r="E57" s="1526"/>
      <c r="F57" s="1526"/>
      <c r="G57" s="1526"/>
      <c r="H57" s="1526"/>
      <c r="I57" s="1526"/>
    </row>
  </sheetData>
  <mergeCells count="22">
    <mergeCell ref="A1:I1"/>
    <mergeCell ref="F3:I3"/>
    <mergeCell ref="B4:B6"/>
    <mergeCell ref="C4:C6"/>
    <mergeCell ref="D4:D6"/>
    <mergeCell ref="E4:I4"/>
    <mergeCell ref="E5:E6"/>
    <mergeCell ref="F5:F6"/>
    <mergeCell ref="G5:G6"/>
    <mergeCell ref="H5:H6"/>
    <mergeCell ref="I23:I24"/>
    <mergeCell ref="A57:I57"/>
    <mergeCell ref="I5:I6"/>
    <mergeCell ref="A20:I20"/>
    <mergeCell ref="B22:B24"/>
    <mergeCell ref="C22:C24"/>
    <mergeCell ref="D22:D24"/>
    <mergeCell ref="E22:I22"/>
    <mergeCell ref="E23:E24"/>
    <mergeCell ref="F23:F24"/>
    <mergeCell ref="G23:G24"/>
    <mergeCell ref="H23:H24"/>
  </mergeCells>
  <pageMargins left="0.7" right="0.56999999999999995" top="0.59" bottom="0.3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S36"/>
  <sheetViews>
    <sheetView workbookViewId="0">
      <selection activeCell="S38" sqref="S38"/>
    </sheetView>
  </sheetViews>
  <sheetFormatPr defaultColWidth="9.140625" defaultRowHeight="12.75"/>
  <cols>
    <col min="1" max="1" width="9.140625" style="909"/>
    <col min="2" max="2" width="8.5703125" style="909" customWidth="1"/>
    <col min="3" max="4" width="9.140625" style="909" hidden="1" customWidth="1"/>
    <col min="5" max="9" width="6.85546875" style="909" customWidth="1"/>
    <col min="10" max="14" width="8.5703125" style="909" customWidth="1"/>
    <col min="15" max="16" width="7.42578125" style="909" customWidth="1"/>
    <col min="17" max="19" width="7.28515625" style="909" customWidth="1"/>
    <col min="20" max="16384" width="9.140625" style="909"/>
  </cols>
  <sheetData>
    <row r="2" spans="1:19">
      <c r="A2" s="1586" t="s">
        <v>1783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  <c r="M2" s="1586"/>
      <c r="N2" s="1586"/>
      <c r="O2" s="1586"/>
      <c r="P2" s="1586"/>
      <c r="Q2" s="1586"/>
      <c r="R2" s="1586"/>
      <c r="S2" s="1586"/>
    </row>
    <row r="3" spans="1:19">
      <c r="A3" s="911"/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19">
      <c r="A4" s="946"/>
    </row>
    <row r="5" spans="1:19" ht="25.5" customHeight="1">
      <c r="A5" s="1606"/>
      <c r="B5" s="1607"/>
      <c r="C5" s="1607"/>
      <c r="D5" s="1608"/>
      <c r="E5" s="1581" t="s">
        <v>1784</v>
      </c>
      <c r="F5" s="1581"/>
      <c r="G5" s="1581"/>
      <c r="H5" s="1581"/>
      <c r="I5" s="1581"/>
      <c r="J5" s="1682" t="s">
        <v>1785</v>
      </c>
      <c r="K5" s="1682"/>
      <c r="L5" s="1682"/>
      <c r="M5" s="1682"/>
      <c r="N5" s="1683"/>
      <c r="O5" s="1684" t="s">
        <v>1786</v>
      </c>
      <c r="P5" s="1665"/>
      <c r="Q5" s="1665"/>
      <c r="R5" s="1665"/>
      <c r="S5" s="1666"/>
    </row>
    <row r="6" spans="1:19">
      <c r="A6" s="1680"/>
      <c r="B6" s="1616"/>
      <c r="C6" s="1616"/>
      <c r="D6" s="1681"/>
      <c r="E6" s="1582">
        <v>2009</v>
      </c>
      <c r="F6" s="1582">
        <v>2010</v>
      </c>
      <c r="G6" s="1582">
        <v>2011</v>
      </c>
      <c r="H6" s="1582">
        <v>2012</v>
      </c>
      <c r="I6" s="1582">
        <v>2013</v>
      </c>
      <c r="J6" s="1582">
        <v>2009</v>
      </c>
      <c r="K6" s="1582">
        <v>2010</v>
      </c>
      <c r="L6" s="1581">
        <v>2011</v>
      </c>
      <c r="M6" s="1582">
        <v>2012</v>
      </c>
      <c r="N6" s="1581">
        <v>2013</v>
      </c>
      <c r="O6" s="1685"/>
      <c r="P6" s="1686"/>
      <c r="Q6" s="1686"/>
      <c r="R6" s="1686"/>
      <c r="S6" s="1687"/>
    </row>
    <row r="7" spans="1:19" ht="25.5">
      <c r="A7" s="1680"/>
      <c r="B7" s="1616"/>
      <c r="C7" s="1616"/>
      <c r="D7" s="1681"/>
      <c r="E7" s="1688"/>
      <c r="F7" s="1688"/>
      <c r="G7" s="1688"/>
      <c r="H7" s="1688"/>
      <c r="I7" s="1688"/>
      <c r="J7" s="1688"/>
      <c r="K7" s="1688"/>
      <c r="L7" s="1582"/>
      <c r="M7" s="1688"/>
      <c r="N7" s="1582"/>
      <c r="O7" s="947" t="s">
        <v>1787</v>
      </c>
      <c r="P7" s="913" t="s">
        <v>1788</v>
      </c>
      <c r="Q7" s="913" t="s">
        <v>1789</v>
      </c>
      <c r="R7" s="913" t="s">
        <v>1790</v>
      </c>
      <c r="S7" s="913" t="s">
        <v>1791</v>
      </c>
    </row>
    <row r="8" spans="1:19" ht="29.25" customHeight="1">
      <c r="A8" s="1679" t="s">
        <v>1772</v>
      </c>
      <c r="B8" s="1679"/>
      <c r="C8" s="1679"/>
      <c r="D8" s="1679"/>
      <c r="E8" s="948">
        <v>827</v>
      </c>
      <c r="F8" s="948">
        <v>921</v>
      </c>
      <c r="G8" s="948">
        <v>857</v>
      </c>
      <c r="H8" s="948">
        <v>742</v>
      </c>
      <c r="I8" s="949">
        <v>762</v>
      </c>
      <c r="J8" s="950">
        <v>4688</v>
      </c>
      <c r="K8" s="950">
        <v>5419</v>
      </c>
      <c r="L8" s="950">
        <v>4788</v>
      </c>
      <c r="M8" s="950">
        <v>4089</v>
      </c>
      <c r="N8" s="949">
        <v>4219</v>
      </c>
      <c r="O8" s="950">
        <v>5.7</v>
      </c>
      <c r="P8" s="950">
        <v>5.9</v>
      </c>
      <c r="Q8" s="950">
        <v>5.6</v>
      </c>
      <c r="R8" s="951">
        <f t="shared" ref="R8:S18" si="0">SUM(M8/H8)</f>
        <v>5.5107816711590294</v>
      </c>
      <c r="S8" s="951">
        <f t="shared" si="0"/>
        <v>5.5367454068241466</v>
      </c>
    </row>
    <row r="9" spans="1:19" ht="29.25" customHeight="1">
      <c r="A9" s="1604" t="s">
        <v>1792</v>
      </c>
      <c r="B9" s="1604"/>
      <c r="C9" s="1604"/>
      <c r="D9" s="1604"/>
      <c r="E9" s="952">
        <v>950</v>
      </c>
      <c r="F9" s="952">
        <v>1024</v>
      </c>
      <c r="G9" s="952">
        <v>1020</v>
      </c>
      <c r="H9" s="952">
        <v>850</v>
      </c>
      <c r="I9" s="953">
        <v>854</v>
      </c>
      <c r="J9" s="932">
        <v>20124</v>
      </c>
      <c r="K9" s="932">
        <v>18564</v>
      </c>
      <c r="L9" s="932">
        <v>17990</v>
      </c>
      <c r="M9" s="932">
        <v>16628</v>
      </c>
      <c r="N9" s="954">
        <v>16233</v>
      </c>
      <c r="O9" s="932">
        <v>21.2</v>
      </c>
      <c r="P9" s="932">
        <v>18.100000000000001</v>
      </c>
      <c r="Q9" s="932">
        <v>17.600000000000001</v>
      </c>
      <c r="R9" s="955">
        <f t="shared" si="0"/>
        <v>19.562352941176471</v>
      </c>
      <c r="S9" s="955">
        <f t="shared" si="0"/>
        <v>19.008196721311474</v>
      </c>
    </row>
    <row r="10" spans="1:19" ht="29.25" customHeight="1">
      <c r="A10" s="1604" t="s">
        <v>1793</v>
      </c>
      <c r="B10" s="1604"/>
      <c r="C10" s="1604"/>
      <c r="D10" s="1604"/>
      <c r="E10" s="952">
        <v>620</v>
      </c>
      <c r="F10" s="952">
        <v>669</v>
      </c>
      <c r="G10" s="952">
        <v>591</v>
      </c>
      <c r="H10" s="952">
        <v>520</v>
      </c>
      <c r="I10" s="953">
        <v>514</v>
      </c>
      <c r="J10" s="932">
        <v>25078</v>
      </c>
      <c r="K10" s="932">
        <v>25916</v>
      </c>
      <c r="L10" s="932">
        <v>21423</v>
      </c>
      <c r="M10" s="932">
        <v>21078</v>
      </c>
      <c r="N10" s="954">
        <v>20476</v>
      </c>
      <c r="O10" s="932">
        <v>40.4</v>
      </c>
      <c r="P10" s="932">
        <v>38.700000000000003</v>
      </c>
      <c r="Q10" s="932">
        <v>36.200000000000003</v>
      </c>
      <c r="R10" s="955">
        <f t="shared" si="0"/>
        <v>40.534615384615385</v>
      </c>
      <c r="S10" s="955">
        <f t="shared" si="0"/>
        <v>39.836575875486382</v>
      </c>
    </row>
    <row r="11" spans="1:19" ht="29.25" customHeight="1">
      <c r="A11" s="1604" t="s">
        <v>1794</v>
      </c>
      <c r="B11" s="1604"/>
      <c r="C11" s="1604"/>
      <c r="D11" s="1604"/>
      <c r="E11" s="952">
        <v>1045</v>
      </c>
      <c r="F11" s="952">
        <v>899</v>
      </c>
      <c r="G11" s="952">
        <v>946</v>
      </c>
      <c r="H11" s="952">
        <v>872</v>
      </c>
      <c r="I11" s="953">
        <v>913</v>
      </c>
      <c r="J11" s="932">
        <v>77857</v>
      </c>
      <c r="K11" s="932">
        <v>66957</v>
      </c>
      <c r="L11" s="932">
        <v>64998</v>
      </c>
      <c r="M11" s="932">
        <v>63992</v>
      </c>
      <c r="N11" s="954">
        <v>66779</v>
      </c>
      <c r="O11" s="932">
        <v>74.5</v>
      </c>
      <c r="P11" s="932">
        <v>74.5</v>
      </c>
      <c r="Q11" s="932">
        <v>68.7</v>
      </c>
      <c r="R11" s="955">
        <f t="shared" si="0"/>
        <v>73.385321100917437</v>
      </c>
      <c r="S11" s="955">
        <f t="shared" si="0"/>
        <v>73.142387732749185</v>
      </c>
    </row>
    <row r="12" spans="1:19" ht="29.25" customHeight="1">
      <c r="A12" s="1604" t="s">
        <v>1795</v>
      </c>
      <c r="B12" s="1604"/>
      <c r="C12" s="1604"/>
      <c r="D12" s="1604"/>
      <c r="E12" s="952">
        <v>1165</v>
      </c>
      <c r="F12" s="952">
        <v>1108</v>
      </c>
      <c r="G12" s="952">
        <v>1098</v>
      </c>
      <c r="H12" s="952">
        <v>1037</v>
      </c>
      <c r="I12" s="953">
        <v>1079</v>
      </c>
      <c r="J12" s="932">
        <v>168934</v>
      </c>
      <c r="K12" s="932">
        <v>161596</v>
      </c>
      <c r="L12" s="932">
        <v>153310</v>
      </c>
      <c r="M12" s="932">
        <v>150536</v>
      </c>
      <c r="N12" s="954">
        <v>156376</v>
      </c>
      <c r="O12" s="932">
        <v>145</v>
      </c>
      <c r="P12" s="932">
        <v>145.80000000000001</v>
      </c>
      <c r="Q12" s="932">
        <v>139.6</v>
      </c>
      <c r="R12" s="955">
        <f t="shared" si="0"/>
        <v>145.16489874638381</v>
      </c>
      <c r="S12" s="955">
        <f t="shared" si="0"/>
        <v>144.92678405931417</v>
      </c>
    </row>
    <row r="13" spans="1:19" ht="29.25" customHeight="1">
      <c r="A13" s="1604" t="s">
        <v>1796</v>
      </c>
      <c r="B13" s="1604"/>
      <c r="C13" s="1604"/>
      <c r="D13" s="1604"/>
      <c r="E13" s="952">
        <v>1360</v>
      </c>
      <c r="F13" s="952">
        <v>1105</v>
      </c>
      <c r="G13" s="952">
        <v>1232</v>
      </c>
      <c r="H13" s="952">
        <v>1173</v>
      </c>
      <c r="I13" s="953">
        <v>1174</v>
      </c>
      <c r="J13" s="932">
        <v>428758</v>
      </c>
      <c r="K13" s="932">
        <v>347379</v>
      </c>
      <c r="L13" s="932">
        <v>368612</v>
      </c>
      <c r="M13" s="932">
        <v>370414</v>
      </c>
      <c r="N13" s="954">
        <v>368921</v>
      </c>
      <c r="O13" s="932">
        <v>315.3</v>
      </c>
      <c r="P13" s="932">
        <v>314.39999999999998</v>
      </c>
      <c r="Q13" s="932">
        <v>299.2</v>
      </c>
      <c r="R13" s="955">
        <f t="shared" si="0"/>
        <v>315.7834612105712</v>
      </c>
      <c r="S13" s="955">
        <f t="shared" si="0"/>
        <v>314.24275979557069</v>
      </c>
    </row>
    <row r="14" spans="1:19" ht="29.25" customHeight="1">
      <c r="A14" s="1604" t="s">
        <v>1797</v>
      </c>
      <c r="B14" s="1604"/>
      <c r="C14" s="1604"/>
      <c r="D14" s="1604"/>
      <c r="E14" s="952">
        <v>566</v>
      </c>
      <c r="F14" s="952">
        <v>442</v>
      </c>
      <c r="G14" s="952">
        <v>437</v>
      </c>
      <c r="H14" s="952">
        <v>486</v>
      </c>
      <c r="I14" s="953">
        <v>460</v>
      </c>
      <c r="J14" s="932">
        <v>396062</v>
      </c>
      <c r="K14" s="932">
        <v>298892</v>
      </c>
      <c r="L14" s="932">
        <v>290197</v>
      </c>
      <c r="M14" s="932">
        <v>330042</v>
      </c>
      <c r="N14" s="954">
        <v>316459</v>
      </c>
      <c r="O14" s="932">
        <v>699.8</v>
      </c>
      <c r="P14" s="932">
        <v>676.2</v>
      </c>
      <c r="Q14" s="955">
        <v>644</v>
      </c>
      <c r="R14" s="955">
        <f t="shared" si="0"/>
        <v>679.09876543209873</v>
      </c>
      <c r="S14" s="955">
        <f t="shared" si="0"/>
        <v>687.95434782608697</v>
      </c>
    </row>
    <row r="15" spans="1:19" ht="29.25" customHeight="1">
      <c r="A15" s="1604" t="s">
        <v>1798</v>
      </c>
      <c r="B15" s="1604"/>
      <c r="C15" s="1604"/>
      <c r="D15" s="1604"/>
      <c r="E15" s="952">
        <v>123</v>
      </c>
      <c r="F15" s="952">
        <v>72</v>
      </c>
      <c r="G15" s="952">
        <v>96</v>
      </c>
      <c r="H15" s="952">
        <v>99</v>
      </c>
      <c r="I15" s="954">
        <v>113</v>
      </c>
      <c r="J15" s="932">
        <v>142848</v>
      </c>
      <c r="K15" s="932">
        <v>87776</v>
      </c>
      <c r="L15" s="932">
        <v>109477</v>
      </c>
      <c r="M15" s="932">
        <v>115998</v>
      </c>
      <c r="N15" s="954">
        <v>131080</v>
      </c>
      <c r="O15" s="932">
        <v>1161.4000000000001</v>
      </c>
      <c r="P15" s="955">
        <v>1219.0999999999999</v>
      </c>
      <c r="Q15" s="932">
        <v>1140.4000000000001</v>
      </c>
      <c r="R15" s="955">
        <f t="shared" si="0"/>
        <v>1171.6969696969697</v>
      </c>
      <c r="S15" s="955">
        <f t="shared" si="0"/>
        <v>1160</v>
      </c>
    </row>
    <row r="16" spans="1:19" ht="29.25" customHeight="1">
      <c r="A16" s="1604" t="s">
        <v>1799</v>
      </c>
      <c r="B16" s="1604"/>
      <c r="C16" s="1604"/>
      <c r="D16" s="1604"/>
      <c r="E16" s="952">
        <v>44</v>
      </c>
      <c r="F16" s="952">
        <v>17</v>
      </c>
      <c r="G16" s="952">
        <v>15</v>
      </c>
      <c r="H16" s="952">
        <v>28</v>
      </c>
      <c r="I16" s="954">
        <v>27</v>
      </c>
      <c r="J16" s="932">
        <v>74523</v>
      </c>
      <c r="K16" s="932">
        <v>29010</v>
      </c>
      <c r="L16" s="932">
        <v>25044</v>
      </c>
      <c r="M16" s="932">
        <v>47050</v>
      </c>
      <c r="N16" s="954">
        <v>45608</v>
      </c>
      <c r="O16" s="932">
        <v>1693.7</v>
      </c>
      <c r="P16" s="932">
        <v>1706.4</v>
      </c>
      <c r="Q16" s="932">
        <v>1669.6</v>
      </c>
      <c r="R16" s="955">
        <f t="shared" si="0"/>
        <v>1680.3571428571429</v>
      </c>
      <c r="S16" s="955">
        <f t="shared" si="0"/>
        <v>1689.1851851851852</v>
      </c>
    </row>
    <row r="17" spans="1:19" ht="29.25" customHeight="1">
      <c r="A17" s="1604" t="s">
        <v>1800</v>
      </c>
      <c r="B17" s="1604"/>
      <c r="C17" s="1604"/>
      <c r="D17" s="1604"/>
      <c r="E17" s="952">
        <v>15</v>
      </c>
      <c r="F17" s="952">
        <v>10</v>
      </c>
      <c r="G17" s="952">
        <v>15</v>
      </c>
      <c r="H17" s="952">
        <v>12</v>
      </c>
      <c r="I17" s="954">
        <v>15</v>
      </c>
      <c r="J17" s="932">
        <v>47085</v>
      </c>
      <c r="K17" s="932">
        <v>29791</v>
      </c>
      <c r="L17" s="932">
        <v>47448</v>
      </c>
      <c r="M17" s="932">
        <v>36509</v>
      </c>
      <c r="N17" s="954">
        <v>43656</v>
      </c>
      <c r="O17" s="932">
        <v>3139</v>
      </c>
      <c r="P17" s="932">
        <v>2979.1</v>
      </c>
      <c r="Q17" s="932">
        <v>3163.2</v>
      </c>
      <c r="R17" s="955">
        <f t="shared" si="0"/>
        <v>3042.4166666666665</v>
      </c>
      <c r="S17" s="955">
        <f t="shared" si="0"/>
        <v>2910.4</v>
      </c>
    </row>
    <row r="18" spans="1:19" ht="29.25" customHeight="1">
      <c r="A18" s="1678" t="s">
        <v>502</v>
      </c>
      <c r="B18" s="1678"/>
      <c r="C18" s="1678"/>
      <c r="D18" s="1678"/>
      <c r="E18" s="956">
        <f t="shared" ref="E18:N18" si="1">SUM(E8:E17)</f>
        <v>6715</v>
      </c>
      <c r="F18" s="956">
        <f t="shared" si="1"/>
        <v>6267</v>
      </c>
      <c r="G18" s="956">
        <f t="shared" si="1"/>
        <v>6307</v>
      </c>
      <c r="H18" s="956">
        <f t="shared" si="1"/>
        <v>5819</v>
      </c>
      <c r="I18" s="956">
        <f t="shared" si="1"/>
        <v>5911</v>
      </c>
      <c r="J18" s="956">
        <f t="shared" si="1"/>
        <v>1385957</v>
      </c>
      <c r="K18" s="956">
        <f t="shared" si="1"/>
        <v>1071300</v>
      </c>
      <c r="L18" s="956">
        <f t="shared" si="1"/>
        <v>1103287</v>
      </c>
      <c r="M18" s="956">
        <f t="shared" si="1"/>
        <v>1156336</v>
      </c>
      <c r="N18" s="956">
        <f t="shared" si="1"/>
        <v>1169807</v>
      </c>
      <c r="O18" s="956">
        <v>206.4</v>
      </c>
      <c r="P18" s="956">
        <v>170.9</v>
      </c>
      <c r="Q18" s="956">
        <v>174.9</v>
      </c>
      <c r="R18" s="957">
        <f t="shared" si="0"/>
        <v>198.71730537893109</v>
      </c>
      <c r="S18" s="957">
        <f t="shared" si="0"/>
        <v>197.9034004398579</v>
      </c>
    </row>
    <row r="24" spans="1:19">
      <c r="A24" s="917"/>
      <c r="B24" s="917"/>
      <c r="C24" s="917"/>
      <c r="D24" s="917"/>
      <c r="E24" s="917"/>
      <c r="F24" s="917"/>
      <c r="G24" s="917"/>
      <c r="H24" s="917"/>
      <c r="I24" s="917"/>
      <c r="J24" s="917"/>
      <c r="K24" s="917"/>
    </row>
    <row r="25" spans="1:19">
      <c r="A25" s="1616">
        <v>41</v>
      </c>
      <c r="B25" s="1616"/>
      <c r="C25" s="1616"/>
      <c r="D25" s="1616"/>
      <c r="E25" s="1616"/>
      <c r="F25" s="1616"/>
      <c r="G25" s="1616"/>
      <c r="H25" s="1616"/>
      <c r="I25" s="1616"/>
      <c r="J25" s="1616"/>
      <c r="K25" s="1616"/>
      <c r="L25" s="1616"/>
      <c r="M25" s="1616"/>
      <c r="N25" s="1616"/>
      <c r="O25" s="1616"/>
      <c r="P25" s="1616"/>
      <c r="Q25" s="1616"/>
      <c r="R25" s="1616"/>
      <c r="S25" s="1616"/>
    </row>
    <row r="26" spans="1:19">
      <c r="A26" s="1677"/>
      <c r="B26" s="1677"/>
      <c r="C26" s="1677"/>
      <c r="D26" s="1677"/>
      <c r="E26" s="958"/>
      <c r="F26" s="958"/>
      <c r="G26" s="958"/>
      <c r="H26" s="958"/>
      <c r="I26" s="958"/>
      <c r="J26" s="958"/>
      <c r="K26" s="958"/>
      <c r="L26" s="958"/>
      <c r="M26" s="958"/>
      <c r="N26" s="958"/>
    </row>
    <row r="27" spans="1:19">
      <c r="A27" s="1677"/>
      <c r="B27" s="1677"/>
      <c r="C27" s="1677"/>
      <c r="D27" s="1677"/>
      <c r="E27" s="958"/>
      <c r="F27" s="958"/>
      <c r="G27" s="958"/>
      <c r="H27" s="958"/>
      <c r="I27" s="958"/>
      <c r="J27" s="958"/>
      <c r="K27" s="958"/>
      <c r="L27" s="958"/>
      <c r="M27" s="958"/>
      <c r="N27" s="958"/>
    </row>
    <row r="29" spans="1:19">
      <c r="A29" s="1677"/>
      <c r="B29" s="1677"/>
      <c r="C29" s="1677"/>
      <c r="D29" s="1677"/>
      <c r="E29" s="958"/>
      <c r="F29" s="958"/>
      <c r="G29" s="958"/>
      <c r="H29" s="958"/>
      <c r="I29" s="958"/>
      <c r="J29" s="958"/>
      <c r="K29" s="958"/>
      <c r="L29" s="958"/>
      <c r="M29" s="958"/>
      <c r="N29" s="958"/>
    </row>
    <row r="30" spans="1:19">
      <c r="A30" s="1677"/>
      <c r="B30" s="1677"/>
      <c r="C30" s="1677"/>
      <c r="D30" s="1677"/>
      <c r="E30" s="958"/>
      <c r="F30" s="958"/>
      <c r="G30" s="958"/>
      <c r="H30" s="958"/>
      <c r="I30" s="958"/>
      <c r="J30" s="958"/>
      <c r="K30" s="958"/>
      <c r="L30" s="958"/>
      <c r="M30" s="958"/>
      <c r="N30" s="958"/>
    </row>
    <row r="31" spans="1:19">
      <c r="A31" s="1677"/>
      <c r="B31" s="1677"/>
      <c r="C31" s="1677"/>
      <c r="D31" s="1677"/>
      <c r="E31" s="958"/>
      <c r="F31" s="958"/>
      <c r="G31" s="958"/>
      <c r="H31" s="958"/>
      <c r="I31" s="958"/>
      <c r="J31" s="958"/>
      <c r="K31" s="958"/>
      <c r="L31" s="958"/>
      <c r="M31" s="958"/>
      <c r="N31" s="958"/>
    </row>
    <row r="32" spans="1:19">
      <c r="A32" s="1677"/>
      <c r="B32" s="1677"/>
      <c r="C32" s="1677"/>
      <c r="D32" s="1677"/>
      <c r="E32" s="958"/>
      <c r="F32" s="958"/>
      <c r="G32" s="958"/>
      <c r="H32" s="958"/>
      <c r="I32" s="958"/>
      <c r="J32" s="958"/>
      <c r="K32" s="958"/>
      <c r="L32" s="958"/>
      <c r="M32" s="958"/>
      <c r="N32" s="958"/>
    </row>
    <row r="33" spans="1:14">
      <c r="A33" s="1677"/>
      <c r="B33" s="1677"/>
      <c r="C33" s="1677"/>
      <c r="D33" s="1677"/>
      <c r="E33" s="958"/>
      <c r="F33" s="958"/>
      <c r="G33" s="958"/>
      <c r="H33" s="958"/>
      <c r="I33" s="958"/>
      <c r="J33" s="958"/>
      <c r="K33" s="958"/>
      <c r="L33" s="958"/>
      <c r="M33" s="958"/>
      <c r="N33" s="958"/>
    </row>
    <row r="34" spans="1:14">
      <c r="A34" s="1677"/>
      <c r="B34" s="1677"/>
      <c r="C34" s="1677"/>
      <c r="D34" s="1677"/>
      <c r="E34" s="958"/>
      <c r="F34" s="958"/>
      <c r="G34" s="958"/>
      <c r="H34" s="958"/>
      <c r="I34" s="958"/>
      <c r="J34" s="958"/>
      <c r="K34" s="958"/>
      <c r="L34" s="958"/>
      <c r="M34" s="958"/>
      <c r="N34" s="958"/>
    </row>
    <row r="35" spans="1:14">
      <c r="A35" s="1677"/>
      <c r="B35" s="1677"/>
      <c r="C35" s="1677"/>
      <c r="D35" s="1677"/>
      <c r="E35" s="958"/>
      <c r="F35" s="958"/>
      <c r="G35" s="958"/>
      <c r="H35" s="958"/>
      <c r="I35" s="958"/>
      <c r="J35" s="958"/>
      <c r="K35" s="958"/>
      <c r="L35" s="958"/>
      <c r="M35" s="958"/>
      <c r="N35" s="958"/>
    </row>
    <row r="36" spans="1:14">
      <c r="A36" s="917"/>
      <c r="B36" s="917"/>
      <c r="C36" s="917"/>
      <c r="D36" s="917"/>
      <c r="E36" s="917"/>
      <c r="F36" s="917"/>
      <c r="G36" s="917"/>
      <c r="H36" s="917"/>
      <c r="I36" s="917"/>
      <c r="J36" s="917"/>
      <c r="K36" s="917"/>
    </row>
  </sheetData>
  <mergeCells count="36">
    <mergeCell ref="A8:D8"/>
    <mergeCell ref="A2:S2"/>
    <mergeCell ref="A5:D7"/>
    <mergeCell ref="E5:I5"/>
    <mergeCell ref="J5:N5"/>
    <mergeCell ref="O5:S6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A26:D26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25:S25"/>
    <mergeCell ref="A34:D34"/>
    <mergeCell ref="A35:D35"/>
    <mergeCell ref="A27:D27"/>
    <mergeCell ref="A29:D29"/>
    <mergeCell ref="A30:D30"/>
    <mergeCell ref="A31:D31"/>
    <mergeCell ref="A32:D32"/>
    <mergeCell ref="A33:D33"/>
  </mergeCells>
  <pageMargins left="0.49" right="0.38" top="0.49" bottom="0.75" header="0.3" footer="0.3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0"/>
  <sheetViews>
    <sheetView topLeftCell="A28" workbookViewId="0">
      <selection activeCell="S38" sqref="S38"/>
    </sheetView>
  </sheetViews>
  <sheetFormatPr defaultColWidth="9.140625" defaultRowHeight="12.75"/>
  <cols>
    <col min="1" max="1" width="6.28515625" style="909" customWidth="1"/>
    <col min="2" max="2" width="9.140625" style="909"/>
    <col min="3" max="3" width="8.28515625" style="909" customWidth="1"/>
    <col min="4" max="4" width="9.28515625" style="909" customWidth="1"/>
    <col min="5" max="5" width="9.140625" style="909"/>
    <col min="6" max="6" width="8.7109375" style="909" customWidth="1"/>
    <col min="7" max="7" width="8.42578125" style="909" customWidth="1"/>
    <col min="8" max="8" width="9.140625" style="909"/>
    <col min="9" max="9" width="8.7109375" style="909" customWidth="1"/>
    <col min="10" max="10" width="9.140625" style="909"/>
    <col min="11" max="11" width="8.28515625" style="909" customWidth="1"/>
    <col min="12" max="16384" width="9.140625" style="909"/>
  </cols>
  <sheetData>
    <row r="1" spans="1:12">
      <c r="A1" s="1586" t="s">
        <v>1801</v>
      </c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959"/>
    </row>
    <row r="2" spans="1:12">
      <c r="A2" s="911"/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</row>
    <row r="3" spans="1:12">
      <c r="A3" s="911"/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</row>
    <row r="4" spans="1:12">
      <c r="A4" s="1689" t="s">
        <v>1802</v>
      </c>
      <c r="B4" s="1689"/>
      <c r="C4" s="1689"/>
      <c r="H4" s="1605" t="s">
        <v>1803</v>
      </c>
      <c r="I4" s="1605"/>
      <c r="J4" s="1605"/>
      <c r="K4" s="1605"/>
    </row>
    <row r="5" spans="1:12" ht="18" customHeight="1">
      <c r="A5" s="1582" t="s">
        <v>268</v>
      </c>
      <c r="B5" s="1691" t="s">
        <v>1804</v>
      </c>
      <c r="C5" s="1589" t="s">
        <v>1805</v>
      </c>
      <c r="D5" s="1678"/>
      <c r="E5" s="1694"/>
      <c r="F5" s="1589" t="s">
        <v>1806</v>
      </c>
      <c r="G5" s="1678"/>
      <c r="H5" s="1678"/>
      <c r="I5" s="1678"/>
      <c r="J5" s="1694"/>
      <c r="K5" s="1691" t="s">
        <v>1807</v>
      </c>
    </row>
    <row r="6" spans="1:12">
      <c r="A6" s="1688"/>
      <c r="B6" s="1692"/>
      <c r="C6" s="960" t="s">
        <v>1808</v>
      </c>
      <c r="D6" s="1695" t="s">
        <v>1809</v>
      </c>
      <c r="E6" s="961" t="s">
        <v>1810</v>
      </c>
      <c r="F6" s="962" t="s">
        <v>1811</v>
      </c>
      <c r="G6" s="960" t="s">
        <v>1812</v>
      </c>
      <c r="H6" s="960" t="s">
        <v>1813</v>
      </c>
      <c r="I6" s="960" t="s">
        <v>1814</v>
      </c>
      <c r="J6" s="961" t="s">
        <v>1815</v>
      </c>
      <c r="K6" s="1692"/>
    </row>
    <row r="7" spans="1:12">
      <c r="A7" s="1688"/>
      <c r="B7" s="1692"/>
      <c r="C7" s="963" t="s">
        <v>1816</v>
      </c>
      <c r="D7" s="1696"/>
      <c r="E7" s="964" t="s">
        <v>117</v>
      </c>
      <c r="F7" s="965" t="s">
        <v>1817</v>
      </c>
      <c r="G7" s="963" t="s">
        <v>1818</v>
      </c>
      <c r="H7" s="963" t="s">
        <v>1819</v>
      </c>
      <c r="I7" s="963" t="s">
        <v>1820</v>
      </c>
      <c r="J7" s="964" t="s">
        <v>117</v>
      </c>
      <c r="K7" s="1692"/>
    </row>
    <row r="8" spans="1:12" ht="27.75" customHeight="1">
      <c r="A8" s="1690"/>
      <c r="B8" s="1693"/>
      <c r="C8" s="966"/>
      <c r="D8" s="1697"/>
      <c r="E8" s="967"/>
      <c r="F8" s="966"/>
      <c r="G8" s="966"/>
      <c r="H8" s="966"/>
      <c r="I8" s="966"/>
      <c r="J8" s="967"/>
      <c r="K8" s="1693"/>
    </row>
    <row r="9" spans="1:12" ht="19.5" customHeight="1">
      <c r="A9" s="968">
        <v>1986</v>
      </c>
      <c r="B9" s="969">
        <v>930094</v>
      </c>
      <c r="C9" s="968">
        <v>274633</v>
      </c>
      <c r="D9" s="968">
        <v>52737</v>
      </c>
      <c r="E9" s="969">
        <v>327370</v>
      </c>
      <c r="F9" s="968">
        <v>42517</v>
      </c>
      <c r="G9" s="968">
        <v>167570</v>
      </c>
      <c r="H9" s="968">
        <v>74957</v>
      </c>
      <c r="I9" s="968">
        <v>96353</v>
      </c>
      <c r="J9" s="969">
        <v>381397</v>
      </c>
      <c r="K9" s="968">
        <v>876067</v>
      </c>
    </row>
    <row r="10" spans="1:12" ht="19.5" customHeight="1">
      <c r="A10" s="968">
        <v>1987</v>
      </c>
      <c r="B10" s="969">
        <v>876067</v>
      </c>
      <c r="C10" s="968">
        <v>291985</v>
      </c>
      <c r="D10" s="968">
        <v>22100</v>
      </c>
      <c r="E10" s="969">
        <v>314085</v>
      </c>
      <c r="F10" s="968">
        <v>17752</v>
      </c>
      <c r="G10" s="968">
        <v>172576</v>
      </c>
      <c r="H10" s="968">
        <v>76437</v>
      </c>
      <c r="I10" s="968">
        <v>35832</v>
      </c>
      <c r="J10" s="969">
        <v>302597</v>
      </c>
      <c r="K10" s="968">
        <v>887555</v>
      </c>
    </row>
    <row r="11" spans="1:12" ht="19.5" customHeight="1">
      <c r="A11" s="968">
        <v>1988</v>
      </c>
      <c r="B11" s="969">
        <v>887555</v>
      </c>
      <c r="C11" s="968">
        <v>302305</v>
      </c>
      <c r="D11" s="968">
        <v>23117</v>
      </c>
      <c r="E11" s="969">
        <v>325422</v>
      </c>
      <c r="F11" s="968">
        <v>22785</v>
      </c>
      <c r="G11" s="968">
        <v>178472</v>
      </c>
      <c r="H11" s="968">
        <v>76960</v>
      </c>
      <c r="I11" s="968">
        <v>37533</v>
      </c>
      <c r="J11" s="969">
        <v>315750</v>
      </c>
      <c r="K11" s="968">
        <v>897227</v>
      </c>
    </row>
    <row r="12" spans="1:12" ht="19.5" customHeight="1">
      <c r="A12" s="968">
        <v>1989</v>
      </c>
      <c r="B12" s="969">
        <v>897227</v>
      </c>
      <c r="C12" s="968">
        <v>317998</v>
      </c>
      <c r="D12" s="968">
        <v>19212</v>
      </c>
      <c r="E12" s="969">
        <v>337210</v>
      </c>
      <c r="F12" s="968">
        <v>17169</v>
      </c>
      <c r="G12" s="968">
        <v>172299</v>
      </c>
      <c r="H12" s="968">
        <v>76952</v>
      </c>
      <c r="I12" s="968">
        <v>44327</v>
      </c>
      <c r="J12" s="969">
        <v>310747</v>
      </c>
      <c r="K12" s="968">
        <v>923690</v>
      </c>
    </row>
    <row r="13" spans="1:12" ht="19.5" customHeight="1">
      <c r="A13" s="968">
        <v>1990</v>
      </c>
      <c r="B13" s="969">
        <v>923690</v>
      </c>
      <c r="C13" s="968">
        <v>313920</v>
      </c>
      <c r="D13" s="968">
        <v>80372</v>
      </c>
      <c r="E13" s="969">
        <v>394292</v>
      </c>
      <c r="F13" s="968">
        <v>85557</v>
      </c>
      <c r="G13" s="968">
        <v>154417</v>
      </c>
      <c r="H13" s="968">
        <v>81997</v>
      </c>
      <c r="I13" s="968">
        <v>59365</v>
      </c>
      <c r="J13" s="969">
        <v>381336</v>
      </c>
      <c r="K13" s="968">
        <v>936646</v>
      </c>
    </row>
    <row r="14" spans="1:12" ht="19.5" customHeight="1">
      <c r="A14" s="968">
        <v>1991</v>
      </c>
      <c r="B14" s="969">
        <v>936646</v>
      </c>
      <c r="C14" s="968">
        <v>296866</v>
      </c>
      <c r="D14" s="968">
        <v>308960</v>
      </c>
      <c r="E14" s="969">
        <v>605826</v>
      </c>
      <c r="F14" s="968">
        <v>334220</v>
      </c>
      <c r="G14" s="968">
        <v>159807</v>
      </c>
      <c r="H14" s="968">
        <v>86970</v>
      </c>
      <c r="I14" s="968">
        <v>72562</v>
      </c>
      <c r="J14" s="969">
        <v>653559</v>
      </c>
      <c r="K14" s="968">
        <v>888913</v>
      </c>
    </row>
    <row r="15" spans="1:12" ht="19.5" customHeight="1">
      <c r="A15" s="968">
        <v>1992</v>
      </c>
      <c r="B15" s="969">
        <v>888913</v>
      </c>
      <c r="C15" s="968">
        <v>244962</v>
      </c>
      <c r="D15" s="968">
        <v>140711</v>
      </c>
      <c r="E15" s="969">
        <v>385673</v>
      </c>
      <c r="F15" s="968">
        <v>193097</v>
      </c>
      <c r="G15" s="968">
        <v>115430</v>
      </c>
      <c r="H15" s="968">
        <v>119431</v>
      </c>
      <c r="I15" s="968">
        <v>44501</v>
      </c>
      <c r="J15" s="969">
        <v>472459</v>
      </c>
      <c r="K15" s="968">
        <v>802127</v>
      </c>
    </row>
    <row r="16" spans="1:12" ht="19.5" customHeight="1">
      <c r="A16" s="968">
        <v>1993</v>
      </c>
      <c r="B16" s="969">
        <v>802127</v>
      </c>
      <c r="C16" s="968">
        <v>210884</v>
      </c>
      <c r="D16" s="968">
        <v>86954</v>
      </c>
      <c r="E16" s="969">
        <v>297838</v>
      </c>
      <c r="F16" s="968">
        <v>165529</v>
      </c>
      <c r="G16" s="968">
        <v>79884</v>
      </c>
      <c r="H16" s="968">
        <v>97732</v>
      </c>
      <c r="I16" s="968">
        <v>44097</v>
      </c>
      <c r="J16" s="969">
        <v>387242</v>
      </c>
      <c r="K16" s="968">
        <v>712723</v>
      </c>
    </row>
    <row r="17" spans="1:11" ht="19.5" customHeight="1">
      <c r="A17" s="968">
        <v>1994</v>
      </c>
      <c r="B17" s="969">
        <v>712723</v>
      </c>
      <c r="C17" s="968">
        <v>187719</v>
      </c>
      <c r="D17" s="968">
        <v>72774</v>
      </c>
      <c r="E17" s="969">
        <v>260493</v>
      </c>
      <c r="F17" s="968">
        <v>156345</v>
      </c>
      <c r="G17" s="968">
        <v>30532</v>
      </c>
      <c r="H17" s="968">
        <v>104724</v>
      </c>
      <c r="I17" s="968">
        <v>31291</v>
      </c>
      <c r="J17" s="969">
        <v>322892</v>
      </c>
      <c r="K17" s="968">
        <v>650324</v>
      </c>
    </row>
    <row r="18" spans="1:11" ht="19.5" customHeight="1">
      <c r="A18" s="968">
        <v>1995</v>
      </c>
      <c r="B18" s="969">
        <v>650324</v>
      </c>
      <c r="C18" s="968">
        <v>167143</v>
      </c>
      <c r="D18" s="968">
        <v>44484</v>
      </c>
      <c r="E18" s="969">
        <v>211627</v>
      </c>
      <c r="F18" s="968">
        <v>136406</v>
      </c>
      <c r="G18" s="968">
        <v>0</v>
      </c>
      <c r="H18" s="968">
        <v>94199</v>
      </c>
      <c r="I18" s="968">
        <v>39958</v>
      </c>
      <c r="J18" s="969">
        <v>270563</v>
      </c>
      <c r="K18" s="968">
        <v>591388</v>
      </c>
    </row>
    <row r="19" spans="1:11" ht="19.5" customHeight="1">
      <c r="A19" s="968">
        <v>1996</v>
      </c>
      <c r="B19" s="969">
        <v>591388</v>
      </c>
      <c r="C19" s="968">
        <v>180709</v>
      </c>
      <c r="D19" s="968">
        <v>52395</v>
      </c>
      <c r="E19" s="969">
        <v>233104</v>
      </c>
      <c r="F19" s="968">
        <v>107248</v>
      </c>
      <c r="G19" s="968">
        <v>5178</v>
      </c>
      <c r="H19" s="968">
        <v>97593</v>
      </c>
      <c r="I19" s="968">
        <v>20303</v>
      </c>
      <c r="J19" s="969">
        <v>230322</v>
      </c>
      <c r="K19" s="968">
        <v>594170</v>
      </c>
    </row>
    <row r="20" spans="1:11" ht="19.5" customHeight="1">
      <c r="A20" s="968">
        <v>1997</v>
      </c>
      <c r="B20" s="969">
        <v>594170</v>
      </c>
      <c r="C20" s="968">
        <v>207589</v>
      </c>
      <c r="D20" s="968">
        <v>53041</v>
      </c>
      <c r="E20" s="969">
        <v>260630</v>
      </c>
      <c r="F20" s="968">
        <v>70675</v>
      </c>
      <c r="G20" s="968">
        <v>58223</v>
      </c>
      <c r="H20" s="968">
        <v>59686</v>
      </c>
      <c r="I20" s="968">
        <v>9029</v>
      </c>
      <c r="J20" s="969">
        <v>197613</v>
      </c>
      <c r="K20" s="968">
        <v>657187</v>
      </c>
    </row>
    <row r="21" spans="1:11" ht="19.5" customHeight="1">
      <c r="A21" s="968">
        <v>1998</v>
      </c>
      <c r="B21" s="969">
        <v>657187</v>
      </c>
      <c r="C21" s="968">
        <v>241609</v>
      </c>
      <c r="D21" s="968">
        <v>51213</v>
      </c>
      <c r="E21" s="969">
        <v>292822</v>
      </c>
      <c r="F21" s="968">
        <v>86324</v>
      </c>
      <c r="G21" s="968">
        <v>60786</v>
      </c>
      <c r="H21" s="968">
        <v>60470</v>
      </c>
      <c r="I21" s="968">
        <v>6772</v>
      </c>
      <c r="J21" s="969">
        <v>214352</v>
      </c>
      <c r="K21" s="968">
        <v>735657</v>
      </c>
    </row>
    <row r="22" spans="1:11" ht="19.5" customHeight="1">
      <c r="A22" s="968">
        <v>1999</v>
      </c>
      <c r="B22" s="969">
        <v>735657</v>
      </c>
      <c r="C22" s="968">
        <v>263881</v>
      </c>
      <c r="D22" s="968">
        <v>49730</v>
      </c>
      <c r="E22" s="969">
        <v>313611</v>
      </c>
      <c r="F22" s="968">
        <v>91626</v>
      </c>
      <c r="G22" s="968">
        <v>70296</v>
      </c>
      <c r="H22" s="968">
        <v>65066</v>
      </c>
      <c r="I22" s="968">
        <v>10528</v>
      </c>
      <c r="J22" s="969">
        <v>237516</v>
      </c>
      <c r="K22" s="968">
        <v>811752</v>
      </c>
    </row>
    <row r="23" spans="1:11" ht="19.5" customHeight="1">
      <c r="A23" s="968">
        <v>2000</v>
      </c>
      <c r="B23" s="969">
        <v>811752</v>
      </c>
      <c r="C23" s="968">
        <v>256014</v>
      </c>
      <c r="D23" s="968">
        <v>38116</v>
      </c>
      <c r="E23" s="969">
        <v>294130</v>
      </c>
      <c r="F23" s="968">
        <v>38154</v>
      </c>
      <c r="G23" s="968">
        <v>153708</v>
      </c>
      <c r="H23" s="968">
        <v>73150</v>
      </c>
      <c r="I23" s="968">
        <v>14702</v>
      </c>
      <c r="J23" s="969">
        <v>279714</v>
      </c>
      <c r="K23" s="968">
        <v>826168</v>
      </c>
    </row>
    <row r="24" spans="1:11" ht="19.5" customHeight="1">
      <c r="A24" s="968">
        <v>2001</v>
      </c>
      <c r="B24" s="969">
        <v>826168</v>
      </c>
      <c r="C24" s="968">
        <v>244924</v>
      </c>
      <c r="D24" s="968">
        <v>46205</v>
      </c>
      <c r="E24" s="969">
        <v>291129</v>
      </c>
      <c r="F24" s="968">
        <v>72258</v>
      </c>
      <c r="G24" s="968">
        <v>107732</v>
      </c>
      <c r="H24" s="968">
        <v>72319</v>
      </c>
      <c r="I24" s="968">
        <v>70901</v>
      </c>
      <c r="J24" s="969">
        <v>323210</v>
      </c>
      <c r="K24" s="968">
        <v>794087</v>
      </c>
    </row>
    <row r="25" spans="1:11" ht="19.5" customHeight="1">
      <c r="A25" s="968">
        <v>2002</v>
      </c>
      <c r="B25" s="969">
        <v>794087</v>
      </c>
      <c r="C25" s="968">
        <v>272446</v>
      </c>
      <c r="D25" s="968">
        <v>47117</v>
      </c>
      <c r="E25" s="969">
        <v>319563</v>
      </c>
      <c r="F25" s="968">
        <v>78487</v>
      </c>
      <c r="G25" s="968">
        <v>112538</v>
      </c>
      <c r="H25" s="968">
        <v>84407</v>
      </c>
      <c r="I25" s="968">
        <v>12834</v>
      </c>
      <c r="J25" s="969">
        <v>288266</v>
      </c>
      <c r="K25" s="968">
        <v>825384</v>
      </c>
    </row>
    <row r="26" spans="1:11" ht="19.5" customHeight="1">
      <c r="A26" s="968">
        <v>2003</v>
      </c>
      <c r="B26" s="969">
        <v>825384</v>
      </c>
      <c r="C26" s="968">
        <v>269042</v>
      </c>
      <c r="D26" s="968">
        <v>38762</v>
      </c>
      <c r="E26" s="969">
        <v>307804</v>
      </c>
      <c r="F26" s="968">
        <v>72165</v>
      </c>
      <c r="G26" s="968">
        <v>132256</v>
      </c>
      <c r="H26" s="968">
        <v>55352</v>
      </c>
      <c r="I26" s="968">
        <v>29610</v>
      </c>
      <c r="J26" s="969">
        <v>289383</v>
      </c>
      <c r="K26" s="968">
        <v>843805</v>
      </c>
    </row>
    <row r="27" spans="1:11" ht="19.5" customHeight="1">
      <c r="A27" s="968">
        <v>2004</v>
      </c>
      <c r="B27" s="969">
        <v>843805</v>
      </c>
      <c r="C27" s="968">
        <v>287247</v>
      </c>
      <c r="D27" s="968">
        <v>34911</v>
      </c>
      <c r="E27" s="969">
        <v>322158</v>
      </c>
      <c r="F27" s="968">
        <v>86636</v>
      </c>
      <c r="G27" s="968">
        <v>120253</v>
      </c>
      <c r="H27" s="968">
        <v>61743</v>
      </c>
      <c r="I27" s="968">
        <v>9432</v>
      </c>
      <c r="J27" s="969">
        <v>278064</v>
      </c>
      <c r="K27" s="968">
        <v>887899</v>
      </c>
    </row>
    <row r="28" spans="1:11" ht="19.5" customHeight="1">
      <c r="A28" s="968">
        <v>2005</v>
      </c>
      <c r="B28" s="969">
        <v>887899</v>
      </c>
      <c r="C28" s="968">
        <v>314550</v>
      </c>
      <c r="D28" s="968">
        <v>42551</v>
      </c>
      <c r="E28" s="969">
        <v>357101</v>
      </c>
      <c r="F28" s="968">
        <v>81177</v>
      </c>
      <c r="G28" s="968">
        <v>111915</v>
      </c>
      <c r="H28" s="968">
        <v>60737</v>
      </c>
      <c r="I28" s="968">
        <v>12650</v>
      </c>
      <c r="J28" s="969">
        <v>266479</v>
      </c>
      <c r="K28" s="968">
        <v>978521</v>
      </c>
    </row>
    <row r="29" spans="1:11" ht="19.5" customHeight="1">
      <c r="A29" s="968">
        <v>2006</v>
      </c>
      <c r="B29" s="969">
        <v>978521</v>
      </c>
      <c r="C29" s="968">
        <v>370263</v>
      </c>
      <c r="D29" s="968">
        <v>59235</v>
      </c>
      <c r="E29" s="969">
        <v>429498</v>
      </c>
      <c r="F29" s="968">
        <v>123330</v>
      </c>
      <c r="G29" s="968">
        <v>118696</v>
      </c>
      <c r="H29" s="968">
        <v>46860</v>
      </c>
      <c r="I29" s="968">
        <v>5810</v>
      </c>
      <c r="J29" s="969">
        <v>294696</v>
      </c>
      <c r="K29" s="968">
        <v>1113323</v>
      </c>
    </row>
    <row r="30" spans="1:11" ht="19.5" customHeight="1">
      <c r="A30" s="968">
        <v>2007</v>
      </c>
      <c r="B30" s="969">
        <v>1113323</v>
      </c>
      <c r="C30" s="968">
        <v>439147</v>
      </c>
      <c r="D30" s="968">
        <v>77771</v>
      </c>
      <c r="E30" s="969">
        <v>516918</v>
      </c>
      <c r="F30" s="968">
        <v>110491</v>
      </c>
      <c r="G30" s="968">
        <v>144324</v>
      </c>
      <c r="H30" s="968">
        <v>63143</v>
      </c>
      <c r="I30" s="968">
        <v>4993</v>
      </c>
      <c r="J30" s="969">
        <v>322951</v>
      </c>
      <c r="K30" s="968">
        <v>1307290</v>
      </c>
    </row>
    <row r="31" spans="1:11" ht="19.5" customHeight="1">
      <c r="A31" s="970">
        <v>2008</v>
      </c>
      <c r="B31" s="971">
        <v>1307290</v>
      </c>
      <c r="C31" s="970">
        <v>480194</v>
      </c>
      <c r="D31" s="970">
        <v>80164</v>
      </c>
      <c r="E31" s="971">
        <v>560358</v>
      </c>
      <c r="F31" s="970">
        <v>163727</v>
      </c>
      <c r="G31" s="970">
        <v>153531</v>
      </c>
      <c r="H31" s="970">
        <v>55525</v>
      </c>
      <c r="I31" s="970">
        <v>18644</v>
      </c>
      <c r="J31" s="971">
        <v>391427</v>
      </c>
      <c r="K31" s="970">
        <v>1476221</v>
      </c>
    </row>
    <row r="32" spans="1:11" ht="19.5" customHeight="1">
      <c r="A32" s="970">
        <v>2009</v>
      </c>
      <c r="B32" s="972">
        <v>1476221</v>
      </c>
      <c r="C32" s="973">
        <v>495074</v>
      </c>
      <c r="D32" s="974">
        <v>60536</v>
      </c>
      <c r="E32" s="972">
        <v>555610</v>
      </c>
      <c r="F32" s="974">
        <v>182680</v>
      </c>
      <c r="G32" s="974">
        <v>190873</v>
      </c>
      <c r="H32" s="974">
        <v>69354</v>
      </c>
      <c r="I32" s="974">
        <v>138194</v>
      </c>
      <c r="J32" s="972">
        <v>581101</v>
      </c>
      <c r="K32" s="974">
        <v>1450730</v>
      </c>
    </row>
    <row r="33" spans="1:11" ht="19.5" customHeight="1">
      <c r="A33" s="968">
        <v>2010</v>
      </c>
      <c r="B33" s="972">
        <v>1450730</v>
      </c>
      <c r="C33" s="973">
        <v>271464</v>
      </c>
      <c r="D33" s="974">
        <v>68165</v>
      </c>
      <c r="E33" s="972">
        <v>339629</v>
      </c>
      <c r="F33" s="975">
        <v>132693</v>
      </c>
      <c r="G33" s="975">
        <v>155675</v>
      </c>
      <c r="H33" s="975">
        <v>73967</v>
      </c>
      <c r="I33" s="975">
        <v>314742</v>
      </c>
      <c r="J33" s="972">
        <v>677077</v>
      </c>
      <c r="K33" s="974">
        <v>1113282</v>
      </c>
    </row>
    <row r="34" spans="1:11" ht="19.5" customHeight="1">
      <c r="A34" s="974">
        <v>2011</v>
      </c>
      <c r="B34" s="972">
        <v>1113282</v>
      </c>
      <c r="C34" s="974">
        <v>421803</v>
      </c>
      <c r="D34" s="974">
        <v>81034</v>
      </c>
      <c r="E34" s="972">
        <v>502837</v>
      </c>
      <c r="F34" s="974">
        <v>221054</v>
      </c>
      <c r="G34" s="974">
        <v>189449</v>
      </c>
      <c r="H34" s="974">
        <v>44939</v>
      </c>
      <c r="I34" s="974">
        <v>10915</v>
      </c>
      <c r="J34" s="972">
        <v>466357</v>
      </c>
      <c r="K34" s="974">
        <v>1149762</v>
      </c>
    </row>
    <row r="35" spans="1:11" ht="19.5" customHeight="1">
      <c r="A35" s="974">
        <v>2012</v>
      </c>
      <c r="B35" s="972">
        <v>1149762</v>
      </c>
      <c r="C35" s="968">
        <v>398666</v>
      </c>
      <c r="D35" s="968">
        <v>104213</v>
      </c>
      <c r="E35" s="972">
        <v>502879</v>
      </c>
      <c r="F35" s="968">
        <v>197520</v>
      </c>
      <c r="G35" s="968">
        <v>182182</v>
      </c>
      <c r="H35" s="974">
        <v>51524</v>
      </c>
      <c r="I35" s="974">
        <v>14162</v>
      </c>
      <c r="J35" s="972">
        <v>445388</v>
      </c>
      <c r="K35" s="973">
        <v>1207253</v>
      </c>
    </row>
    <row r="36" spans="1:11" ht="19.5" customHeight="1">
      <c r="A36" s="974">
        <v>2013</v>
      </c>
      <c r="B36" s="972">
        <v>1207253</v>
      </c>
      <c r="C36" s="974">
        <v>372070</v>
      </c>
      <c r="D36" s="974">
        <v>99524</v>
      </c>
      <c r="E36" s="972">
        <v>471594</v>
      </c>
      <c r="F36" s="974">
        <v>165069</v>
      </c>
      <c r="G36" s="974">
        <v>197378</v>
      </c>
      <c r="H36" s="974">
        <v>48386</v>
      </c>
      <c r="I36" s="974">
        <v>47871</v>
      </c>
      <c r="J36" s="972">
        <v>458704</v>
      </c>
      <c r="K36" s="973">
        <v>1220143</v>
      </c>
    </row>
    <row r="37" spans="1:11">
      <c r="B37" s="911"/>
      <c r="J37" s="911"/>
    </row>
    <row r="40" spans="1:11">
      <c r="A40" s="1586">
        <v>42</v>
      </c>
      <c r="B40" s="1586"/>
      <c r="C40" s="1586"/>
      <c r="D40" s="1586"/>
      <c r="E40" s="1586"/>
      <c r="F40" s="1586"/>
      <c r="G40" s="1586"/>
      <c r="H40" s="1586"/>
      <c r="I40" s="1586"/>
      <c r="J40" s="1586"/>
      <c r="K40" s="1586"/>
    </row>
  </sheetData>
  <mergeCells count="10">
    <mergeCell ref="A40:K40"/>
    <mergeCell ref="A1:K1"/>
    <mergeCell ref="A4:C4"/>
    <mergeCell ref="H4:K4"/>
    <mergeCell ref="A5:A8"/>
    <mergeCell ref="B5:B8"/>
    <mergeCell ref="C5:E5"/>
    <mergeCell ref="F5:J5"/>
    <mergeCell ref="K5:K8"/>
    <mergeCell ref="D6:D8"/>
  </mergeCells>
  <pageMargins left="0.7" right="0.39" top="0.48" bottom="0.51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R52"/>
  <sheetViews>
    <sheetView topLeftCell="B13" workbookViewId="0">
      <selection activeCell="S38" sqref="S38"/>
    </sheetView>
  </sheetViews>
  <sheetFormatPr defaultRowHeight="12.75"/>
  <cols>
    <col min="1" max="1" width="1.5703125" style="88" customWidth="1"/>
    <col min="2" max="2" width="4" style="88" customWidth="1"/>
    <col min="3" max="3" width="16.85546875" style="88" customWidth="1"/>
    <col min="4" max="4" width="12.85546875" style="88" customWidth="1"/>
    <col min="5" max="5" width="11.5703125" style="88" customWidth="1"/>
    <col min="6" max="6" width="12.5703125" style="88" customWidth="1"/>
    <col min="7" max="7" width="9" style="88" customWidth="1"/>
    <col min="8" max="8" width="12.5703125" style="88" customWidth="1"/>
    <col min="9" max="9" width="8.28515625" style="88" customWidth="1"/>
    <col min="10" max="10" width="9.28515625" style="88" customWidth="1"/>
    <col min="11" max="16384" width="9.140625" style="88"/>
  </cols>
  <sheetData>
    <row r="1" spans="2:10">
      <c r="B1" s="1502" t="s">
        <v>1821</v>
      </c>
      <c r="C1" s="1502"/>
      <c r="D1" s="1502"/>
      <c r="E1" s="1502"/>
      <c r="F1" s="1502"/>
      <c r="G1" s="1502"/>
      <c r="H1" s="1502"/>
      <c r="I1" s="1502"/>
      <c r="J1" s="1502"/>
    </row>
    <row r="3" spans="2:10">
      <c r="B3" s="1641" t="s">
        <v>331</v>
      </c>
      <c r="C3" s="1701" t="s">
        <v>1822</v>
      </c>
      <c r="D3" s="1645" t="s">
        <v>1823</v>
      </c>
      <c r="E3" s="1647"/>
      <c r="F3" s="1645" t="s">
        <v>95</v>
      </c>
      <c r="G3" s="1646"/>
      <c r="H3" s="1646"/>
      <c r="I3" s="1646"/>
      <c r="J3" s="1647"/>
    </row>
    <row r="4" spans="2:10" ht="12.75" customHeight="1">
      <c r="B4" s="1642"/>
      <c r="C4" s="1702"/>
      <c r="D4" s="1633" t="s">
        <v>1824</v>
      </c>
      <c r="E4" s="1641" t="s">
        <v>30</v>
      </c>
      <c r="F4" s="1641" t="s">
        <v>1825</v>
      </c>
      <c r="G4" s="1641" t="s">
        <v>1826</v>
      </c>
      <c r="H4" s="1703" t="s">
        <v>1827</v>
      </c>
      <c r="I4" s="1633" t="s">
        <v>1828</v>
      </c>
      <c r="J4" s="1633" t="s">
        <v>1829</v>
      </c>
    </row>
    <row r="5" spans="2:10" ht="27" customHeight="1">
      <c r="B5" s="1642"/>
      <c r="C5" s="1702"/>
      <c r="D5" s="1642"/>
      <c r="E5" s="1642"/>
      <c r="F5" s="1642"/>
      <c r="G5" s="1642"/>
      <c r="H5" s="1641"/>
      <c r="I5" s="1699"/>
      <c r="J5" s="1699"/>
    </row>
    <row r="6" spans="2:10" ht="15" customHeight="1">
      <c r="B6" s="811">
        <v>1</v>
      </c>
      <c r="C6" s="976" t="s">
        <v>98</v>
      </c>
      <c r="D6" s="977">
        <v>2533.4</v>
      </c>
      <c r="E6" s="977">
        <f>SUM(F6:J6)</f>
        <v>2533.4</v>
      </c>
      <c r="F6" s="977">
        <v>470.4</v>
      </c>
      <c r="G6" s="977">
        <v>468</v>
      </c>
      <c r="H6" s="977">
        <v>1415</v>
      </c>
      <c r="I6" s="977">
        <v>30</v>
      </c>
      <c r="J6" s="977">
        <v>150</v>
      </c>
    </row>
    <row r="7" spans="2:10" ht="15" customHeight="1">
      <c r="B7" s="805">
        <v>2</v>
      </c>
      <c r="C7" s="149" t="s">
        <v>99</v>
      </c>
      <c r="D7" s="978">
        <v>2000</v>
      </c>
      <c r="E7" s="978">
        <f t="shared" ref="E7:E19" si="0">SUM(F7:J7)</f>
        <v>1574.7</v>
      </c>
      <c r="F7" s="978">
        <v>1116.7</v>
      </c>
      <c r="G7" s="978">
        <v>58</v>
      </c>
      <c r="H7" s="978">
        <v>400</v>
      </c>
      <c r="I7" s="718"/>
      <c r="J7" s="718"/>
    </row>
    <row r="8" spans="2:10" ht="15" customHeight="1">
      <c r="B8" s="805">
        <v>3</v>
      </c>
      <c r="C8" s="149" t="s">
        <v>100</v>
      </c>
      <c r="D8" s="978">
        <v>1000</v>
      </c>
      <c r="E8" s="978">
        <f t="shared" si="0"/>
        <v>1000</v>
      </c>
      <c r="F8" s="978">
        <v>1000</v>
      </c>
      <c r="G8" s="718"/>
      <c r="H8" s="718"/>
      <c r="I8" s="979"/>
      <c r="J8" s="718"/>
    </row>
    <row r="9" spans="2:10" ht="15" customHeight="1">
      <c r="B9" s="805">
        <v>4</v>
      </c>
      <c r="C9" s="149" t="s">
        <v>101</v>
      </c>
      <c r="D9" s="978">
        <v>500</v>
      </c>
      <c r="E9" s="978">
        <f t="shared" si="0"/>
        <v>500</v>
      </c>
      <c r="F9" s="978">
        <v>500</v>
      </c>
      <c r="G9" s="978"/>
      <c r="H9" s="718"/>
      <c r="I9" s="718"/>
      <c r="J9" s="718"/>
    </row>
    <row r="10" spans="2:10" ht="15" customHeight="1">
      <c r="B10" s="805">
        <v>5</v>
      </c>
      <c r="C10" s="149" t="s">
        <v>102</v>
      </c>
      <c r="D10" s="978">
        <v>2000</v>
      </c>
      <c r="E10" s="978">
        <f t="shared" si="0"/>
        <v>2051</v>
      </c>
      <c r="F10" s="978">
        <v>973.3</v>
      </c>
      <c r="G10" s="978"/>
      <c r="H10" s="718">
        <v>1077.7</v>
      </c>
      <c r="I10" s="718"/>
      <c r="J10" s="718"/>
    </row>
    <row r="11" spans="2:10" ht="15" customHeight="1">
      <c r="B11" s="805">
        <v>6</v>
      </c>
      <c r="C11" s="149" t="s">
        <v>103</v>
      </c>
      <c r="D11" s="978">
        <v>2000</v>
      </c>
      <c r="E11" s="978">
        <f t="shared" si="0"/>
        <v>2000</v>
      </c>
      <c r="F11" s="978">
        <v>1387.7</v>
      </c>
      <c r="G11" s="978"/>
      <c r="H11" s="978">
        <v>582.29999999999995</v>
      </c>
      <c r="I11" s="978">
        <v>30</v>
      </c>
      <c r="J11" s="718"/>
    </row>
    <row r="12" spans="2:10" ht="15" customHeight="1">
      <c r="B12" s="805">
        <v>7</v>
      </c>
      <c r="C12" s="149" t="s">
        <v>104</v>
      </c>
      <c r="D12" s="978">
        <v>2000</v>
      </c>
      <c r="E12" s="978">
        <f t="shared" si="0"/>
        <v>2000</v>
      </c>
      <c r="F12" s="978">
        <v>1473.3</v>
      </c>
      <c r="G12" s="978">
        <v>348</v>
      </c>
      <c r="H12" s="978">
        <v>178.7</v>
      </c>
      <c r="I12" s="718"/>
      <c r="J12" s="718"/>
    </row>
    <row r="13" spans="2:10" ht="15" customHeight="1">
      <c r="B13" s="805">
        <v>8</v>
      </c>
      <c r="C13" s="149" t="s">
        <v>105</v>
      </c>
      <c r="D13" s="978">
        <v>900</v>
      </c>
      <c r="E13" s="978">
        <f t="shared" si="0"/>
        <v>900</v>
      </c>
      <c r="F13" s="978">
        <v>513</v>
      </c>
      <c r="G13" s="718"/>
      <c r="H13" s="978">
        <v>387</v>
      </c>
      <c r="I13" s="718"/>
      <c r="J13" s="718"/>
    </row>
    <row r="14" spans="2:10" ht="15" customHeight="1">
      <c r="B14" s="805">
        <v>9</v>
      </c>
      <c r="C14" s="149" t="s">
        <v>106</v>
      </c>
      <c r="D14" s="978">
        <v>500</v>
      </c>
      <c r="E14" s="978">
        <f t="shared" si="0"/>
        <v>661.5</v>
      </c>
      <c r="F14" s="978">
        <v>483.5</v>
      </c>
      <c r="G14" s="978">
        <v>120</v>
      </c>
      <c r="H14" s="978">
        <v>58</v>
      </c>
      <c r="I14" s="718"/>
      <c r="J14" s="718"/>
    </row>
    <row r="15" spans="2:10" ht="15" customHeight="1">
      <c r="B15" s="805">
        <v>10</v>
      </c>
      <c r="C15" s="149" t="s">
        <v>107</v>
      </c>
      <c r="D15" s="978">
        <v>1000</v>
      </c>
      <c r="E15" s="978">
        <f t="shared" si="0"/>
        <v>1000</v>
      </c>
      <c r="F15" s="978">
        <v>510</v>
      </c>
      <c r="G15" s="978"/>
      <c r="H15" s="978">
        <v>490</v>
      </c>
      <c r="I15" s="979"/>
      <c r="J15" s="718"/>
    </row>
    <row r="16" spans="2:10" ht="15" customHeight="1">
      <c r="B16" s="805">
        <v>11</v>
      </c>
      <c r="C16" s="149" t="s">
        <v>108</v>
      </c>
      <c r="D16" s="978">
        <v>1500</v>
      </c>
      <c r="E16" s="978">
        <f t="shared" si="0"/>
        <v>1500</v>
      </c>
      <c r="F16" s="978">
        <v>687.5</v>
      </c>
      <c r="G16" s="978"/>
      <c r="H16" s="978">
        <v>812.5</v>
      </c>
      <c r="I16" s="718"/>
      <c r="J16" s="718"/>
    </row>
    <row r="17" spans="2:18" ht="15" customHeight="1">
      <c r="B17" s="805">
        <v>12</v>
      </c>
      <c r="C17" s="149" t="s">
        <v>109</v>
      </c>
      <c r="D17" s="978">
        <v>1000</v>
      </c>
      <c r="E17" s="978">
        <f t="shared" si="0"/>
        <v>1241.3</v>
      </c>
      <c r="F17" s="978">
        <v>1241.3</v>
      </c>
      <c r="G17" s="978"/>
      <c r="H17" s="978"/>
      <c r="I17" s="979"/>
      <c r="J17" s="718"/>
    </row>
    <row r="18" spans="2:18" ht="15" customHeight="1">
      <c r="B18" s="805">
        <v>13</v>
      </c>
      <c r="C18" s="160" t="s">
        <v>110</v>
      </c>
      <c r="D18" s="978">
        <v>800</v>
      </c>
      <c r="E18" s="978">
        <f t="shared" si="0"/>
        <v>798.6</v>
      </c>
      <c r="F18" s="978">
        <v>521.6</v>
      </c>
      <c r="G18" s="978"/>
      <c r="H18" s="978">
        <v>277</v>
      </c>
      <c r="I18" s="979"/>
      <c r="J18" s="718"/>
    </row>
    <row r="19" spans="2:18" ht="15" customHeight="1">
      <c r="B19" s="805">
        <v>14</v>
      </c>
      <c r="C19" s="149" t="s">
        <v>111</v>
      </c>
      <c r="D19" s="978">
        <v>2000</v>
      </c>
      <c r="E19" s="978">
        <f t="shared" si="0"/>
        <v>2000</v>
      </c>
      <c r="F19" s="978">
        <v>1600</v>
      </c>
      <c r="G19" s="978"/>
      <c r="H19" s="978">
        <v>400</v>
      </c>
      <c r="I19" s="718"/>
      <c r="J19" s="718"/>
    </row>
    <row r="20" spans="2:18" ht="15" customHeight="1">
      <c r="B20" s="149"/>
      <c r="C20" s="149" t="s">
        <v>1830</v>
      </c>
      <c r="D20" s="1704">
        <v>5000</v>
      </c>
      <c r="E20" s="1704">
        <v>5000</v>
      </c>
      <c r="F20" s="978">
        <v>754</v>
      </c>
      <c r="G20" s="978">
        <v>754</v>
      </c>
      <c r="H20" s="978"/>
      <c r="I20" s="978">
        <v>364</v>
      </c>
      <c r="J20" s="718"/>
    </row>
    <row r="21" spans="2:18" ht="15" customHeight="1">
      <c r="B21" s="149"/>
      <c r="C21" s="149" t="s">
        <v>1831</v>
      </c>
      <c r="D21" s="1704"/>
      <c r="E21" s="1704"/>
      <c r="F21" s="978">
        <v>2300</v>
      </c>
      <c r="G21" s="978">
        <v>828</v>
      </c>
      <c r="H21" s="718"/>
      <c r="I21" s="718"/>
      <c r="J21" s="718"/>
    </row>
    <row r="22" spans="2:18" ht="15" customHeight="1">
      <c r="B22" s="1646" t="s">
        <v>112</v>
      </c>
      <c r="C22" s="1646"/>
      <c r="D22" s="980">
        <f>SUM(D6:D20)</f>
        <v>24733.4</v>
      </c>
      <c r="E22" s="980">
        <f>SUM(E6:E20)</f>
        <v>24760.5</v>
      </c>
      <c r="F22" s="980">
        <f>SUM(F6:F21)</f>
        <v>15532.3</v>
      </c>
      <c r="G22" s="980">
        <f>SUM(G6:G21)</f>
        <v>2576</v>
      </c>
      <c r="H22" s="980">
        <f>SUM(H6:H20)</f>
        <v>6078.2</v>
      </c>
      <c r="I22" s="980">
        <f t="shared" ref="I22:J22" si="1">SUM(I6:I20)</f>
        <v>424</v>
      </c>
      <c r="J22" s="980">
        <f t="shared" si="1"/>
        <v>150</v>
      </c>
    </row>
    <row r="23" spans="2:18">
      <c r="B23" s="1617">
        <v>2012</v>
      </c>
      <c r="C23" s="1617"/>
      <c r="D23" s="981">
        <v>25700</v>
      </c>
      <c r="E23" s="981">
        <v>26164.6</v>
      </c>
      <c r="F23" s="981">
        <v>17684.900000000001</v>
      </c>
      <c r="G23" s="982">
        <v>3094.1</v>
      </c>
      <c r="H23" s="804">
        <v>5385.6</v>
      </c>
      <c r="I23" s="804"/>
      <c r="J23" s="804"/>
    </row>
    <row r="24" spans="2:18">
      <c r="B24" s="983"/>
      <c r="C24" s="983"/>
      <c r="D24" s="984"/>
      <c r="E24" s="984"/>
      <c r="F24" s="984"/>
      <c r="G24" s="985"/>
      <c r="H24" s="805"/>
      <c r="I24" s="149"/>
      <c r="J24" s="149"/>
    </row>
    <row r="26" spans="2:18">
      <c r="B26" s="1502" t="s">
        <v>1102</v>
      </c>
      <c r="C26" s="1502"/>
      <c r="D26" s="1502"/>
      <c r="E26" s="1502"/>
      <c r="F26" s="1502"/>
      <c r="G26" s="1502"/>
      <c r="H26" s="1502"/>
      <c r="I26" s="1502"/>
      <c r="J26" s="1502"/>
      <c r="K26" s="817"/>
      <c r="L26" s="817"/>
      <c r="M26" s="817"/>
      <c r="N26" s="817"/>
      <c r="O26" s="817"/>
      <c r="P26" s="817"/>
      <c r="Q26" s="817"/>
      <c r="R26" s="817"/>
    </row>
    <row r="28" spans="2:18">
      <c r="B28" s="1641" t="s">
        <v>331</v>
      </c>
      <c r="C28" s="1641" t="s">
        <v>1832</v>
      </c>
      <c r="D28" s="1641" t="s">
        <v>1833</v>
      </c>
      <c r="E28" s="1633" t="s">
        <v>1834</v>
      </c>
      <c r="F28" s="1633" t="s">
        <v>1835</v>
      </c>
      <c r="G28" s="1633" t="s">
        <v>1836</v>
      </c>
      <c r="H28" s="1700" t="s">
        <v>1837</v>
      </c>
      <c r="I28" s="1700"/>
      <c r="J28" s="1700"/>
    </row>
    <row r="29" spans="2:18">
      <c r="B29" s="1642"/>
      <c r="C29" s="1642"/>
      <c r="D29" s="1642"/>
      <c r="E29" s="1699"/>
      <c r="F29" s="1699"/>
      <c r="G29" s="1699"/>
      <c r="H29" s="1641" t="s">
        <v>1838</v>
      </c>
      <c r="I29" s="1641" t="s">
        <v>1839</v>
      </c>
      <c r="J29" s="1641" t="s">
        <v>1840</v>
      </c>
    </row>
    <row r="30" spans="2:18">
      <c r="B30" s="1643"/>
      <c r="C30" s="1643"/>
      <c r="D30" s="1643"/>
      <c r="E30" s="1634"/>
      <c r="F30" s="1634"/>
      <c r="G30" s="1634"/>
      <c r="H30" s="1643"/>
      <c r="I30" s="1643"/>
      <c r="J30" s="1643"/>
    </row>
    <row r="31" spans="2:18">
      <c r="B31" s="976">
        <v>1</v>
      </c>
      <c r="C31" s="976" t="s">
        <v>98</v>
      </c>
      <c r="D31" s="986">
        <v>4</v>
      </c>
      <c r="E31" s="986">
        <v>8</v>
      </c>
      <c r="F31" s="986">
        <v>24</v>
      </c>
      <c r="G31" s="986">
        <v>5</v>
      </c>
      <c r="H31" s="986">
        <v>7</v>
      </c>
      <c r="I31" s="986"/>
      <c r="J31" s="986"/>
    </row>
    <row r="32" spans="2:18">
      <c r="B32" s="149">
        <v>2</v>
      </c>
      <c r="C32" s="149" t="s">
        <v>99</v>
      </c>
      <c r="D32" s="718">
        <v>4</v>
      </c>
      <c r="E32" s="718">
        <v>4</v>
      </c>
      <c r="F32" s="718">
        <v>20</v>
      </c>
      <c r="G32" s="718">
        <v>6</v>
      </c>
      <c r="H32" s="718">
        <v>3</v>
      </c>
      <c r="I32" s="718"/>
      <c r="J32" s="718"/>
    </row>
    <row r="33" spans="2:10">
      <c r="B33" s="149">
        <v>3</v>
      </c>
      <c r="C33" s="149" t="s">
        <v>100</v>
      </c>
      <c r="D33" s="718">
        <v>4</v>
      </c>
      <c r="E33" s="718">
        <v>4</v>
      </c>
      <c r="F33" s="718">
        <v>20</v>
      </c>
      <c r="G33" s="718">
        <v>5</v>
      </c>
      <c r="H33" s="718">
        <v>5</v>
      </c>
      <c r="I33" s="718"/>
      <c r="J33" s="718"/>
    </row>
    <row r="34" spans="2:10">
      <c r="B34" s="149">
        <v>4</v>
      </c>
      <c r="C34" s="149" t="s">
        <v>101</v>
      </c>
      <c r="D34" s="718">
        <v>3</v>
      </c>
      <c r="E34" s="718">
        <v>3</v>
      </c>
      <c r="F34" s="718">
        <v>21</v>
      </c>
      <c r="G34" s="718">
        <v>5</v>
      </c>
      <c r="H34" s="718">
        <v>2</v>
      </c>
      <c r="I34" s="718"/>
      <c r="J34" s="718"/>
    </row>
    <row r="35" spans="2:10">
      <c r="B35" s="149">
        <v>5</v>
      </c>
      <c r="C35" s="149" t="s">
        <v>102</v>
      </c>
      <c r="D35" s="718">
        <v>5</v>
      </c>
      <c r="E35" s="718">
        <v>5</v>
      </c>
      <c r="F35" s="718">
        <v>25</v>
      </c>
      <c r="G35" s="718">
        <v>5</v>
      </c>
      <c r="H35" s="718">
        <v>10</v>
      </c>
      <c r="I35" s="718"/>
      <c r="J35" s="718">
        <v>1</v>
      </c>
    </row>
    <row r="36" spans="2:10">
      <c r="B36" s="149">
        <v>6</v>
      </c>
      <c r="C36" s="149" t="s">
        <v>103</v>
      </c>
      <c r="D36" s="718">
        <v>5</v>
      </c>
      <c r="E36" s="718">
        <v>6</v>
      </c>
      <c r="F36" s="718">
        <v>28</v>
      </c>
      <c r="G36" s="718">
        <v>5</v>
      </c>
      <c r="H36" s="718">
        <v>6</v>
      </c>
      <c r="I36" s="718"/>
      <c r="J36" s="718"/>
    </row>
    <row r="37" spans="2:10">
      <c r="B37" s="149">
        <v>7</v>
      </c>
      <c r="C37" s="149" t="s">
        <v>104</v>
      </c>
      <c r="D37" s="718">
        <v>3</v>
      </c>
      <c r="E37" s="718">
        <v>4</v>
      </c>
      <c r="F37" s="718">
        <v>20</v>
      </c>
      <c r="G37" s="718">
        <v>6</v>
      </c>
      <c r="H37" s="718">
        <v>4</v>
      </c>
      <c r="I37" s="718"/>
      <c r="J37" s="718"/>
    </row>
    <row r="38" spans="2:10">
      <c r="B38" s="149">
        <v>8</v>
      </c>
      <c r="C38" s="149" t="s">
        <v>105</v>
      </c>
      <c r="D38" s="718">
        <v>3</v>
      </c>
      <c r="E38" s="718">
        <v>6</v>
      </c>
      <c r="F38" s="718">
        <v>14</v>
      </c>
      <c r="G38" s="718">
        <v>5</v>
      </c>
      <c r="H38" s="718">
        <v>3</v>
      </c>
      <c r="I38" s="718"/>
      <c r="J38" s="718"/>
    </row>
    <row r="39" spans="2:10">
      <c r="B39" s="149">
        <v>9</v>
      </c>
      <c r="C39" s="149" t="s">
        <v>106</v>
      </c>
      <c r="D39" s="718">
        <v>5</v>
      </c>
      <c r="E39" s="718">
        <v>10</v>
      </c>
      <c r="F39" s="718">
        <v>32</v>
      </c>
      <c r="G39" s="718">
        <v>5</v>
      </c>
      <c r="H39" s="718">
        <v>9</v>
      </c>
      <c r="I39" s="718"/>
      <c r="J39" s="718">
        <v>2</v>
      </c>
    </row>
    <row r="40" spans="2:10">
      <c r="B40" s="149">
        <v>10</v>
      </c>
      <c r="C40" s="149" t="s">
        <v>107</v>
      </c>
      <c r="D40" s="718">
        <v>6</v>
      </c>
      <c r="E40" s="718">
        <v>13</v>
      </c>
      <c r="F40" s="718">
        <v>39</v>
      </c>
      <c r="G40" s="718">
        <v>3</v>
      </c>
      <c r="H40" s="718">
        <v>14</v>
      </c>
      <c r="I40" s="718"/>
      <c r="J40" s="718">
        <v>1</v>
      </c>
    </row>
    <row r="41" spans="2:10">
      <c r="B41" s="149">
        <v>11</v>
      </c>
      <c r="C41" s="149" t="s">
        <v>108</v>
      </c>
      <c r="D41" s="718">
        <v>6</v>
      </c>
      <c r="E41" s="718">
        <v>7</v>
      </c>
      <c r="F41" s="718">
        <v>40</v>
      </c>
      <c r="G41" s="718">
        <v>7</v>
      </c>
      <c r="H41" s="718">
        <v>7</v>
      </c>
      <c r="I41" s="718"/>
      <c r="J41" s="718"/>
    </row>
    <row r="42" spans="2:10">
      <c r="B42" s="149">
        <v>12</v>
      </c>
      <c r="C42" s="149" t="s">
        <v>109</v>
      </c>
      <c r="D42" s="718">
        <v>4</v>
      </c>
      <c r="E42" s="718">
        <v>5</v>
      </c>
      <c r="F42" s="718">
        <v>26</v>
      </c>
      <c r="G42" s="718">
        <v>9</v>
      </c>
      <c r="H42" s="718">
        <v>5</v>
      </c>
      <c r="I42" s="718"/>
      <c r="J42" s="718"/>
    </row>
    <row r="43" spans="2:10">
      <c r="B43" s="149">
        <v>13</v>
      </c>
      <c r="C43" s="160" t="s">
        <v>110</v>
      </c>
      <c r="D43" s="718">
        <v>3</v>
      </c>
      <c r="E43" s="718">
        <v>3</v>
      </c>
      <c r="F43" s="718">
        <v>15</v>
      </c>
      <c r="G43" s="718">
        <v>5</v>
      </c>
      <c r="H43" s="718">
        <v>3</v>
      </c>
      <c r="I43" s="718"/>
      <c r="J43" s="718"/>
    </row>
    <row r="44" spans="2:10">
      <c r="B44" s="149">
        <v>14</v>
      </c>
      <c r="C44" s="149" t="s">
        <v>111</v>
      </c>
      <c r="D44" s="718">
        <v>10</v>
      </c>
      <c r="E44" s="718">
        <v>6</v>
      </c>
      <c r="F44" s="718">
        <v>16</v>
      </c>
      <c r="G44" s="718">
        <v>5</v>
      </c>
      <c r="H44" s="718">
        <v>7</v>
      </c>
      <c r="I44" s="718"/>
      <c r="J44" s="718"/>
    </row>
    <row r="45" spans="2:10">
      <c r="B45" s="1646" t="s">
        <v>93</v>
      </c>
      <c r="C45" s="1646"/>
      <c r="D45" s="812">
        <f>SUM(D31:D44)</f>
        <v>65</v>
      </c>
      <c r="E45" s="812">
        <f t="shared" ref="E45:J45" si="2">SUM(E31:E44)</f>
        <v>84</v>
      </c>
      <c r="F45" s="812">
        <f t="shared" si="2"/>
        <v>340</v>
      </c>
      <c r="G45" s="812">
        <f t="shared" si="2"/>
        <v>76</v>
      </c>
      <c r="H45" s="812">
        <f t="shared" si="2"/>
        <v>85</v>
      </c>
      <c r="I45" s="812">
        <f t="shared" si="2"/>
        <v>0</v>
      </c>
      <c r="J45" s="812">
        <f t="shared" si="2"/>
        <v>4</v>
      </c>
    </row>
    <row r="46" spans="2:10">
      <c r="B46" s="1698" t="s">
        <v>1841</v>
      </c>
      <c r="C46" s="1698"/>
      <c r="D46" s="804">
        <v>63</v>
      </c>
      <c r="E46" s="804">
        <v>86</v>
      </c>
      <c r="F46" s="804">
        <v>344</v>
      </c>
      <c r="G46" s="804">
        <v>53</v>
      </c>
      <c r="H46" s="804">
        <v>89</v>
      </c>
      <c r="I46" s="804">
        <v>0</v>
      </c>
      <c r="J46" s="804">
        <v>4</v>
      </c>
    </row>
    <row r="47" spans="2:10">
      <c r="D47" s="228"/>
      <c r="E47" s="228"/>
      <c r="F47" s="228"/>
      <c r="G47" s="228"/>
      <c r="H47" s="228"/>
      <c r="I47" s="228"/>
      <c r="J47" s="228"/>
    </row>
    <row r="52" spans="2:10">
      <c r="B52" s="1502">
        <v>43</v>
      </c>
      <c r="C52" s="1502"/>
      <c r="D52" s="1502"/>
      <c r="E52" s="1502"/>
      <c r="F52" s="1502"/>
      <c r="G52" s="1502"/>
      <c r="H52" s="1502"/>
      <c r="I52" s="1502"/>
      <c r="J52" s="1502"/>
    </row>
  </sheetData>
  <mergeCells count="30">
    <mergeCell ref="B23:C23"/>
    <mergeCell ref="B1:J1"/>
    <mergeCell ref="B3:B5"/>
    <mergeCell ref="C3:C5"/>
    <mergeCell ref="D3:E3"/>
    <mergeCell ref="F3:J3"/>
    <mergeCell ref="D4:D5"/>
    <mergeCell ref="E4:E5"/>
    <mergeCell ref="F4:F5"/>
    <mergeCell ref="G4:G5"/>
    <mergeCell ref="H4:H5"/>
    <mergeCell ref="I4:I5"/>
    <mergeCell ref="J4:J5"/>
    <mergeCell ref="D20:D21"/>
    <mergeCell ref="E20:E21"/>
    <mergeCell ref="B22:C22"/>
    <mergeCell ref="J29:J30"/>
    <mergeCell ref="B45:C45"/>
    <mergeCell ref="B46:C46"/>
    <mergeCell ref="B52:J52"/>
    <mergeCell ref="B26:J26"/>
    <mergeCell ref="B28:B30"/>
    <mergeCell ref="C28:C30"/>
    <mergeCell ref="D28:D30"/>
    <mergeCell ref="E28:E30"/>
    <mergeCell ref="F28:F30"/>
    <mergeCell ref="G28:G30"/>
    <mergeCell ref="H28:J28"/>
    <mergeCell ref="H29:H30"/>
    <mergeCell ref="I29:I30"/>
  </mergeCells>
  <pageMargins left="0.5" right="0.34" top="0.56999999999999995" bottom="0.59" header="0.38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L65"/>
  <sheetViews>
    <sheetView topLeftCell="A10" workbookViewId="0">
      <selection activeCell="S38" sqref="S38"/>
    </sheetView>
  </sheetViews>
  <sheetFormatPr defaultRowHeight="12.75"/>
  <cols>
    <col min="1" max="1" width="3" style="88" customWidth="1"/>
    <col min="2" max="2" width="13.140625" style="88" customWidth="1"/>
    <col min="3" max="3" width="13.5703125" style="88" customWidth="1"/>
    <col min="4" max="4" width="8.7109375" style="88" customWidth="1"/>
    <col min="5" max="5" width="7.140625" style="88" customWidth="1"/>
    <col min="6" max="7" width="6.85546875" style="88" customWidth="1"/>
    <col min="8" max="8" width="7.85546875" style="88" customWidth="1"/>
    <col min="9" max="9" width="8" style="88" customWidth="1"/>
    <col min="10" max="10" width="7.28515625" style="88" customWidth="1"/>
    <col min="11" max="11" width="6.5703125" style="88" customWidth="1"/>
    <col min="12" max="16384" width="9.140625" style="88"/>
  </cols>
  <sheetData>
    <row r="2" spans="1:12">
      <c r="A2" s="1502" t="s">
        <v>1842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2">
      <c r="I3" s="1710" t="s">
        <v>1843</v>
      </c>
      <c r="J3" s="1710"/>
      <c r="K3" s="1710"/>
    </row>
    <row r="4" spans="1:12" ht="12.75" customHeight="1">
      <c r="A4" s="1711" t="s">
        <v>331</v>
      </c>
      <c r="B4" s="1641" t="s">
        <v>1844</v>
      </c>
      <c r="C4" s="1641" t="s">
        <v>1845</v>
      </c>
      <c r="D4" s="1713" t="s">
        <v>1846</v>
      </c>
      <c r="E4" s="1715" t="s">
        <v>498</v>
      </c>
      <c r="F4" s="1715" t="s">
        <v>1847</v>
      </c>
      <c r="G4" s="1713" t="s">
        <v>1848</v>
      </c>
      <c r="H4" s="1713" t="s">
        <v>1849</v>
      </c>
      <c r="I4" s="1713" t="s">
        <v>1850</v>
      </c>
      <c r="J4" s="1715" t="s">
        <v>1851</v>
      </c>
      <c r="K4" s="1713" t="s">
        <v>1852</v>
      </c>
      <c r="L4" s="718"/>
    </row>
    <row r="5" spans="1:12" ht="37.5" customHeight="1">
      <c r="A5" s="1712"/>
      <c r="B5" s="1642"/>
      <c r="C5" s="1642"/>
      <c r="D5" s="1714"/>
      <c r="E5" s="1716"/>
      <c r="F5" s="1716"/>
      <c r="G5" s="1714"/>
      <c r="H5" s="1714"/>
      <c r="I5" s="1714"/>
      <c r="J5" s="1716"/>
      <c r="K5" s="1714"/>
      <c r="L5" s="149"/>
    </row>
    <row r="6" spans="1:12" ht="12.75" customHeight="1">
      <c r="A6" s="1712"/>
      <c r="B6" s="1642"/>
      <c r="C6" s="1642"/>
      <c r="D6" s="1714"/>
      <c r="E6" s="1716"/>
      <c r="F6" s="1716"/>
      <c r="G6" s="1714"/>
      <c r="H6" s="1714"/>
      <c r="I6" s="1714"/>
      <c r="J6" s="1716"/>
      <c r="K6" s="1714"/>
      <c r="L6" s="149"/>
    </row>
    <row r="7" spans="1:12" ht="48" customHeight="1">
      <c r="A7" s="1712"/>
      <c r="B7" s="1642"/>
      <c r="C7" s="1642"/>
      <c r="D7" s="1714"/>
      <c r="E7" s="1716"/>
      <c r="F7" s="1716"/>
      <c r="G7" s="1714"/>
      <c r="H7" s="1714"/>
      <c r="I7" s="1714"/>
      <c r="J7" s="1716"/>
      <c r="K7" s="1714"/>
      <c r="L7" s="149"/>
    </row>
    <row r="8" spans="1:12" ht="15.75" customHeight="1">
      <c r="A8" s="1709">
        <v>1</v>
      </c>
      <c r="B8" s="1708" t="s">
        <v>98</v>
      </c>
      <c r="C8" s="854" t="s">
        <v>28</v>
      </c>
      <c r="D8" s="987">
        <v>4800</v>
      </c>
      <c r="E8" s="987">
        <v>50.1</v>
      </c>
      <c r="F8" s="987"/>
      <c r="G8" s="987">
        <v>60</v>
      </c>
      <c r="H8" s="987">
        <v>967.7</v>
      </c>
      <c r="I8" s="976">
        <v>156.69999999999999</v>
      </c>
      <c r="J8" s="976"/>
      <c r="K8" s="976"/>
      <c r="L8" s="145"/>
    </row>
    <row r="9" spans="1:12" ht="15.75" customHeight="1">
      <c r="A9" s="1644"/>
      <c r="B9" s="1705"/>
      <c r="C9" s="860" t="s">
        <v>1853</v>
      </c>
      <c r="D9" s="181">
        <v>4800</v>
      </c>
      <c r="E9" s="181">
        <v>50.1</v>
      </c>
      <c r="F9" s="181"/>
      <c r="G9" s="181">
        <v>60</v>
      </c>
      <c r="H9" s="181">
        <v>967.7</v>
      </c>
      <c r="I9" s="149">
        <v>156.69999999999999</v>
      </c>
      <c r="J9" s="149"/>
      <c r="K9" s="149"/>
      <c r="L9" s="145"/>
    </row>
    <row r="10" spans="1:12" ht="15.75" customHeight="1">
      <c r="A10" s="1644">
        <v>2</v>
      </c>
      <c r="B10" s="1705" t="s">
        <v>99</v>
      </c>
      <c r="C10" s="860" t="s">
        <v>28</v>
      </c>
      <c r="D10" s="181">
        <v>4120</v>
      </c>
      <c r="E10" s="181">
        <v>1699.4</v>
      </c>
      <c r="F10" s="181"/>
      <c r="G10" s="181"/>
      <c r="H10" s="181">
        <v>1334.1</v>
      </c>
      <c r="I10" s="149">
        <v>5.56</v>
      </c>
      <c r="J10" s="149">
        <v>75</v>
      </c>
      <c r="K10" s="149"/>
      <c r="L10" s="145"/>
    </row>
    <row r="11" spans="1:12" ht="15.75" customHeight="1">
      <c r="A11" s="1644"/>
      <c r="B11" s="1705"/>
      <c r="C11" s="860" t="s">
        <v>1853</v>
      </c>
      <c r="D11" s="181">
        <v>4120</v>
      </c>
      <c r="E11" s="181"/>
      <c r="F11" s="181"/>
      <c r="G11" s="181"/>
      <c r="H11" s="181">
        <v>1334.1</v>
      </c>
      <c r="I11" s="149">
        <v>5.56</v>
      </c>
      <c r="J11" s="149">
        <v>75</v>
      </c>
      <c r="K11" s="149"/>
      <c r="L11" s="145"/>
    </row>
    <row r="12" spans="1:12" ht="15.75" customHeight="1">
      <c r="A12" s="1644">
        <v>3</v>
      </c>
      <c r="B12" s="1705" t="s">
        <v>100</v>
      </c>
      <c r="C12" s="860" t="s">
        <v>28</v>
      </c>
      <c r="D12" s="181">
        <v>3534.5</v>
      </c>
      <c r="E12" s="181">
        <v>40</v>
      </c>
      <c r="F12" s="181"/>
      <c r="G12" s="181">
        <v>0.5</v>
      </c>
      <c r="H12" s="181">
        <v>176</v>
      </c>
      <c r="I12" s="149"/>
      <c r="J12" s="149"/>
      <c r="K12" s="149"/>
      <c r="L12" s="145"/>
    </row>
    <row r="13" spans="1:12" ht="15.75" customHeight="1">
      <c r="A13" s="1644"/>
      <c r="B13" s="1705"/>
      <c r="C13" s="860" t="s">
        <v>1853</v>
      </c>
      <c r="D13" s="181">
        <v>2024.5</v>
      </c>
      <c r="E13" s="181">
        <v>40</v>
      </c>
      <c r="F13" s="181"/>
      <c r="G13" s="181">
        <v>0.5</v>
      </c>
      <c r="H13" s="181">
        <v>176</v>
      </c>
      <c r="I13" s="149"/>
      <c r="J13" s="149"/>
      <c r="K13" s="149"/>
      <c r="L13" s="145"/>
    </row>
    <row r="14" spans="1:12" ht="15.75" customHeight="1">
      <c r="A14" s="1644">
        <v>4</v>
      </c>
      <c r="B14" s="1705" t="s">
        <v>101</v>
      </c>
      <c r="C14" s="860" t="s">
        <v>28</v>
      </c>
      <c r="D14" s="181">
        <v>1270</v>
      </c>
      <c r="E14" s="181">
        <v>240</v>
      </c>
      <c r="F14" s="181"/>
      <c r="G14" s="181">
        <v>2.9</v>
      </c>
      <c r="H14" s="181">
        <v>2</v>
      </c>
      <c r="I14" s="149"/>
      <c r="J14" s="149"/>
      <c r="K14" s="149"/>
      <c r="L14" s="145"/>
    </row>
    <row r="15" spans="1:12" ht="15.75" customHeight="1">
      <c r="A15" s="1644"/>
      <c r="B15" s="1705"/>
      <c r="C15" s="860" t="s">
        <v>1853</v>
      </c>
      <c r="D15" s="181">
        <v>1270</v>
      </c>
      <c r="E15" s="181">
        <v>240</v>
      </c>
      <c r="F15" s="181"/>
      <c r="G15" s="181">
        <v>2.9</v>
      </c>
      <c r="H15" s="181">
        <v>2</v>
      </c>
      <c r="I15" s="149"/>
      <c r="J15" s="149"/>
      <c r="K15" s="149"/>
      <c r="L15" s="145"/>
    </row>
    <row r="16" spans="1:12" ht="15.75" customHeight="1">
      <c r="A16" s="1644">
        <v>5</v>
      </c>
      <c r="B16" s="1705" t="s">
        <v>102</v>
      </c>
      <c r="C16" s="860" t="s">
        <v>28</v>
      </c>
      <c r="D16" s="181">
        <v>6150</v>
      </c>
      <c r="E16" s="181"/>
      <c r="F16" s="181"/>
      <c r="G16" s="181"/>
      <c r="H16" s="181">
        <v>21.5</v>
      </c>
      <c r="I16" s="149"/>
      <c r="J16" s="149"/>
      <c r="K16" s="149"/>
      <c r="L16" s="145"/>
    </row>
    <row r="17" spans="1:12" ht="15.75" customHeight="1">
      <c r="A17" s="1644"/>
      <c r="B17" s="1705"/>
      <c r="C17" s="860" t="s">
        <v>1853</v>
      </c>
      <c r="D17" s="181">
        <v>6150</v>
      </c>
      <c r="E17" s="181"/>
      <c r="F17" s="181"/>
      <c r="G17" s="181"/>
      <c r="H17" s="181">
        <v>21.5</v>
      </c>
      <c r="I17" s="149"/>
      <c r="J17" s="149"/>
      <c r="K17" s="149"/>
      <c r="L17" s="145"/>
    </row>
    <row r="18" spans="1:12" ht="15.75" customHeight="1">
      <c r="A18" s="1644">
        <v>6</v>
      </c>
      <c r="B18" s="1705" t="s">
        <v>103</v>
      </c>
      <c r="C18" s="860" t="s">
        <v>28</v>
      </c>
      <c r="D18" s="181">
        <v>2000</v>
      </c>
      <c r="E18" s="181"/>
      <c r="F18" s="181"/>
      <c r="G18" s="181"/>
      <c r="H18" s="149">
        <v>106</v>
      </c>
      <c r="I18" s="149"/>
      <c r="J18" s="149"/>
      <c r="K18" s="149"/>
      <c r="L18" s="149"/>
    </row>
    <row r="19" spans="1:12" ht="15.75" customHeight="1">
      <c r="A19" s="1644"/>
      <c r="B19" s="1705"/>
      <c r="C19" s="860" t="s">
        <v>1853</v>
      </c>
      <c r="D19" s="181">
        <v>2000</v>
      </c>
      <c r="E19" s="181"/>
      <c r="F19" s="181"/>
      <c r="G19" s="181"/>
      <c r="H19" s="149">
        <v>106</v>
      </c>
      <c r="I19" s="149"/>
      <c r="J19" s="149"/>
      <c r="K19" s="149"/>
    </row>
    <row r="20" spans="1:12" ht="15.75" customHeight="1">
      <c r="A20" s="1644">
        <v>7</v>
      </c>
      <c r="B20" s="1705" t="s">
        <v>104</v>
      </c>
      <c r="C20" s="860" t="s">
        <v>28</v>
      </c>
      <c r="D20" s="181">
        <v>3900.4</v>
      </c>
      <c r="E20" s="182">
        <v>12</v>
      </c>
      <c r="F20" s="181"/>
      <c r="G20" s="181">
        <v>100</v>
      </c>
      <c r="H20" s="181">
        <v>140.5</v>
      </c>
      <c r="I20" s="149">
        <v>3</v>
      </c>
      <c r="J20" s="149">
        <v>6414.5</v>
      </c>
      <c r="K20" s="149">
        <v>8</v>
      </c>
    </row>
    <row r="21" spans="1:12" ht="15.75" customHeight="1">
      <c r="A21" s="1644"/>
      <c r="B21" s="1705"/>
      <c r="C21" s="860" t="s">
        <v>1853</v>
      </c>
      <c r="D21" s="181">
        <v>3289.4</v>
      </c>
      <c r="E21" s="182">
        <v>12</v>
      </c>
      <c r="F21" s="181"/>
      <c r="G21" s="181">
        <v>100</v>
      </c>
      <c r="H21" s="181">
        <v>140.5</v>
      </c>
      <c r="I21" s="149">
        <v>3</v>
      </c>
      <c r="J21" s="149">
        <v>6414.5</v>
      </c>
      <c r="K21" s="149"/>
    </row>
    <row r="22" spans="1:12" ht="15.75" customHeight="1">
      <c r="A22" s="1644">
        <v>8</v>
      </c>
      <c r="B22" s="1705" t="s">
        <v>105</v>
      </c>
      <c r="C22" s="860" t="s">
        <v>28</v>
      </c>
      <c r="D22" s="181">
        <v>1809</v>
      </c>
      <c r="E22" s="181"/>
      <c r="F22" s="181"/>
      <c r="G22" s="181">
        <v>0.2</v>
      </c>
      <c r="H22" s="181"/>
      <c r="I22" s="149"/>
      <c r="J22" s="149"/>
      <c r="K22" s="149"/>
    </row>
    <row r="23" spans="1:12" ht="15.75" customHeight="1">
      <c r="A23" s="1644"/>
      <c r="B23" s="1705"/>
      <c r="C23" s="860" t="s">
        <v>1853</v>
      </c>
      <c r="D23" s="181">
        <v>1789</v>
      </c>
      <c r="E23" s="181"/>
      <c r="F23" s="181"/>
      <c r="G23" s="181">
        <v>0.2</v>
      </c>
      <c r="H23" s="181"/>
      <c r="I23" s="149"/>
      <c r="J23" s="149"/>
      <c r="K23" s="149"/>
    </row>
    <row r="24" spans="1:12" ht="15.75" customHeight="1">
      <c r="A24" s="1644">
        <v>9</v>
      </c>
      <c r="B24" s="1705" t="s">
        <v>106</v>
      </c>
      <c r="C24" s="860" t="s">
        <v>28</v>
      </c>
      <c r="D24" s="181">
        <v>4056</v>
      </c>
      <c r="E24" s="181"/>
      <c r="F24" s="181"/>
      <c r="G24" s="181">
        <v>0.8</v>
      </c>
      <c r="H24" s="181"/>
      <c r="I24" s="149"/>
      <c r="J24" s="149"/>
      <c r="K24" s="149"/>
    </row>
    <row r="25" spans="1:12" ht="15.75" customHeight="1">
      <c r="A25" s="1644"/>
      <c r="B25" s="1705"/>
      <c r="C25" s="860" t="s">
        <v>1853</v>
      </c>
      <c r="D25" s="181">
        <v>3996</v>
      </c>
      <c r="E25" s="181"/>
      <c r="F25" s="181"/>
      <c r="G25" s="181">
        <v>0.8</v>
      </c>
      <c r="H25" s="181"/>
      <c r="I25" s="149"/>
      <c r="J25" s="149"/>
      <c r="K25" s="149"/>
    </row>
    <row r="26" spans="1:12" ht="15.75" customHeight="1">
      <c r="A26" s="1644">
        <v>10</v>
      </c>
      <c r="B26" s="1705" t="s">
        <v>107</v>
      </c>
      <c r="C26" s="860" t="s">
        <v>28</v>
      </c>
      <c r="D26" s="181">
        <v>6779</v>
      </c>
      <c r="E26" s="181"/>
      <c r="F26" s="181"/>
      <c r="G26" s="181">
        <v>0.5</v>
      </c>
      <c r="H26" s="181">
        <v>296</v>
      </c>
      <c r="I26" s="181"/>
      <c r="J26" s="181"/>
      <c r="K26" s="149"/>
    </row>
    <row r="27" spans="1:12" ht="15.75" customHeight="1">
      <c r="A27" s="1644"/>
      <c r="B27" s="1705"/>
      <c r="C27" s="860" t="s">
        <v>1853</v>
      </c>
      <c r="D27" s="181">
        <v>6779</v>
      </c>
      <c r="E27" s="181"/>
      <c r="F27" s="181"/>
      <c r="G27" s="181">
        <v>0.5</v>
      </c>
      <c r="H27" s="181">
        <v>296</v>
      </c>
      <c r="I27" s="181"/>
      <c r="J27" s="181"/>
      <c r="K27" s="149"/>
    </row>
    <row r="28" spans="1:12" ht="15.75" customHeight="1">
      <c r="A28" s="1644">
        <v>11</v>
      </c>
      <c r="B28" s="1705" t="s">
        <v>108</v>
      </c>
      <c r="C28" s="860" t="s">
        <v>28</v>
      </c>
      <c r="D28" s="181">
        <v>7220</v>
      </c>
      <c r="E28" s="181"/>
      <c r="F28" s="181"/>
      <c r="G28" s="181"/>
      <c r="H28" s="181"/>
      <c r="I28" s="149"/>
      <c r="J28" s="149"/>
      <c r="K28" s="149"/>
    </row>
    <row r="29" spans="1:12" ht="15.75" customHeight="1">
      <c r="A29" s="1644"/>
      <c r="B29" s="1705"/>
      <c r="C29" s="860" t="s">
        <v>1853</v>
      </c>
      <c r="D29" s="181">
        <v>7220</v>
      </c>
      <c r="E29" s="181"/>
      <c r="F29" s="181"/>
      <c r="G29" s="181"/>
      <c r="H29" s="181"/>
      <c r="I29" s="149"/>
      <c r="J29" s="149"/>
      <c r="K29" s="149"/>
    </row>
    <row r="30" spans="1:12" ht="15.75" customHeight="1">
      <c r="A30" s="1644">
        <v>12</v>
      </c>
      <c r="B30" s="1705" t="s">
        <v>109</v>
      </c>
      <c r="C30" s="860" t="s">
        <v>28</v>
      </c>
      <c r="D30" s="181">
        <v>2810</v>
      </c>
      <c r="E30" s="181">
        <v>3520</v>
      </c>
      <c r="F30" s="181"/>
      <c r="G30" s="181">
        <v>20</v>
      </c>
      <c r="H30" s="149">
        <v>6407</v>
      </c>
      <c r="I30" s="149"/>
      <c r="J30" s="149">
        <v>1</v>
      </c>
      <c r="K30" s="149"/>
    </row>
    <row r="31" spans="1:12" ht="15.75" customHeight="1">
      <c r="A31" s="1644"/>
      <c r="B31" s="1705"/>
      <c r="C31" s="860" t="s">
        <v>1853</v>
      </c>
      <c r="D31" s="181">
        <v>2755</v>
      </c>
      <c r="E31" s="181">
        <v>3520</v>
      </c>
      <c r="F31" s="181"/>
      <c r="G31" s="181">
        <v>20</v>
      </c>
      <c r="H31" s="149">
        <v>6407</v>
      </c>
      <c r="I31" s="149"/>
      <c r="J31" s="149">
        <v>1</v>
      </c>
      <c r="K31" s="149"/>
    </row>
    <row r="32" spans="1:12" ht="15.75" customHeight="1">
      <c r="A32" s="1644">
        <v>13</v>
      </c>
      <c r="B32" s="1705" t="s">
        <v>110</v>
      </c>
      <c r="C32" s="860" t="s">
        <v>28</v>
      </c>
      <c r="D32" s="181">
        <v>1851</v>
      </c>
      <c r="E32" s="181"/>
      <c r="F32" s="181"/>
      <c r="G32" s="181"/>
      <c r="H32" s="149"/>
      <c r="I32" s="149"/>
      <c r="J32" s="149"/>
      <c r="K32" s="149"/>
    </row>
    <row r="33" spans="1:11" ht="15.75" customHeight="1">
      <c r="A33" s="1644"/>
      <c r="B33" s="1705"/>
      <c r="C33" s="860" t="s">
        <v>1853</v>
      </c>
      <c r="D33" s="181">
        <v>1851</v>
      </c>
      <c r="E33" s="181"/>
      <c r="F33" s="181"/>
      <c r="G33" s="181"/>
      <c r="H33" s="149"/>
      <c r="I33" s="149"/>
      <c r="J33" s="149"/>
      <c r="K33" s="149"/>
    </row>
    <row r="34" spans="1:11" ht="15.75" customHeight="1">
      <c r="A34" s="1644">
        <v>14</v>
      </c>
      <c r="B34" s="1705" t="s">
        <v>111</v>
      </c>
      <c r="C34" s="860" t="s">
        <v>28</v>
      </c>
      <c r="D34" s="181">
        <v>4622.5</v>
      </c>
      <c r="E34" s="181">
        <v>154.4</v>
      </c>
      <c r="F34" s="862">
        <v>204.9</v>
      </c>
      <c r="G34" s="182">
        <v>15.27</v>
      </c>
      <c r="H34" s="149">
        <v>94.09</v>
      </c>
      <c r="I34" s="149">
        <v>69.319999999999993</v>
      </c>
      <c r="J34" s="149">
        <v>287.08999999999997</v>
      </c>
      <c r="K34" s="149"/>
    </row>
    <row r="35" spans="1:11" ht="15.75" customHeight="1">
      <c r="A35" s="1644"/>
      <c r="B35" s="1705"/>
      <c r="C35" s="860" t="s">
        <v>1853</v>
      </c>
      <c r="D35" s="181">
        <v>4622.5</v>
      </c>
      <c r="E35" s="181">
        <v>154.4</v>
      </c>
      <c r="F35" s="181">
        <v>204.9</v>
      </c>
      <c r="G35" s="182">
        <v>15.27</v>
      </c>
      <c r="H35" s="149">
        <v>94.09</v>
      </c>
      <c r="I35" s="149">
        <v>69.319999999999993</v>
      </c>
      <c r="J35" s="149">
        <v>287.08999999999997</v>
      </c>
      <c r="K35" s="149"/>
    </row>
    <row r="36" spans="1:11" ht="15.75" customHeight="1">
      <c r="A36" s="1705" t="s">
        <v>1854</v>
      </c>
      <c r="B36" s="1705"/>
      <c r="C36" s="860" t="s">
        <v>28</v>
      </c>
      <c r="D36" s="181">
        <f t="shared" ref="D36:K36" si="0">SUM(D8+D10+D12+D14+D16+D18+D20+D22+D24+D26+D28+D30+D32+D34)</f>
        <v>54922.400000000001</v>
      </c>
      <c r="E36" s="181">
        <f t="shared" si="0"/>
        <v>5715.9</v>
      </c>
      <c r="F36" s="181">
        <f t="shared" si="0"/>
        <v>204.9</v>
      </c>
      <c r="G36" s="181">
        <f t="shared" si="0"/>
        <v>200.17000000000002</v>
      </c>
      <c r="H36" s="181">
        <f t="shared" si="0"/>
        <v>9544.89</v>
      </c>
      <c r="I36" s="181">
        <f t="shared" si="0"/>
        <v>234.57999999999998</v>
      </c>
      <c r="J36" s="149">
        <f t="shared" si="0"/>
        <v>6777.59</v>
      </c>
      <c r="K36" s="149">
        <f t="shared" si="0"/>
        <v>8</v>
      </c>
    </row>
    <row r="37" spans="1:11" ht="15.75" customHeight="1">
      <c r="A37" s="1705"/>
      <c r="B37" s="1705"/>
      <c r="C37" s="860" t="s">
        <v>1853</v>
      </c>
      <c r="D37" s="181">
        <f t="shared" ref="D37:K37" si="1">SUM(D9+D11+D13+D15+D17+D19+D21+D23+D25+D27+D29+D31+D33+D35)</f>
        <v>52666.400000000001</v>
      </c>
      <c r="E37" s="181">
        <f t="shared" si="1"/>
        <v>4016.5</v>
      </c>
      <c r="F37" s="181">
        <f t="shared" si="1"/>
        <v>204.9</v>
      </c>
      <c r="G37" s="181">
        <f t="shared" si="1"/>
        <v>200.17000000000002</v>
      </c>
      <c r="H37" s="181">
        <f t="shared" si="1"/>
        <v>9544.89</v>
      </c>
      <c r="I37" s="181">
        <f t="shared" si="1"/>
        <v>234.57999999999998</v>
      </c>
      <c r="J37" s="149">
        <f t="shared" si="1"/>
        <v>6777.59</v>
      </c>
      <c r="K37" s="149">
        <f t="shared" si="1"/>
        <v>0</v>
      </c>
    </row>
    <row r="38" spans="1:11" ht="15.75" customHeight="1">
      <c r="A38" s="1705" t="s">
        <v>1513</v>
      </c>
      <c r="B38" s="1705"/>
      <c r="C38" s="860" t="s">
        <v>28</v>
      </c>
      <c r="D38" s="181">
        <v>55266.1</v>
      </c>
      <c r="E38" s="181">
        <v>33.11</v>
      </c>
      <c r="F38" s="181">
        <v>74.400000000000006</v>
      </c>
      <c r="G38" s="181">
        <v>99.600000000000009</v>
      </c>
      <c r="H38" s="149">
        <v>773.90000000000009</v>
      </c>
      <c r="I38" s="149">
        <v>13.690000000000001</v>
      </c>
      <c r="J38" s="149">
        <v>137.6</v>
      </c>
      <c r="K38" s="149">
        <v>0.4</v>
      </c>
    </row>
    <row r="39" spans="1:11" ht="15.75" customHeight="1">
      <c r="A39" s="1706"/>
      <c r="B39" s="1706"/>
      <c r="C39" s="988" t="s">
        <v>1853</v>
      </c>
      <c r="D39" s="989">
        <v>46968</v>
      </c>
      <c r="E39" s="989">
        <v>31.91</v>
      </c>
      <c r="F39" s="989">
        <v>74.400000000000006</v>
      </c>
      <c r="G39" s="989">
        <v>99.300000000000011</v>
      </c>
      <c r="H39" s="989">
        <v>707</v>
      </c>
      <c r="I39" s="990">
        <v>13.49</v>
      </c>
      <c r="J39" s="991">
        <v>136.5</v>
      </c>
      <c r="K39" s="991">
        <v>0.4</v>
      </c>
    </row>
    <row r="40" spans="1:11">
      <c r="A40" s="1707"/>
      <c r="B40" s="1707"/>
      <c r="C40" s="1707"/>
      <c r="D40" s="1707"/>
      <c r="E40" s="1707"/>
      <c r="F40" s="1707"/>
      <c r="G40" s="1707"/>
      <c r="H40" s="1707"/>
      <c r="I40" s="1707"/>
      <c r="J40" s="1707"/>
      <c r="K40" s="1707"/>
    </row>
    <row r="43" spans="1:11">
      <c r="A43" s="1502">
        <v>44</v>
      </c>
      <c r="B43" s="1502"/>
      <c r="C43" s="1502"/>
      <c r="D43" s="1502"/>
      <c r="E43" s="1502"/>
      <c r="F43" s="1502"/>
      <c r="G43" s="1502"/>
      <c r="H43" s="1502"/>
      <c r="I43" s="1502"/>
      <c r="J43" s="1502"/>
      <c r="K43" s="1502"/>
    </row>
    <row r="44" spans="1:11">
      <c r="B44" s="149"/>
      <c r="C44" s="149"/>
      <c r="D44" s="149"/>
      <c r="E44" s="149"/>
      <c r="F44" s="149"/>
      <c r="G44" s="149"/>
      <c r="H44" s="149"/>
      <c r="I44" s="149"/>
      <c r="J44" s="149"/>
    </row>
    <row r="45" spans="1:11">
      <c r="B45" s="149"/>
      <c r="C45" s="149"/>
      <c r="D45" s="149"/>
      <c r="E45" s="149"/>
      <c r="F45" s="149"/>
      <c r="G45" s="149"/>
      <c r="H45" s="149"/>
      <c r="I45" s="149"/>
      <c r="J45" s="149"/>
    </row>
    <row r="46" spans="1:11">
      <c r="B46" s="149"/>
      <c r="C46" s="149"/>
      <c r="D46" s="149"/>
      <c r="E46" s="149"/>
      <c r="F46" s="149"/>
      <c r="G46" s="149"/>
      <c r="H46" s="149"/>
      <c r="I46" s="149"/>
      <c r="J46" s="149"/>
    </row>
    <row r="47" spans="1:11">
      <c r="B47" s="149"/>
      <c r="C47" s="149"/>
      <c r="D47" s="149"/>
      <c r="E47" s="149"/>
      <c r="F47" s="149"/>
      <c r="G47" s="149"/>
      <c r="H47" s="149"/>
      <c r="I47" s="149"/>
      <c r="J47" s="149"/>
    </row>
    <row r="48" spans="1:11">
      <c r="B48" s="149"/>
      <c r="C48" s="149"/>
      <c r="D48" s="149"/>
      <c r="E48" s="149"/>
      <c r="F48" s="149"/>
      <c r="G48" s="149"/>
      <c r="H48" s="149"/>
      <c r="I48" s="149"/>
      <c r="J48" s="149"/>
    </row>
    <row r="49" spans="2:10">
      <c r="B49" s="149"/>
      <c r="C49" s="149"/>
      <c r="D49" s="149"/>
      <c r="E49" s="149"/>
      <c r="F49" s="149"/>
      <c r="G49" s="149"/>
      <c r="H49" s="149"/>
      <c r="I49" s="149"/>
      <c r="J49" s="149"/>
    </row>
    <row r="50" spans="2:10">
      <c r="B50" s="149"/>
      <c r="C50" s="149"/>
      <c r="D50" s="149"/>
      <c r="E50" s="149"/>
      <c r="F50" s="149"/>
      <c r="G50" s="149"/>
      <c r="H50" s="149"/>
      <c r="I50" s="149"/>
      <c r="J50" s="149"/>
    </row>
    <row r="51" spans="2:10">
      <c r="B51" s="149"/>
      <c r="C51" s="149"/>
      <c r="D51" s="149"/>
      <c r="E51" s="149"/>
      <c r="F51" s="149"/>
      <c r="G51" s="149"/>
      <c r="H51" s="149"/>
      <c r="I51" s="149"/>
      <c r="J51" s="149"/>
    </row>
    <row r="52" spans="2:10">
      <c r="B52" s="149"/>
      <c r="C52" s="149"/>
      <c r="D52" s="149"/>
      <c r="E52" s="149"/>
      <c r="F52" s="149"/>
      <c r="G52" s="149"/>
      <c r="H52" s="149"/>
      <c r="I52" s="149"/>
      <c r="J52" s="149"/>
    </row>
    <row r="53" spans="2:10">
      <c r="B53" s="149"/>
      <c r="C53" s="149"/>
      <c r="D53" s="149"/>
      <c r="E53" s="149"/>
      <c r="F53" s="149"/>
      <c r="G53" s="149"/>
      <c r="H53" s="149"/>
      <c r="I53" s="149"/>
      <c r="J53" s="149"/>
    </row>
    <row r="54" spans="2:10">
      <c r="B54" s="149"/>
      <c r="C54" s="149"/>
      <c r="D54" s="149"/>
      <c r="E54" s="149"/>
      <c r="F54" s="149"/>
      <c r="G54" s="149"/>
      <c r="H54" s="149"/>
      <c r="I54" s="149"/>
      <c r="J54" s="149"/>
    </row>
    <row r="55" spans="2:10">
      <c r="B55" s="149"/>
      <c r="C55" s="149"/>
      <c r="D55" s="149"/>
      <c r="E55" s="149"/>
      <c r="F55" s="149"/>
      <c r="G55" s="149"/>
      <c r="H55" s="149"/>
      <c r="I55" s="149"/>
      <c r="J55" s="149"/>
    </row>
    <row r="56" spans="2:10">
      <c r="B56" s="149"/>
      <c r="C56" s="149"/>
      <c r="D56" s="149"/>
      <c r="E56" s="149"/>
      <c r="F56" s="149"/>
      <c r="G56" s="149"/>
      <c r="H56" s="149"/>
      <c r="I56" s="149"/>
      <c r="J56" s="149"/>
    </row>
    <row r="57" spans="2:10">
      <c r="B57" s="149"/>
      <c r="C57" s="149"/>
      <c r="D57" s="149"/>
      <c r="E57" s="149"/>
      <c r="F57" s="149"/>
      <c r="G57" s="149"/>
      <c r="H57" s="149"/>
      <c r="I57" s="149"/>
      <c r="J57" s="149"/>
    </row>
    <row r="58" spans="2:10">
      <c r="B58" s="149"/>
      <c r="C58" s="149"/>
      <c r="D58" s="149"/>
      <c r="E58" s="149"/>
      <c r="F58" s="149"/>
      <c r="G58" s="149"/>
      <c r="H58" s="149"/>
      <c r="I58" s="149"/>
      <c r="J58" s="149"/>
    </row>
    <row r="59" spans="2:10">
      <c r="B59" s="149"/>
      <c r="C59" s="149"/>
      <c r="D59" s="149"/>
      <c r="E59" s="149"/>
      <c r="F59" s="149"/>
      <c r="G59" s="149"/>
      <c r="H59" s="149"/>
      <c r="I59" s="149"/>
      <c r="J59" s="149"/>
    </row>
    <row r="60" spans="2:10">
      <c r="B60" s="149"/>
      <c r="C60" s="149"/>
      <c r="D60" s="149"/>
      <c r="E60" s="149"/>
      <c r="F60" s="149"/>
      <c r="G60" s="149"/>
      <c r="H60" s="149"/>
      <c r="I60" s="149"/>
      <c r="J60" s="149"/>
    </row>
    <row r="61" spans="2:10">
      <c r="B61" s="149"/>
      <c r="C61" s="149"/>
      <c r="D61" s="149"/>
      <c r="E61" s="149"/>
      <c r="F61" s="149"/>
      <c r="G61" s="149"/>
      <c r="H61" s="149"/>
      <c r="I61" s="149"/>
      <c r="J61" s="149"/>
    </row>
    <row r="62" spans="2:10">
      <c r="B62" s="149"/>
      <c r="C62" s="149"/>
      <c r="D62" s="149"/>
      <c r="E62" s="149"/>
      <c r="F62" s="149"/>
      <c r="G62" s="149"/>
      <c r="H62" s="149"/>
      <c r="I62" s="149"/>
      <c r="J62" s="149"/>
    </row>
    <row r="63" spans="2:10">
      <c r="B63" s="149"/>
      <c r="C63" s="149"/>
      <c r="D63" s="149"/>
      <c r="E63" s="149"/>
      <c r="F63" s="149"/>
      <c r="G63" s="149"/>
      <c r="H63" s="149"/>
      <c r="I63" s="149"/>
      <c r="J63" s="149"/>
    </row>
    <row r="64" spans="2:10">
      <c r="B64" s="149"/>
      <c r="C64" s="149"/>
      <c r="D64" s="149"/>
      <c r="E64" s="149"/>
      <c r="F64" s="149"/>
      <c r="G64" s="149"/>
      <c r="H64" s="149"/>
      <c r="I64" s="149"/>
      <c r="J64" s="149"/>
    </row>
    <row r="65" spans="2:10">
      <c r="B65" s="149"/>
      <c r="C65" s="149"/>
      <c r="D65" s="149"/>
      <c r="E65" s="149"/>
      <c r="F65" s="149"/>
      <c r="H65" s="149"/>
      <c r="I65" s="149"/>
      <c r="J65" s="149"/>
    </row>
  </sheetData>
  <mergeCells count="45">
    <mergeCell ref="A2:K2"/>
    <mergeCell ref="I3:K3"/>
    <mergeCell ref="A4:A7"/>
    <mergeCell ref="B4:B7"/>
    <mergeCell ref="C4:C7"/>
    <mergeCell ref="D4:D7"/>
    <mergeCell ref="E4:E7"/>
    <mergeCell ref="F4:F7"/>
    <mergeCell ref="G4:G7"/>
    <mergeCell ref="H4:H7"/>
    <mergeCell ref="I4:I7"/>
    <mergeCell ref="J4:J7"/>
    <mergeCell ref="K4:K7"/>
    <mergeCell ref="B8:B9"/>
    <mergeCell ref="A12:A13"/>
    <mergeCell ref="B12:B13"/>
    <mergeCell ref="A14:A15"/>
    <mergeCell ref="B14:B15"/>
    <mergeCell ref="A10:A11"/>
    <mergeCell ref="B10:B11"/>
    <mergeCell ref="A8:A9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6:A27"/>
    <mergeCell ref="B26:B27"/>
    <mergeCell ref="A28:A29"/>
    <mergeCell ref="B28:B29"/>
    <mergeCell ref="A36:B37"/>
    <mergeCell ref="A38:B39"/>
    <mergeCell ref="A40:K40"/>
    <mergeCell ref="A43:K43"/>
    <mergeCell ref="A30:A31"/>
    <mergeCell ref="B30:B31"/>
    <mergeCell ref="A32:A33"/>
    <mergeCell ref="B32:B33"/>
    <mergeCell ref="A34:A35"/>
    <mergeCell ref="B34:B35"/>
  </mergeCells>
  <pageMargins left="0.75" right="0.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9"/>
  <sheetViews>
    <sheetView topLeftCell="A13" workbookViewId="0">
      <selection activeCell="S38" sqref="S38"/>
    </sheetView>
  </sheetViews>
  <sheetFormatPr defaultRowHeight="12.75"/>
  <cols>
    <col min="1" max="1" width="14.5703125" style="88" customWidth="1"/>
    <col min="2" max="2" width="9.7109375" style="88" customWidth="1"/>
    <col min="3" max="3" width="8.85546875" style="88" customWidth="1"/>
    <col min="4" max="4" width="8.42578125" style="88" customWidth="1"/>
    <col min="5" max="5" width="9" style="88" customWidth="1"/>
    <col min="6" max="6" width="6.5703125" style="88" customWidth="1"/>
    <col min="7" max="7" width="7.140625" style="88" customWidth="1"/>
    <col min="8" max="8" width="6.85546875" style="88" customWidth="1"/>
    <col min="9" max="9" width="6.7109375" style="88" customWidth="1"/>
    <col min="10" max="10" width="8.85546875" style="88" customWidth="1"/>
    <col min="11" max="16384" width="9.140625" style="88"/>
  </cols>
  <sheetData>
    <row r="1" spans="1:10">
      <c r="A1" s="1502" t="s">
        <v>1855</v>
      </c>
      <c r="B1" s="1502"/>
      <c r="C1" s="1502"/>
      <c r="D1" s="1502"/>
      <c r="E1" s="1502"/>
      <c r="F1" s="1502"/>
      <c r="G1" s="1502"/>
      <c r="H1" s="1502"/>
      <c r="I1" s="1502"/>
      <c r="J1" s="1502"/>
    </row>
    <row r="5" spans="1:10" ht="36" customHeight="1">
      <c r="A5" s="142"/>
      <c r="B5" s="142"/>
      <c r="C5" s="1645" t="s">
        <v>95</v>
      </c>
      <c r="D5" s="1646"/>
      <c r="E5" s="1647"/>
      <c r="F5" s="142"/>
      <c r="G5" s="1645" t="s">
        <v>95</v>
      </c>
      <c r="H5" s="1647"/>
      <c r="I5" s="1717" t="s">
        <v>1856</v>
      </c>
      <c r="J5" s="1718"/>
    </row>
    <row r="6" spans="1:10" ht="118.5" customHeight="1">
      <c r="A6" s="806" t="s">
        <v>1732</v>
      </c>
      <c r="B6" s="409" t="s">
        <v>1857</v>
      </c>
      <c r="C6" s="992" t="s">
        <v>1858</v>
      </c>
      <c r="D6" s="992" t="s">
        <v>1859</v>
      </c>
      <c r="E6" s="993" t="s">
        <v>1729</v>
      </c>
      <c r="F6" s="409" t="s">
        <v>1860</v>
      </c>
      <c r="G6" s="820" t="s">
        <v>1861</v>
      </c>
      <c r="H6" s="820" t="s">
        <v>1862</v>
      </c>
      <c r="I6" s="994" t="s">
        <v>1863</v>
      </c>
      <c r="J6" s="820" t="s">
        <v>1864</v>
      </c>
    </row>
    <row r="7" spans="1:10">
      <c r="A7" s="807" t="s">
        <v>97</v>
      </c>
      <c r="B7" s="807">
        <v>1</v>
      </c>
      <c r="C7" s="807">
        <v>2</v>
      </c>
      <c r="D7" s="807">
        <v>3</v>
      </c>
      <c r="E7" s="807">
        <v>4</v>
      </c>
      <c r="F7" s="807">
        <v>5</v>
      </c>
      <c r="G7" s="807">
        <v>6</v>
      </c>
      <c r="H7" s="807">
        <v>7</v>
      </c>
      <c r="I7" s="807">
        <v>8</v>
      </c>
      <c r="J7" s="807">
        <v>9</v>
      </c>
    </row>
    <row r="8" spans="1:10" ht="20.100000000000001" customHeight="1">
      <c r="A8" s="145" t="s">
        <v>98</v>
      </c>
      <c r="B8" s="181">
        <f>SUM(C8:E8)</f>
        <v>0</v>
      </c>
      <c r="C8" s="181"/>
      <c r="D8" s="181"/>
      <c r="E8" s="181"/>
      <c r="F8" s="995">
        <f>SUM(G8:H8)</f>
        <v>0</v>
      </c>
      <c r="G8" s="995"/>
      <c r="H8" s="995"/>
      <c r="I8" s="995"/>
      <c r="J8" s="995"/>
    </row>
    <row r="9" spans="1:10" ht="20.100000000000001" customHeight="1">
      <c r="A9" s="145" t="s">
        <v>99</v>
      </c>
      <c r="B9" s="181">
        <f t="shared" ref="B9:B21" si="0">SUM(C9:E9)</f>
        <v>25000</v>
      </c>
      <c r="C9" s="181"/>
      <c r="D9" s="181">
        <v>25000</v>
      </c>
      <c r="E9" s="181"/>
      <c r="F9" s="995">
        <f t="shared" ref="F9:F21" si="1">SUM(G9:H9)</f>
        <v>200</v>
      </c>
      <c r="G9" s="995"/>
      <c r="H9" s="995">
        <v>200</v>
      </c>
      <c r="I9" s="995">
        <v>5</v>
      </c>
      <c r="J9" s="995">
        <v>19</v>
      </c>
    </row>
    <row r="10" spans="1:10" ht="20.100000000000001" customHeight="1">
      <c r="A10" s="145" t="s">
        <v>100</v>
      </c>
      <c r="B10" s="181">
        <f t="shared" si="0"/>
        <v>0</v>
      </c>
      <c r="C10" s="181"/>
      <c r="D10" s="181"/>
      <c r="E10" s="181"/>
      <c r="F10" s="995">
        <f t="shared" si="1"/>
        <v>0</v>
      </c>
      <c r="G10" s="995"/>
      <c r="H10" s="995"/>
      <c r="I10" s="995"/>
      <c r="J10" s="995"/>
    </row>
    <row r="11" spans="1:10" ht="20.100000000000001" customHeight="1">
      <c r="A11" s="145" t="s">
        <v>101</v>
      </c>
      <c r="B11" s="181">
        <f t="shared" si="0"/>
        <v>46250</v>
      </c>
      <c r="C11" s="181"/>
      <c r="D11" s="181"/>
      <c r="E11" s="181">
        <v>46250</v>
      </c>
      <c r="F11" s="995">
        <f t="shared" si="1"/>
        <v>700</v>
      </c>
      <c r="G11" s="995"/>
      <c r="H11" s="995">
        <v>700</v>
      </c>
      <c r="I11" s="995">
        <v>14</v>
      </c>
      <c r="J11" s="995">
        <v>58</v>
      </c>
    </row>
    <row r="12" spans="1:10" ht="20.100000000000001" customHeight="1">
      <c r="A12" s="145" t="s">
        <v>102</v>
      </c>
      <c r="B12" s="181">
        <f t="shared" si="0"/>
        <v>0</v>
      </c>
      <c r="C12" s="181"/>
      <c r="D12" s="181"/>
      <c r="E12" s="181"/>
      <c r="F12" s="995">
        <f t="shared" si="1"/>
        <v>0</v>
      </c>
      <c r="G12" s="995"/>
      <c r="H12" s="995"/>
      <c r="I12" s="995"/>
      <c r="J12" s="995"/>
    </row>
    <row r="13" spans="1:10" ht="20.100000000000001" customHeight="1">
      <c r="A13" s="145" t="s">
        <v>103</v>
      </c>
      <c r="B13" s="181">
        <f t="shared" si="0"/>
        <v>0</v>
      </c>
      <c r="C13" s="181"/>
      <c r="D13" s="181"/>
      <c r="E13" s="181"/>
      <c r="F13" s="995">
        <f t="shared" si="1"/>
        <v>0</v>
      </c>
      <c r="G13" s="995"/>
      <c r="H13" s="995"/>
      <c r="I13" s="995"/>
      <c r="J13" s="995"/>
    </row>
    <row r="14" spans="1:10" ht="20.100000000000001" customHeight="1">
      <c r="A14" s="145" t="s">
        <v>104</v>
      </c>
      <c r="B14" s="181">
        <f t="shared" si="0"/>
        <v>0</v>
      </c>
      <c r="C14" s="181"/>
      <c r="D14" s="181"/>
      <c r="E14" s="181"/>
      <c r="F14" s="995">
        <f t="shared" si="1"/>
        <v>0</v>
      </c>
      <c r="G14" s="995"/>
      <c r="H14" s="995"/>
      <c r="I14" s="995"/>
      <c r="J14" s="995"/>
    </row>
    <row r="15" spans="1:10" ht="20.100000000000001" customHeight="1">
      <c r="A15" s="145" t="s">
        <v>105</v>
      </c>
      <c r="B15" s="181">
        <f t="shared" si="0"/>
        <v>34650</v>
      </c>
      <c r="C15" s="181"/>
      <c r="D15" s="181">
        <v>34650</v>
      </c>
      <c r="E15" s="181"/>
      <c r="F15" s="995">
        <f t="shared" si="1"/>
        <v>495</v>
      </c>
      <c r="G15" s="995"/>
      <c r="H15" s="995">
        <v>495</v>
      </c>
      <c r="I15" s="995">
        <v>17</v>
      </c>
      <c r="J15" s="995">
        <v>68</v>
      </c>
    </row>
    <row r="16" spans="1:10" ht="20.100000000000001" customHeight="1">
      <c r="A16" s="145" t="s">
        <v>106</v>
      </c>
      <c r="B16" s="181">
        <f t="shared" si="0"/>
        <v>0</v>
      </c>
      <c r="C16" s="181"/>
      <c r="D16" s="181"/>
      <c r="E16" s="181"/>
      <c r="F16" s="995">
        <f t="shared" si="1"/>
        <v>0</v>
      </c>
      <c r="G16" s="995"/>
      <c r="H16" s="995"/>
      <c r="I16" s="995"/>
      <c r="J16" s="995"/>
    </row>
    <row r="17" spans="1:12" ht="20.100000000000001" customHeight="1">
      <c r="A17" s="145" t="s">
        <v>107</v>
      </c>
      <c r="B17" s="181">
        <f t="shared" si="0"/>
        <v>62000</v>
      </c>
      <c r="C17" s="181"/>
      <c r="D17" s="181">
        <v>42000</v>
      </c>
      <c r="E17" s="181">
        <v>20000</v>
      </c>
      <c r="F17" s="995">
        <f t="shared" si="1"/>
        <v>1019</v>
      </c>
      <c r="G17" s="995"/>
      <c r="H17" s="995">
        <v>1019</v>
      </c>
      <c r="I17" s="995">
        <v>19</v>
      </c>
      <c r="J17" s="995">
        <v>79</v>
      </c>
    </row>
    <row r="18" spans="1:12" ht="20.100000000000001" customHeight="1">
      <c r="A18" s="145" t="s">
        <v>108</v>
      </c>
      <c r="B18" s="181">
        <f t="shared" si="0"/>
        <v>40000</v>
      </c>
      <c r="C18" s="181"/>
      <c r="D18" s="181">
        <v>25000</v>
      </c>
      <c r="E18" s="181">
        <v>15000</v>
      </c>
      <c r="F18" s="995">
        <f t="shared" si="1"/>
        <v>425</v>
      </c>
      <c r="G18" s="995"/>
      <c r="H18" s="995">
        <v>425</v>
      </c>
      <c r="I18" s="995">
        <v>8</v>
      </c>
      <c r="J18" s="995">
        <v>40</v>
      </c>
    </row>
    <row r="19" spans="1:12" ht="20.100000000000001" customHeight="1">
      <c r="A19" s="145" t="s">
        <v>109</v>
      </c>
      <c r="B19" s="181">
        <f t="shared" si="0"/>
        <v>60500</v>
      </c>
      <c r="C19" s="181"/>
      <c r="D19" s="181">
        <v>40500</v>
      </c>
      <c r="E19" s="181">
        <v>20000</v>
      </c>
      <c r="F19" s="995">
        <f t="shared" si="1"/>
        <v>700</v>
      </c>
      <c r="G19" s="995"/>
      <c r="H19" s="995">
        <v>700</v>
      </c>
      <c r="I19" s="995">
        <v>14</v>
      </c>
      <c r="J19" s="995">
        <v>63</v>
      </c>
    </row>
    <row r="20" spans="1:12" ht="20.100000000000001" customHeight="1">
      <c r="A20" s="160" t="s">
        <v>110</v>
      </c>
      <c r="B20" s="181">
        <f t="shared" si="0"/>
        <v>32000</v>
      </c>
      <c r="C20" s="181"/>
      <c r="D20" s="181">
        <v>16000</v>
      </c>
      <c r="E20" s="181">
        <v>16000</v>
      </c>
      <c r="F20" s="995">
        <f t="shared" si="1"/>
        <v>400</v>
      </c>
      <c r="G20" s="995"/>
      <c r="H20" s="995">
        <v>400</v>
      </c>
      <c r="I20" s="995">
        <v>8</v>
      </c>
      <c r="J20" s="995">
        <v>30</v>
      </c>
    </row>
    <row r="21" spans="1:12" ht="20.100000000000001" customHeight="1">
      <c r="A21" s="145" t="s">
        <v>111</v>
      </c>
      <c r="B21" s="181">
        <f t="shared" si="0"/>
        <v>0</v>
      </c>
      <c r="C21" s="181"/>
      <c r="D21" s="181"/>
      <c r="E21" s="181"/>
      <c r="F21" s="995">
        <f t="shared" si="1"/>
        <v>0</v>
      </c>
      <c r="G21" s="995"/>
      <c r="H21" s="995"/>
      <c r="I21" s="995"/>
      <c r="J21" s="995"/>
    </row>
    <row r="22" spans="1:12" ht="20.100000000000001" customHeight="1">
      <c r="A22" s="149" t="s">
        <v>93</v>
      </c>
      <c r="B22" s="181">
        <f>SUM(B8:B21)</f>
        <v>300400</v>
      </c>
      <c r="C22" s="181">
        <f t="shared" ref="C22:J22" si="2">SUM(C8:C21)</f>
        <v>0</v>
      </c>
      <c r="D22" s="181">
        <f t="shared" si="2"/>
        <v>183150</v>
      </c>
      <c r="E22" s="181">
        <f t="shared" si="2"/>
        <v>117250</v>
      </c>
      <c r="F22" s="995">
        <f t="shared" si="2"/>
        <v>3939</v>
      </c>
      <c r="G22" s="995">
        <f t="shared" si="2"/>
        <v>0</v>
      </c>
      <c r="H22" s="995">
        <f t="shared" si="2"/>
        <v>3939</v>
      </c>
      <c r="I22" s="995">
        <f t="shared" si="2"/>
        <v>85</v>
      </c>
      <c r="J22" s="995">
        <f t="shared" si="2"/>
        <v>357</v>
      </c>
    </row>
    <row r="23" spans="1:12" ht="21" customHeight="1">
      <c r="A23" s="991" t="s">
        <v>1513</v>
      </c>
      <c r="B23" s="989">
        <v>735119.4</v>
      </c>
      <c r="C23" s="989">
        <v>139180</v>
      </c>
      <c r="D23" s="989">
        <v>385905.4</v>
      </c>
      <c r="E23" s="989">
        <v>210034</v>
      </c>
      <c r="F23" s="991">
        <v>12306</v>
      </c>
      <c r="G23" s="991">
        <v>39</v>
      </c>
      <c r="H23" s="991">
        <v>12267</v>
      </c>
      <c r="I23" s="991">
        <v>288</v>
      </c>
      <c r="J23" s="991">
        <v>1143</v>
      </c>
    </row>
    <row r="26" spans="1:12">
      <c r="A26" s="1502"/>
      <c r="B26" s="1502"/>
      <c r="C26" s="1502"/>
      <c r="D26" s="1502"/>
      <c r="E26" s="1502"/>
      <c r="F26" s="1502"/>
      <c r="G26" s="1502"/>
      <c r="H26" s="1502"/>
      <c r="I26" s="1502"/>
      <c r="J26" s="1502"/>
      <c r="K26" s="1502"/>
      <c r="L26" s="1502"/>
    </row>
    <row r="39" spans="1:10">
      <c r="A39" s="1502">
        <v>45</v>
      </c>
      <c r="B39" s="1502"/>
      <c r="C39" s="1502"/>
      <c r="D39" s="1502"/>
      <c r="E39" s="1502"/>
      <c r="F39" s="1502"/>
      <c r="G39" s="1502"/>
      <c r="H39" s="1502"/>
      <c r="I39" s="1502"/>
      <c r="J39" s="1502"/>
    </row>
  </sheetData>
  <mergeCells count="6">
    <mergeCell ref="A39:J39"/>
    <mergeCell ref="A1:J1"/>
    <mergeCell ref="C5:E5"/>
    <mergeCell ref="G5:H5"/>
    <mergeCell ref="I5:J5"/>
    <mergeCell ref="A26:L26"/>
  </mergeCells>
  <pageMargins left="0.75" right="0.75" top="0.7" bottom="0.65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F58"/>
  <sheetViews>
    <sheetView topLeftCell="A7" workbookViewId="0">
      <selection activeCell="S38" sqref="S38"/>
    </sheetView>
  </sheetViews>
  <sheetFormatPr defaultRowHeight="12.75"/>
  <cols>
    <col min="1" max="1" width="12.5703125" style="134" customWidth="1"/>
    <col min="2" max="2" width="47.5703125" style="134" customWidth="1"/>
    <col min="3" max="3" width="10.42578125" style="134" customWidth="1"/>
    <col min="4" max="6" width="11.7109375" style="134" customWidth="1"/>
    <col min="7" max="16384" width="9.140625" style="134"/>
  </cols>
  <sheetData>
    <row r="2" spans="1:6">
      <c r="A2" s="1548" t="s">
        <v>1865</v>
      </c>
      <c r="B2" s="1548"/>
      <c r="C2" s="1548"/>
      <c r="D2" s="1548"/>
      <c r="E2" s="1548"/>
      <c r="F2" s="1548"/>
    </row>
    <row r="4" spans="1:6">
      <c r="A4" s="996"/>
      <c r="B4" s="997" t="s">
        <v>44</v>
      </c>
      <c r="C4" s="998" t="s">
        <v>23</v>
      </c>
      <c r="D4" s="998" t="s">
        <v>1866</v>
      </c>
      <c r="E4" s="998" t="s">
        <v>1103</v>
      </c>
      <c r="F4" s="998" t="s">
        <v>176</v>
      </c>
    </row>
    <row r="5" spans="1:6" ht="14.25" customHeight="1">
      <c r="A5" s="1719" t="s">
        <v>149</v>
      </c>
      <c r="B5" s="999" t="s">
        <v>1867</v>
      </c>
      <c r="C5" s="1000">
        <v>2</v>
      </c>
      <c r="D5" s="1000">
        <v>2</v>
      </c>
      <c r="E5" s="1000">
        <v>0</v>
      </c>
      <c r="F5" s="1000">
        <v>0</v>
      </c>
    </row>
    <row r="6" spans="1:6" ht="14.25" customHeight="1">
      <c r="A6" s="1720"/>
      <c r="B6" s="1001" t="s">
        <v>1868</v>
      </c>
      <c r="C6" s="1002">
        <v>2</v>
      </c>
      <c r="D6" s="1002">
        <v>2</v>
      </c>
      <c r="E6" s="1002">
        <v>0</v>
      </c>
      <c r="F6" s="1002">
        <v>0</v>
      </c>
    </row>
    <row r="7" spans="1:6" ht="14.25" customHeight="1">
      <c r="A7" s="1720"/>
      <c r="B7" s="1001" t="s">
        <v>1869</v>
      </c>
      <c r="C7" s="1002">
        <v>643</v>
      </c>
      <c r="D7" s="1002">
        <v>450</v>
      </c>
      <c r="E7" s="1002">
        <v>73</v>
      </c>
      <c r="F7" s="1002">
        <v>120</v>
      </c>
    </row>
    <row r="8" spans="1:6" ht="14.25" customHeight="1">
      <c r="A8" s="1720"/>
      <c r="B8" s="1001" t="s">
        <v>1870</v>
      </c>
      <c r="C8" s="1002">
        <v>7</v>
      </c>
      <c r="D8" s="1002">
        <v>3</v>
      </c>
      <c r="E8" s="1002">
        <v>1</v>
      </c>
      <c r="F8" s="1002">
        <v>3</v>
      </c>
    </row>
    <row r="9" spans="1:6" ht="14.25" customHeight="1">
      <c r="A9" s="1720"/>
      <c r="B9" s="1001" t="s">
        <v>1871</v>
      </c>
      <c r="C9" s="1002">
        <v>5</v>
      </c>
      <c r="D9" s="1002">
        <v>4</v>
      </c>
      <c r="E9" s="1002">
        <v>1</v>
      </c>
      <c r="F9" s="1002">
        <v>0</v>
      </c>
    </row>
    <row r="10" spans="1:6" ht="14.25" customHeight="1">
      <c r="A10" s="1720"/>
      <c r="B10" s="1001" t="s">
        <v>1872</v>
      </c>
      <c r="C10" s="1002">
        <v>47</v>
      </c>
      <c r="D10" s="1002">
        <v>13</v>
      </c>
      <c r="E10" s="1002">
        <v>3</v>
      </c>
      <c r="F10" s="1002">
        <v>31</v>
      </c>
    </row>
    <row r="11" spans="1:6" ht="14.25" customHeight="1">
      <c r="A11" s="1720"/>
      <c r="B11" s="1001" t="s">
        <v>1873</v>
      </c>
      <c r="C11" s="1002">
        <v>403</v>
      </c>
      <c r="D11" s="1002">
        <v>400</v>
      </c>
      <c r="E11" s="1002">
        <v>3</v>
      </c>
      <c r="F11" s="1002">
        <v>0</v>
      </c>
    </row>
    <row r="12" spans="1:6" ht="14.25" customHeight="1">
      <c r="A12" s="1720"/>
      <c r="B12" s="1001" t="s">
        <v>1874</v>
      </c>
      <c r="C12" s="1002">
        <v>1</v>
      </c>
      <c r="D12" s="1002">
        <v>0</v>
      </c>
      <c r="E12" s="1002">
        <v>1</v>
      </c>
      <c r="F12" s="1002">
        <v>0</v>
      </c>
    </row>
    <row r="13" spans="1:6" ht="14.25" customHeight="1">
      <c r="A13" s="1721"/>
      <c r="B13" s="1003" t="s">
        <v>1875</v>
      </c>
      <c r="C13" s="1002">
        <v>124</v>
      </c>
      <c r="D13" s="1002">
        <v>54</v>
      </c>
      <c r="E13" s="1002">
        <v>70</v>
      </c>
      <c r="F13" s="1002">
        <v>0</v>
      </c>
    </row>
    <row r="14" spans="1:6" ht="14.25" customHeight="1">
      <c r="A14" s="1719" t="s">
        <v>150</v>
      </c>
      <c r="B14" s="1004" t="s">
        <v>1876</v>
      </c>
      <c r="C14" s="1000">
        <v>1</v>
      </c>
      <c r="D14" s="1000">
        <v>0</v>
      </c>
      <c r="E14" s="1000">
        <v>1</v>
      </c>
      <c r="F14" s="1000">
        <v>0</v>
      </c>
    </row>
    <row r="15" spans="1:6" ht="14.25" customHeight="1">
      <c r="A15" s="1720"/>
      <c r="B15" s="1001" t="s">
        <v>1874</v>
      </c>
      <c r="C15" s="1002">
        <v>2</v>
      </c>
      <c r="D15" s="1002">
        <v>0</v>
      </c>
      <c r="E15" s="1002">
        <v>2</v>
      </c>
      <c r="F15" s="1002">
        <v>0</v>
      </c>
    </row>
    <row r="16" spans="1:6" ht="14.25" customHeight="1">
      <c r="A16" s="1720"/>
      <c r="B16" s="1001" t="s">
        <v>1867</v>
      </c>
      <c r="C16" s="1002">
        <v>51</v>
      </c>
      <c r="D16" s="1002">
        <v>49</v>
      </c>
      <c r="E16" s="1002">
        <v>2</v>
      </c>
      <c r="F16" s="1002">
        <v>0</v>
      </c>
    </row>
    <row r="17" spans="1:6" ht="14.25" customHeight="1">
      <c r="A17" s="1720"/>
      <c r="B17" s="1001" t="s">
        <v>1868</v>
      </c>
      <c r="C17" s="1002">
        <v>16</v>
      </c>
      <c r="D17" s="1002">
        <v>15</v>
      </c>
      <c r="E17" s="1002">
        <v>1</v>
      </c>
      <c r="F17" s="1002">
        <v>0</v>
      </c>
    </row>
    <row r="18" spans="1:6" ht="14.25" customHeight="1">
      <c r="A18" s="1720"/>
      <c r="B18" s="1001" t="s">
        <v>1869</v>
      </c>
      <c r="C18" s="1002">
        <v>500</v>
      </c>
      <c r="D18" s="1002">
        <v>480</v>
      </c>
      <c r="E18" s="1002">
        <v>20</v>
      </c>
      <c r="F18" s="1002">
        <v>0</v>
      </c>
    </row>
    <row r="19" spans="1:6" ht="14.25" customHeight="1">
      <c r="A19" s="1720"/>
      <c r="B19" s="1001" t="s">
        <v>1875</v>
      </c>
      <c r="C19" s="1002">
        <v>149</v>
      </c>
      <c r="D19" s="1002">
        <v>140</v>
      </c>
      <c r="E19" s="1002">
        <v>9</v>
      </c>
      <c r="F19" s="1002">
        <v>0</v>
      </c>
    </row>
    <row r="20" spans="1:6" ht="14.25" customHeight="1">
      <c r="A20" s="1720"/>
      <c r="B20" s="1001" t="s">
        <v>1873</v>
      </c>
      <c r="C20" s="1002">
        <v>423</v>
      </c>
      <c r="D20" s="1002">
        <v>414</v>
      </c>
      <c r="E20" s="1002">
        <v>9</v>
      </c>
      <c r="F20" s="1002">
        <v>0</v>
      </c>
    </row>
    <row r="21" spans="1:6" ht="14.25" customHeight="1">
      <c r="A21" s="1720"/>
      <c r="B21" s="1001" t="s">
        <v>1877</v>
      </c>
      <c r="C21" s="1002">
        <v>16</v>
      </c>
      <c r="D21" s="1002">
        <v>16</v>
      </c>
      <c r="E21" s="1002">
        <v>0</v>
      </c>
      <c r="F21" s="1002">
        <v>0</v>
      </c>
    </row>
    <row r="22" spans="1:6" ht="14.25" customHeight="1">
      <c r="A22" s="1720"/>
      <c r="B22" s="1001" t="s">
        <v>1878</v>
      </c>
      <c r="C22" s="1002">
        <v>40</v>
      </c>
      <c r="D22" s="1002">
        <v>38</v>
      </c>
      <c r="E22" s="1002">
        <v>1</v>
      </c>
      <c r="F22" s="1002">
        <v>1</v>
      </c>
    </row>
    <row r="23" spans="1:6" ht="14.25" customHeight="1">
      <c r="A23" s="1720"/>
      <c r="B23" s="1001" t="s">
        <v>1879</v>
      </c>
      <c r="C23" s="1002">
        <v>58</v>
      </c>
      <c r="D23" s="1002">
        <v>57</v>
      </c>
      <c r="E23" s="1002">
        <v>1</v>
      </c>
      <c r="F23" s="1002">
        <v>0</v>
      </c>
    </row>
    <row r="24" spans="1:6" ht="14.25" customHeight="1">
      <c r="A24" s="1720"/>
      <c r="B24" s="1001" t="s">
        <v>1880</v>
      </c>
      <c r="C24" s="1002">
        <v>1</v>
      </c>
      <c r="D24" s="1002">
        <v>0</v>
      </c>
      <c r="E24" s="1002">
        <v>1</v>
      </c>
      <c r="F24" s="1002">
        <v>0</v>
      </c>
    </row>
    <row r="25" spans="1:6" ht="14.25" customHeight="1">
      <c r="A25" s="1721"/>
      <c r="B25" s="1003" t="s">
        <v>1881</v>
      </c>
      <c r="C25" s="1002">
        <v>1</v>
      </c>
      <c r="D25" s="1002">
        <v>0</v>
      </c>
      <c r="E25" s="1002">
        <v>1</v>
      </c>
      <c r="F25" s="1002">
        <v>0</v>
      </c>
    </row>
    <row r="26" spans="1:6" ht="14.25" customHeight="1">
      <c r="A26" s="1719" t="s">
        <v>151</v>
      </c>
      <c r="B26" s="1004" t="s">
        <v>1882</v>
      </c>
      <c r="C26" s="1000">
        <v>77</v>
      </c>
      <c r="D26" s="1000">
        <v>42</v>
      </c>
      <c r="E26" s="1000">
        <v>0</v>
      </c>
      <c r="F26" s="1000">
        <v>35</v>
      </c>
    </row>
    <row r="27" spans="1:6" ht="14.25" customHeight="1">
      <c r="A27" s="1720"/>
      <c r="B27" s="1001" t="s">
        <v>1869</v>
      </c>
      <c r="C27" s="1002">
        <v>1253</v>
      </c>
      <c r="D27" s="1002">
        <v>116</v>
      </c>
      <c r="E27" s="1002">
        <v>513</v>
      </c>
      <c r="F27" s="1002">
        <v>624</v>
      </c>
    </row>
    <row r="28" spans="1:6" ht="14.25" customHeight="1">
      <c r="A28" s="1721"/>
      <c r="B28" s="1003" t="s">
        <v>1873</v>
      </c>
      <c r="C28" s="1002">
        <v>480</v>
      </c>
      <c r="D28" s="1002">
        <v>200</v>
      </c>
      <c r="E28" s="1002">
        <v>4</v>
      </c>
      <c r="F28" s="1002">
        <v>276</v>
      </c>
    </row>
    <row r="29" spans="1:6" ht="14.25" customHeight="1">
      <c r="A29" s="1719" t="s">
        <v>154</v>
      </c>
      <c r="B29" s="999" t="s">
        <v>1883</v>
      </c>
      <c r="C29" s="1000">
        <v>6</v>
      </c>
      <c r="D29" s="1000">
        <v>5</v>
      </c>
      <c r="E29" s="1000">
        <v>1</v>
      </c>
      <c r="F29" s="1000">
        <v>0</v>
      </c>
    </row>
    <row r="30" spans="1:6" ht="14.25" customHeight="1">
      <c r="A30" s="1720"/>
      <c r="B30" s="1003" t="s">
        <v>1867</v>
      </c>
      <c r="C30" s="1002">
        <v>1</v>
      </c>
      <c r="D30" s="1002">
        <v>0</v>
      </c>
      <c r="E30" s="1002">
        <v>1</v>
      </c>
      <c r="F30" s="1002">
        <v>0</v>
      </c>
    </row>
    <row r="31" spans="1:6" ht="14.25" customHeight="1">
      <c r="A31" s="1721"/>
      <c r="B31" s="1003" t="s">
        <v>1875</v>
      </c>
      <c r="C31" s="1002">
        <v>674</v>
      </c>
      <c r="D31" s="1002">
        <v>629</v>
      </c>
      <c r="E31" s="1002">
        <v>45</v>
      </c>
      <c r="F31" s="1002">
        <v>0</v>
      </c>
    </row>
    <row r="32" spans="1:6" ht="14.25" customHeight="1">
      <c r="A32" s="1719" t="s">
        <v>156</v>
      </c>
      <c r="B32" s="1004" t="s">
        <v>1876</v>
      </c>
      <c r="C32" s="1000">
        <v>20</v>
      </c>
      <c r="D32" s="1000">
        <v>9</v>
      </c>
      <c r="E32" s="1000">
        <v>0</v>
      </c>
      <c r="F32" s="1000">
        <v>11</v>
      </c>
    </row>
    <row r="33" spans="1:6" ht="14.25" customHeight="1">
      <c r="A33" s="1720"/>
      <c r="B33" s="1001" t="s">
        <v>1869</v>
      </c>
      <c r="C33" s="1002">
        <v>18897</v>
      </c>
      <c r="D33" s="1002">
        <v>8962</v>
      </c>
      <c r="E33" s="1002">
        <v>216</v>
      </c>
      <c r="F33" s="1002">
        <v>9719</v>
      </c>
    </row>
    <row r="34" spans="1:6" ht="14.25" customHeight="1">
      <c r="A34" s="1721"/>
      <c r="B34" s="1003" t="s">
        <v>1884</v>
      </c>
      <c r="C34" s="1002">
        <v>111</v>
      </c>
      <c r="D34" s="1002">
        <v>56</v>
      </c>
      <c r="E34" s="1002">
        <v>1</v>
      </c>
      <c r="F34" s="1002">
        <v>54</v>
      </c>
    </row>
    <row r="35" spans="1:6" ht="14.25" customHeight="1">
      <c r="A35" s="1719" t="s">
        <v>159</v>
      </c>
      <c r="B35" s="999" t="s">
        <v>1867</v>
      </c>
      <c r="C35" s="1000">
        <v>90</v>
      </c>
      <c r="D35" s="1000">
        <v>64</v>
      </c>
      <c r="E35" s="1000">
        <v>3</v>
      </c>
      <c r="F35" s="1000">
        <v>23</v>
      </c>
    </row>
    <row r="36" spans="1:6" ht="14.25" customHeight="1">
      <c r="A36" s="1720"/>
      <c r="B36" s="1001" t="s">
        <v>1868</v>
      </c>
      <c r="C36" s="1002">
        <v>1</v>
      </c>
      <c r="D36" s="1002">
        <v>1</v>
      </c>
      <c r="E36" s="1002">
        <v>0</v>
      </c>
      <c r="F36" s="1002">
        <v>0</v>
      </c>
    </row>
    <row r="37" spans="1:6" ht="14.25" customHeight="1">
      <c r="A37" s="1720"/>
      <c r="B37" s="1001" t="s">
        <v>1870</v>
      </c>
      <c r="C37" s="1002">
        <v>4</v>
      </c>
      <c r="D37" s="1002">
        <v>1</v>
      </c>
      <c r="E37" s="1002">
        <v>2</v>
      </c>
      <c r="F37" s="1002">
        <v>1</v>
      </c>
    </row>
    <row r="38" spans="1:6" ht="14.25" customHeight="1">
      <c r="A38" s="1720"/>
      <c r="B38" s="1001" t="s">
        <v>1871</v>
      </c>
      <c r="C38" s="1002">
        <v>1</v>
      </c>
      <c r="D38" s="1002">
        <v>0</v>
      </c>
      <c r="E38" s="1002">
        <v>1</v>
      </c>
      <c r="F38" s="1002">
        <v>0</v>
      </c>
    </row>
    <row r="39" spans="1:6" ht="14.25" customHeight="1">
      <c r="A39" s="1720"/>
      <c r="B39" s="1001" t="s">
        <v>1885</v>
      </c>
      <c r="C39" s="1002">
        <v>17</v>
      </c>
      <c r="D39" s="1002">
        <v>17</v>
      </c>
      <c r="E39" s="1002">
        <v>0</v>
      </c>
      <c r="F39" s="1002">
        <v>0</v>
      </c>
    </row>
    <row r="40" spans="1:6" ht="14.25" customHeight="1">
      <c r="A40" s="1720"/>
      <c r="B40" s="1001" t="s">
        <v>1886</v>
      </c>
      <c r="C40" s="1002">
        <v>10</v>
      </c>
      <c r="D40" s="1002">
        <v>10</v>
      </c>
      <c r="E40" s="1002">
        <v>0</v>
      </c>
      <c r="F40" s="1002">
        <v>0</v>
      </c>
    </row>
    <row r="41" spans="1:6" ht="14.25" customHeight="1">
      <c r="A41" s="1720"/>
      <c r="B41" s="1001" t="s">
        <v>1878</v>
      </c>
      <c r="C41" s="1002">
        <v>122</v>
      </c>
      <c r="D41" s="1002">
        <v>121</v>
      </c>
      <c r="E41" s="1002">
        <v>1</v>
      </c>
      <c r="F41" s="1002">
        <v>0</v>
      </c>
    </row>
    <row r="42" spans="1:6" ht="14.25" customHeight="1">
      <c r="A42" s="1720"/>
      <c r="B42" s="1001" t="s">
        <v>1879</v>
      </c>
      <c r="C42" s="1002">
        <v>8</v>
      </c>
      <c r="D42" s="1002">
        <v>7</v>
      </c>
      <c r="E42" s="1002">
        <v>1</v>
      </c>
      <c r="F42" s="1002">
        <v>0</v>
      </c>
    </row>
    <row r="43" spans="1:6" ht="14.25" customHeight="1">
      <c r="A43" s="1720"/>
      <c r="B43" s="1001" t="s">
        <v>1871</v>
      </c>
      <c r="C43" s="1002">
        <v>66</v>
      </c>
      <c r="D43" s="1002">
        <v>65</v>
      </c>
      <c r="E43" s="1002">
        <v>1</v>
      </c>
      <c r="F43" s="1002">
        <v>0</v>
      </c>
    </row>
    <row r="44" spans="1:6" ht="14.25" customHeight="1">
      <c r="A44" s="1720"/>
      <c r="B44" s="1001" t="s">
        <v>1887</v>
      </c>
      <c r="C44" s="1002">
        <v>12</v>
      </c>
      <c r="D44" s="1002">
        <v>12</v>
      </c>
      <c r="E44" s="1002">
        <v>0</v>
      </c>
      <c r="F44" s="1002">
        <v>0</v>
      </c>
    </row>
    <row r="45" spans="1:6" ht="14.25" customHeight="1">
      <c r="A45" s="1720"/>
      <c r="B45" s="1001" t="s">
        <v>1888</v>
      </c>
      <c r="C45" s="1002">
        <v>23</v>
      </c>
      <c r="D45" s="1002">
        <v>23</v>
      </c>
      <c r="E45" s="1002">
        <v>0</v>
      </c>
      <c r="F45" s="1002">
        <v>0</v>
      </c>
    </row>
    <row r="46" spans="1:6" ht="14.25" customHeight="1">
      <c r="A46" s="1720"/>
      <c r="B46" s="1001" t="s">
        <v>1878</v>
      </c>
      <c r="C46" s="1002">
        <v>4</v>
      </c>
      <c r="D46" s="1002">
        <v>4</v>
      </c>
      <c r="E46" s="1002">
        <v>0</v>
      </c>
      <c r="F46" s="1002">
        <v>0</v>
      </c>
    </row>
    <row r="47" spans="1:6" ht="14.25" customHeight="1">
      <c r="A47" s="1720"/>
      <c r="B47" s="1001" t="s">
        <v>1883</v>
      </c>
      <c r="C47" s="1002">
        <v>110</v>
      </c>
      <c r="D47" s="1002">
        <v>38</v>
      </c>
      <c r="E47" s="1002">
        <v>1</v>
      </c>
      <c r="F47" s="1002">
        <v>71</v>
      </c>
    </row>
    <row r="48" spans="1:6" ht="14.25" customHeight="1">
      <c r="A48" s="1720"/>
      <c r="B48" s="1001" t="s">
        <v>1871</v>
      </c>
      <c r="C48" s="1002">
        <v>21</v>
      </c>
      <c r="D48" s="1002">
        <v>3</v>
      </c>
      <c r="E48" s="1002">
        <v>1</v>
      </c>
      <c r="F48" s="1002">
        <v>17</v>
      </c>
    </row>
    <row r="49" spans="1:6" ht="14.25" customHeight="1">
      <c r="A49" s="1720"/>
      <c r="B49" s="1001" t="s">
        <v>1878</v>
      </c>
      <c r="C49" s="1002">
        <v>109</v>
      </c>
      <c r="D49" s="1002">
        <v>68</v>
      </c>
      <c r="E49" s="1002">
        <v>2</v>
      </c>
      <c r="F49" s="1002">
        <v>39</v>
      </c>
    </row>
    <row r="50" spans="1:6" ht="14.25" customHeight="1">
      <c r="A50" s="1720"/>
      <c r="B50" s="1001" t="s">
        <v>1871</v>
      </c>
      <c r="C50" s="1002">
        <v>85</v>
      </c>
      <c r="D50" s="1002">
        <v>36</v>
      </c>
      <c r="E50" s="1002">
        <v>8</v>
      </c>
      <c r="F50" s="1002">
        <v>41</v>
      </c>
    </row>
    <row r="51" spans="1:6" ht="14.25" customHeight="1">
      <c r="A51" s="1721"/>
      <c r="B51" s="1005" t="s">
        <v>1872</v>
      </c>
      <c r="C51" s="1006">
        <v>3</v>
      </c>
      <c r="D51" s="1006">
        <v>3</v>
      </c>
      <c r="E51" s="1006">
        <v>0</v>
      </c>
      <c r="F51" s="1006">
        <v>0</v>
      </c>
    </row>
    <row r="52" spans="1:6" ht="14.25" customHeight="1">
      <c r="A52" s="996" t="s">
        <v>192</v>
      </c>
      <c r="B52" s="1007" t="s">
        <v>1873</v>
      </c>
      <c r="C52" s="1008">
        <v>371</v>
      </c>
      <c r="D52" s="1008">
        <v>150</v>
      </c>
      <c r="E52" s="1008">
        <v>3</v>
      </c>
      <c r="F52" s="1008">
        <v>218</v>
      </c>
    </row>
    <row r="53" spans="1:6" ht="14.25" customHeight="1">
      <c r="A53" s="1719" t="s">
        <v>157</v>
      </c>
      <c r="B53" s="999" t="s">
        <v>1876</v>
      </c>
      <c r="C53" s="1000">
        <v>2</v>
      </c>
      <c r="D53" s="1000">
        <v>0</v>
      </c>
      <c r="E53" s="1000">
        <v>0</v>
      </c>
      <c r="F53" s="1000">
        <v>2</v>
      </c>
    </row>
    <row r="54" spans="1:6" ht="14.25" customHeight="1">
      <c r="A54" s="1720"/>
      <c r="B54" s="1001" t="s">
        <v>1869</v>
      </c>
      <c r="C54" s="1002">
        <v>4</v>
      </c>
      <c r="D54" s="1002">
        <v>0</v>
      </c>
      <c r="E54" s="1002">
        <v>4</v>
      </c>
      <c r="F54" s="1002">
        <v>0</v>
      </c>
    </row>
    <row r="55" spans="1:6" ht="14.25" customHeight="1">
      <c r="A55" s="1721"/>
      <c r="B55" s="1005" t="s">
        <v>1889</v>
      </c>
      <c r="C55" s="1006">
        <v>1</v>
      </c>
      <c r="D55" s="1006">
        <v>0</v>
      </c>
      <c r="E55" s="1006">
        <v>1</v>
      </c>
      <c r="F55" s="1006">
        <v>0</v>
      </c>
    </row>
    <row r="56" spans="1:6" ht="14.25" customHeight="1">
      <c r="A56" s="996"/>
      <c r="B56" s="1009" t="s">
        <v>332</v>
      </c>
      <c r="C56" s="1010">
        <v>25075</v>
      </c>
      <c r="D56" s="1010">
        <v>12779</v>
      </c>
      <c r="E56" s="1010">
        <v>1010</v>
      </c>
      <c r="F56" s="1010">
        <v>11286</v>
      </c>
    </row>
    <row r="58" spans="1:6">
      <c r="A58" s="1548">
        <v>46</v>
      </c>
      <c r="B58" s="1548"/>
      <c r="C58" s="1548"/>
      <c r="D58" s="1548"/>
      <c r="E58" s="1548"/>
      <c r="F58" s="1548"/>
    </row>
  </sheetData>
  <mergeCells count="9">
    <mergeCell ref="A35:A51"/>
    <mergeCell ref="A53:A55"/>
    <mergeCell ref="A58:F58"/>
    <mergeCell ref="A2:F2"/>
    <mergeCell ref="A5:A13"/>
    <mergeCell ref="A14:A25"/>
    <mergeCell ref="A26:A28"/>
    <mergeCell ref="A29:A31"/>
    <mergeCell ref="A32:A34"/>
  </mergeCells>
  <pageMargins left="0.57999999999999996" right="0.3" top="0.34" bottom="0.4" header="0.24" footer="0.27"/>
  <pageSetup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H116"/>
  <sheetViews>
    <sheetView zoomScaleSheetLayoutView="100" workbookViewId="0">
      <selection activeCell="K15" sqref="K15"/>
    </sheetView>
  </sheetViews>
  <sheetFormatPr defaultRowHeight="15" customHeight="1"/>
  <cols>
    <col min="1" max="1" width="30" style="153" customWidth="1"/>
    <col min="2" max="2" width="10" style="153" customWidth="1"/>
    <col min="3" max="3" width="9.28515625" style="163" customWidth="1"/>
    <col min="4" max="4" width="11.140625" style="163" customWidth="1"/>
    <col min="5" max="5" width="10.42578125" style="163" customWidth="1"/>
    <col min="6" max="6" width="11.28515625" style="163" customWidth="1"/>
    <col min="7" max="7" width="8.42578125" style="163" customWidth="1"/>
    <col min="8" max="16384" width="9.140625" style="153"/>
  </cols>
  <sheetData>
    <row r="1" spans="1:8" ht="23.25" customHeight="1">
      <c r="A1" s="1494" t="s">
        <v>918</v>
      </c>
      <c r="B1" s="1494"/>
      <c r="C1" s="1494"/>
      <c r="D1" s="1494"/>
      <c r="E1" s="1494"/>
      <c r="F1" s="1494"/>
      <c r="G1" s="1494"/>
    </row>
    <row r="2" spans="1:8" ht="11.25" customHeight="1">
      <c r="A2" s="767"/>
      <c r="B2" s="767"/>
      <c r="C2" s="779"/>
      <c r="D2" s="779"/>
      <c r="E2" s="779"/>
      <c r="F2" s="779"/>
      <c r="G2" s="779"/>
    </row>
    <row r="3" spans="1:8" ht="20.25" customHeight="1">
      <c r="A3" s="780" t="s">
        <v>919</v>
      </c>
      <c r="B3" s="781"/>
      <c r="C3" s="779"/>
      <c r="D3" s="779"/>
      <c r="E3" s="779"/>
    </row>
    <row r="4" spans="1:8" ht="18.75" customHeight="1">
      <c r="A4" s="1496" t="s">
        <v>920</v>
      </c>
      <c r="B4" s="1496" t="s">
        <v>921</v>
      </c>
      <c r="C4" s="1491" t="s">
        <v>922</v>
      </c>
      <c r="D4" s="1492"/>
      <c r="E4" s="1493"/>
      <c r="F4" s="1491" t="s">
        <v>450</v>
      </c>
      <c r="G4" s="1493"/>
    </row>
    <row r="5" spans="1:8" ht="31.5" customHeight="1">
      <c r="A5" s="1497"/>
      <c r="B5" s="1497"/>
      <c r="C5" s="1416">
        <v>2011</v>
      </c>
      <c r="D5" s="1416">
        <v>2012</v>
      </c>
      <c r="E5" s="1416">
        <v>2013</v>
      </c>
      <c r="F5" s="1416" t="s">
        <v>923</v>
      </c>
      <c r="G5" s="1416" t="s">
        <v>924</v>
      </c>
      <c r="H5" s="771"/>
    </row>
    <row r="6" spans="1:8" ht="15" customHeight="1">
      <c r="A6" s="1417" t="s">
        <v>3</v>
      </c>
      <c r="B6" s="1417">
        <v>1</v>
      </c>
      <c r="C6" s="1417">
        <v>2</v>
      </c>
      <c r="D6" s="1417">
        <v>3</v>
      </c>
      <c r="E6" s="1417">
        <v>4</v>
      </c>
      <c r="F6" s="1417">
        <v>5</v>
      </c>
      <c r="G6" s="1417">
        <v>6</v>
      </c>
      <c r="H6" s="771"/>
    </row>
    <row r="7" spans="1:8" s="156" customFormat="1" ht="21" customHeight="1">
      <c r="A7" s="1132" t="s">
        <v>925</v>
      </c>
      <c r="B7" s="801" t="s">
        <v>926</v>
      </c>
      <c r="C7" s="802">
        <v>21921</v>
      </c>
      <c r="D7" s="802">
        <v>21890</v>
      </c>
      <c r="E7" s="802">
        <v>22105</v>
      </c>
      <c r="F7" s="1029">
        <f>(E7/D7)*100</f>
        <v>100.98218364550023</v>
      </c>
      <c r="G7" s="1232">
        <f>E7-D7</f>
        <v>215</v>
      </c>
      <c r="H7" s="818"/>
    </row>
    <row r="8" spans="1:8" s="156" customFormat="1" ht="21" customHeight="1">
      <c r="A8" s="1132" t="s">
        <v>927</v>
      </c>
      <c r="B8" s="801" t="s">
        <v>928</v>
      </c>
      <c r="C8" s="158">
        <v>75</v>
      </c>
      <c r="D8" s="158">
        <v>74.7</v>
      </c>
      <c r="E8" s="158">
        <v>75.099999999999994</v>
      </c>
      <c r="F8" s="1029">
        <f t="shared" ref="F8:F34" si="0">(E8/D8)*100</f>
        <v>100.53547523427039</v>
      </c>
      <c r="G8" s="1232">
        <f t="shared" ref="G8:G34" si="1">E8-D8</f>
        <v>0.39999999999999147</v>
      </c>
    </row>
    <row r="9" spans="1:8" s="156" customFormat="1" ht="21" customHeight="1">
      <c r="A9" s="1132" t="s">
        <v>929</v>
      </c>
      <c r="B9" s="801" t="s">
        <v>928</v>
      </c>
      <c r="C9" s="158">
        <v>44.9</v>
      </c>
      <c r="D9" s="158">
        <v>44.7</v>
      </c>
      <c r="E9" s="158">
        <v>44.5</v>
      </c>
      <c r="F9" s="1029">
        <f t="shared" si="0"/>
        <v>99.552572706935109</v>
      </c>
      <c r="G9" s="1232">
        <f t="shared" si="1"/>
        <v>-0.20000000000000284</v>
      </c>
    </row>
    <row r="10" spans="1:8" s="156" customFormat="1" ht="21" customHeight="1">
      <c r="A10" s="1132" t="s">
        <v>930</v>
      </c>
      <c r="B10" s="801" t="s">
        <v>931</v>
      </c>
      <c r="C10" s="802">
        <v>1993</v>
      </c>
      <c r="D10" s="802">
        <v>1923</v>
      </c>
      <c r="E10" s="802">
        <v>1972</v>
      </c>
      <c r="F10" s="1029">
        <f t="shared" si="0"/>
        <v>102.54810192407697</v>
      </c>
      <c r="G10" s="1232">
        <f t="shared" si="1"/>
        <v>49</v>
      </c>
    </row>
    <row r="11" spans="1:8" s="156" customFormat="1" ht="21" customHeight="1">
      <c r="A11" s="157" t="s">
        <v>932</v>
      </c>
      <c r="B11" s="801" t="s">
        <v>931</v>
      </c>
      <c r="C11" s="802">
        <v>492</v>
      </c>
      <c r="D11" s="802">
        <v>499</v>
      </c>
      <c r="E11" s="802">
        <v>503</v>
      </c>
      <c r="F11" s="1029">
        <f t="shared" si="0"/>
        <v>100.80160320641282</v>
      </c>
      <c r="G11" s="1232">
        <f t="shared" si="1"/>
        <v>4</v>
      </c>
    </row>
    <row r="12" spans="1:8" s="156" customFormat="1" ht="25.5" customHeight="1">
      <c r="A12" s="1464" t="s">
        <v>933</v>
      </c>
      <c r="B12" s="1463" t="s">
        <v>931</v>
      </c>
      <c r="C12" s="799">
        <v>40</v>
      </c>
      <c r="D12" s="799">
        <v>28</v>
      </c>
      <c r="E12" s="799">
        <v>26</v>
      </c>
      <c r="F12" s="1395">
        <f t="shared" si="0"/>
        <v>92.857142857142861</v>
      </c>
      <c r="G12" s="1396">
        <f t="shared" si="1"/>
        <v>-2</v>
      </c>
    </row>
    <row r="13" spans="1:8" s="156" customFormat="1" ht="21" customHeight="1">
      <c r="A13" s="157" t="s">
        <v>934</v>
      </c>
      <c r="B13" s="801" t="s">
        <v>935</v>
      </c>
      <c r="C13" s="802">
        <v>2326</v>
      </c>
      <c r="D13" s="802">
        <v>2233</v>
      </c>
      <c r="E13" s="802">
        <v>3110</v>
      </c>
      <c r="F13" s="1029">
        <f>(E13/D13)*100</f>
        <v>139.27451858486342</v>
      </c>
      <c r="G13" s="1232">
        <f t="shared" si="1"/>
        <v>877</v>
      </c>
    </row>
    <row r="14" spans="1:8" s="156" customFormat="1" ht="21" customHeight="1">
      <c r="A14" s="157" t="s">
        <v>894</v>
      </c>
      <c r="B14" s="801" t="s">
        <v>945</v>
      </c>
      <c r="C14" s="158">
        <v>9353.2999999999993</v>
      </c>
      <c r="D14" s="158">
        <v>9159.5</v>
      </c>
      <c r="E14" s="158">
        <v>52008.7</v>
      </c>
      <c r="F14" s="1412" t="s">
        <v>2260</v>
      </c>
      <c r="G14" s="1232">
        <f t="shared" si="1"/>
        <v>42849.2</v>
      </c>
    </row>
    <row r="15" spans="1:8" s="156" customFormat="1" ht="21" customHeight="1">
      <c r="A15" s="157" t="s">
        <v>937</v>
      </c>
      <c r="B15" s="801" t="s">
        <v>945</v>
      </c>
      <c r="C15" s="158">
        <v>6377.4</v>
      </c>
      <c r="D15" s="158">
        <v>10078.6</v>
      </c>
      <c r="E15" s="158">
        <v>49331.3</v>
      </c>
      <c r="F15" s="1412" t="s">
        <v>2261</v>
      </c>
      <c r="G15" s="1232">
        <f t="shared" si="1"/>
        <v>39252.700000000004</v>
      </c>
    </row>
    <row r="16" spans="1:8" s="156" customFormat="1" ht="21" customHeight="1">
      <c r="A16" s="1287" t="s">
        <v>938</v>
      </c>
      <c r="B16" s="801" t="s">
        <v>935</v>
      </c>
      <c r="C16" s="802">
        <v>14079</v>
      </c>
      <c r="D16" s="802">
        <v>13588</v>
      </c>
      <c r="E16" s="1385">
        <v>13285</v>
      </c>
      <c r="F16" s="1029">
        <f t="shared" si="0"/>
        <v>97.770091256991464</v>
      </c>
      <c r="G16" s="1232">
        <f t="shared" si="1"/>
        <v>-303</v>
      </c>
    </row>
    <row r="17" spans="1:7" s="156" customFormat="1" ht="21" customHeight="1">
      <c r="A17" s="1287" t="s">
        <v>939</v>
      </c>
      <c r="B17" s="801" t="s">
        <v>935</v>
      </c>
      <c r="C17" s="802">
        <v>506</v>
      </c>
      <c r="D17" s="802">
        <v>506</v>
      </c>
      <c r="E17" s="1385">
        <v>488</v>
      </c>
      <c r="F17" s="1029">
        <f t="shared" si="0"/>
        <v>96.442687747035578</v>
      </c>
      <c r="G17" s="1232">
        <f t="shared" si="1"/>
        <v>-18</v>
      </c>
    </row>
    <row r="18" spans="1:7" s="156" customFormat="1" ht="21" customHeight="1">
      <c r="A18" s="1287" t="s">
        <v>940</v>
      </c>
      <c r="B18" s="801" t="s">
        <v>935</v>
      </c>
      <c r="C18" s="802">
        <v>781</v>
      </c>
      <c r="D18" s="802">
        <v>781</v>
      </c>
      <c r="E18" s="1385">
        <v>851</v>
      </c>
      <c r="F18" s="1029">
        <f t="shared" si="0"/>
        <v>108.9628681177977</v>
      </c>
      <c r="G18" s="1232">
        <f t="shared" si="1"/>
        <v>70</v>
      </c>
    </row>
    <row r="19" spans="1:7" s="156" customFormat="1" ht="21" customHeight="1">
      <c r="A19" s="1287" t="s">
        <v>449</v>
      </c>
      <c r="B19" s="801" t="s">
        <v>935</v>
      </c>
      <c r="C19" s="802">
        <v>24</v>
      </c>
      <c r="D19" s="802">
        <v>24</v>
      </c>
      <c r="E19" s="1385">
        <v>26</v>
      </c>
      <c r="F19" s="1029">
        <f t="shared" si="0"/>
        <v>108.33333333333333</v>
      </c>
      <c r="G19" s="1232">
        <f t="shared" si="1"/>
        <v>2</v>
      </c>
    </row>
    <row r="20" spans="1:7" s="156" customFormat="1" ht="21" customHeight="1">
      <c r="A20" s="1287" t="s">
        <v>941</v>
      </c>
      <c r="B20" s="801" t="s">
        <v>935</v>
      </c>
      <c r="C20" s="802">
        <v>3383</v>
      </c>
      <c r="D20" s="802">
        <v>3883</v>
      </c>
      <c r="E20" s="1385">
        <v>4488</v>
      </c>
      <c r="F20" s="1029">
        <f t="shared" si="0"/>
        <v>115.58073654390935</v>
      </c>
      <c r="G20" s="1232">
        <f t="shared" si="1"/>
        <v>605</v>
      </c>
    </row>
    <row r="21" spans="1:7" s="156" customFormat="1" ht="21" customHeight="1">
      <c r="A21" s="1287" t="s">
        <v>942</v>
      </c>
      <c r="B21" s="801" t="s">
        <v>935</v>
      </c>
      <c r="C21" s="802">
        <v>279</v>
      </c>
      <c r="D21" s="802">
        <v>279</v>
      </c>
      <c r="E21" s="1385">
        <v>329</v>
      </c>
      <c r="F21" s="1029">
        <f t="shared" si="0"/>
        <v>117.92114695340501</v>
      </c>
      <c r="G21" s="1232">
        <f t="shared" si="1"/>
        <v>50</v>
      </c>
    </row>
    <row r="22" spans="1:7" s="156" customFormat="1" ht="21" customHeight="1">
      <c r="A22" s="1287" t="s">
        <v>943</v>
      </c>
      <c r="B22" s="801" t="s">
        <v>935</v>
      </c>
      <c r="C22" s="802">
        <v>25</v>
      </c>
      <c r="D22" s="802">
        <v>27</v>
      </c>
      <c r="E22" s="1385">
        <v>27</v>
      </c>
      <c r="F22" s="1029">
        <f t="shared" si="0"/>
        <v>100</v>
      </c>
      <c r="G22" s="1232">
        <f t="shared" si="1"/>
        <v>0</v>
      </c>
    </row>
    <row r="23" spans="1:7" s="156" customFormat="1" ht="21" customHeight="1">
      <c r="A23" s="157" t="s">
        <v>944</v>
      </c>
      <c r="B23" s="801" t="s">
        <v>945</v>
      </c>
      <c r="C23" s="802">
        <v>15790.2</v>
      </c>
      <c r="D23" s="802">
        <v>24887.3</v>
      </c>
      <c r="E23" s="1385">
        <v>37041.699999999997</v>
      </c>
      <c r="F23" s="1029">
        <f t="shared" si="0"/>
        <v>148.83776062489702</v>
      </c>
      <c r="G23" s="1232">
        <f t="shared" si="1"/>
        <v>12154.399999999998</v>
      </c>
    </row>
    <row r="24" spans="1:7" s="156" customFormat="1" ht="21" customHeight="1">
      <c r="A24" s="157" t="s">
        <v>946</v>
      </c>
      <c r="B24" s="801" t="s">
        <v>945</v>
      </c>
      <c r="C24" s="158">
        <v>15180.4</v>
      </c>
      <c r="D24" s="158">
        <v>22962.5</v>
      </c>
      <c r="E24" s="158">
        <v>36951.599999999999</v>
      </c>
      <c r="F24" s="1029">
        <f t="shared" si="0"/>
        <v>160.92150244964617</v>
      </c>
      <c r="G24" s="1232">
        <f t="shared" si="1"/>
        <v>13989.099999999999</v>
      </c>
    </row>
    <row r="25" spans="1:7" s="156" customFormat="1" ht="21" customHeight="1">
      <c r="A25" s="157" t="s">
        <v>947</v>
      </c>
      <c r="B25" s="801" t="s">
        <v>935</v>
      </c>
      <c r="C25" s="802">
        <v>6307</v>
      </c>
      <c r="D25" s="802">
        <v>5819</v>
      </c>
      <c r="E25" s="802">
        <v>5911</v>
      </c>
      <c r="F25" s="1029">
        <f t="shared" si="0"/>
        <v>101.58102766798419</v>
      </c>
      <c r="G25" s="1232">
        <f t="shared" si="1"/>
        <v>92</v>
      </c>
    </row>
    <row r="26" spans="1:7" s="156" customFormat="1" ht="21" customHeight="1">
      <c r="A26" s="157" t="s">
        <v>948</v>
      </c>
      <c r="B26" s="801" t="s">
        <v>935</v>
      </c>
      <c r="C26" s="802">
        <v>4075</v>
      </c>
      <c r="D26" s="802">
        <v>3744</v>
      </c>
      <c r="E26" s="802">
        <v>3738</v>
      </c>
      <c r="F26" s="1029">
        <f t="shared" si="0"/>
        <v>99.839743589743591</v>
      </c>
      <c r="G26" s="1232">
        <f t="shared" si="1"/>
        <v>-6</v>
      </c>
    </row>
    <row r="27" spans="1:7" s="156" customFormat="1" ht="21" customHeight="1">
      <c r="A27" s="157" t="s">
        <v>949</v>
      </c>
      <c r="B27" s="801" t="s">
        <v>935</v>
      </c>
      <c r="C27" s="802">
        <v>563</v>
      </c>
      <c r="D27" s="802">
        <v>625</v>
      </c>
      <c r="E27" s="802">
        <v>615</v>
      </c>
      <c r="F27" s="1029">
        <f t="shared" si="0"/>
        <v>98.4</v>
      </c>
      <c r="G27" s="1232">
        <f t="shared" si="1"/>
        <v>-10</v>
      </c>
    </row>
    <row r="28" spans="1:7" s="156" customFormat="1" ht="21" customHeight="1">
      <c r="A28" s="157" t="s">
        <v>950</v>
      </c>
      <c r="B28" s="801" t="s">
        <v>935</v>
      </c>
      <c r="C28" s="802">
        <v>126</v>
      </c>
      <c r="D28" s="802">
        <v>139</v>
      </c>
      <c r="E28" s="802">
        <v>155</v>
      </c>
      <c r="F28" s="1029">
        <f t="shared" si="0"/>
        <v>111.51079136690647</v>
      </c>
      <c r="G28" s="1232">
        <f t="shared" si="1"/>
        <v>16</v>
      </c>
    </row>
    <row r="29" spans="1:7" s="156" customFormat="1" ht="21" customHeight="1">
      <c r="A29" s="157" t="s">
        <v>951</v>
      </c>
      <c r="B29" s="801" t="s">
        <v>952</v>
      </c>
      <c r="C29" s="802">
        <v>1149762</v>
      </c>
      <c r="D29" s="802">
        <v>1207253</v>
      </c>
      <c r="E29" s="802">
        <v>1220143</v>
      </c>
      <c r="F29" s="1029">
        <f t="shared" si="0"/>
        <v>101.06771322995263</v>
      </c>
      <c r="G29" s="1232">
        <f t="shared" si="1"/>
        <v>12890</v>
      </c>
    </row>
    <row r="30" spans="1:7" s="156" customFormat="1" ht="21" customHeight="1">
      <c r="A30" s="157" t="s">
        <v>953</v>
      </c>
      <c r="B30" s="801" t="s">
        <v>952</v>
      </c>
      <c r="C30" s="802">
        <v>5557</v>
      </c>
      <c r="D30" s="802">
        <v>5007</v>
      </c>
      <c r="E30" s="802">
        <v>4714</v>
      </c>
      <c r="F30" s="1029">
        <f t="shared" si="0"/>
        <v>94.148192530457365</v>
      </c>
      <c r="G30" s="1232">
        <f t="shared" si="1"/>
        <v>-293</v>
      </c>
    </row>
    <row r="31" spans="1:7" s="156" customFormat="1" ht="21" customHeight="1">
      <c r="A31" s="157" t="s">
        <v>954</v>
      </c>
      <c r="B31" s="801" t="s">
        <v>952</v>
      </c>
      <c r="C31" s="802">
        <v>144102</v>
      </c>
      <c r="D31" s="802">
        <v>150845</v>
      </c>
      <c r="E31" s="802">
        <v>160902</v>
      </c>
      <c r="F31" s="1029">
        <f t="shared" si="0"/>
        <v>106.6671086214326</v>
      </c>
      <c r="G31" s="1232">
        <f t="shared" si="1"/>
        <v>10057</v>
      </c>
    </row>
    <row r="32" spans="1:7" s="156" customFormat="1" ht="21" customHeight="1">
      <c r="A32" s="157" t="s">
        <v>955</v>
      </c>
      <c r="B32" s="801" t="s">
        <v>952</v>
      </c>
      <c r="C32" s="802">
        <v>109684</v>
      </c>
      <c r="D32" s="802">
        <v>119737</v>
      </c>
      <c r="E32" s="802">
        <v>124696</v>
      </c>
      <c r="F32" s="1029">
        <f t="shared" si="0"/>
        <v>104.14157695616227</v>
      </c>
      <c r="G32" s="1232">
        <f t="shared" si="1"/>
        <v>4959</v>
      </c>
    </row>
    <row r="33" spans="1:7" s="156" customFormat="1" ht="21" customHeight="1">
      <c r="A33" s="157" t="s">
        <v>956</v>
      </c>
      <c r="B33" s="801" t="s">
        <v>952</v>
      </c>
      <c r="C33" s="802">
        <v>555359</v>
      </c>
      <c r="D33" s="802">
        <v>584778</v>
      </c>
      <c r="E33" s="802">
        <v>592993</v>
      </c>
      <c r="F33" s="1029">
        <f t="shared" si="0"/>
        <v>101.40480661037179</v>
      </c>
      <c r="G33" s="1232">
        <f t="shared" si="1"/>
        <v>8215</v>
      </c>
    </row>
    <row r="34" spans="1:7" s="156" customFormat="1" ht="21" customHeight="1">
      <c r="A34" s="1394" t="s">
        <v>957</v>
      </c>
      <c r="B34" s="1387" t="s">
        <v>952</v>
      </c>
      <c r="C34" s="799">
        <v>335060</v>
      </c>
      <c r="D34" s="799">
        <v>346886</v>
      </c>
      <c r="E34" s="799">
        <v>336838</v>
      </c>
      <c r="F34" s="1395">
        <f t="shared" si="0"/>
        <v>97.103371136338737</v>
      </c>
      <c r="G34" s="1396">
        <f t="shared" si="1"/>
        <v>-10048</v>
      </c>
    </row>
    <row r="35" spans="1:7" s="156" customFormat="1" ht="9.75" customHeight="1">
      <c r="A35" s="157"/>
      <c r="B35" s="801"/>
      <c r="C35" s="802"/>
      <c r="D35" s="802"/>
      <c r="E35" s="802"/>
      <c r="F35" s="158"/>
      <c r="G35" s="159"/>
    </row>
    <row r="36" spans="1:7" s="156" customFormat="1" ht="18" customHeight="1">
      <c r="A36" s="1495">
        <v>9</v>
      </c>
      <c r="B36" s="1495"/>
      <c r="C36" s="1495"/>
      <c r="D36" s="1495"/>
      <c r="E36" s="1495"/>
      <c r="F36" s="1495"/>
      <c r="G36" s="1495"/>
    </row>
    <row r="37" spans="1:7" s="156" customFormat="1" ht="18" customHeight="1">
      <c r="A37" s="160"/>
      <c r="B37" s="160"/>
      <c r="C37" s="161"/>
      <c r="D37" s="1490" t="s">
        <v>958</v>
      </c>
      <c r="E37" s="1490"/>
      <c r="F37" s="1490"/>
      <c r="G37" s="1490"/>
    </row>
    <row r="38" spans="1:7" s="156" customFormat="1" ht="24.75" customHeight="1">
      <c r="A38" s="1486" t="s">
        <v>920</v>
      </c>
      <c r="B38" s="1486" t="s">
        <v>921</v>
      </c>
      <c r="C38" s="1491" t="s">
        <v>922</v>
      </c>
      <c r="D38" s="1492"/>
      <c r="E38" s="1493"/>
      <c r="F38" s="1489" t="s">
        <v>450</v>
      </c>
      <c r="G38" s="1489"/>
    </row>
    <row r="39" spans="1:7" s="156" customFormat="1" ht="33" customHeight="1">
      <c r="A39" s="1486"/>
      <c r="B39" s="1486"/>
      <c r="C39" s="1392">
        <v>2011</v>
      </c>
      <c r="D39" s="1392">
        <v>2012</v>
      </c>
      <c r="E39" s="1392">
        <v>2013</v>
      </c>
      <c r="F39" s="1393" t="s">
        <v>923</v>
      </c>
      <c r="G39" s="1392" t="s">
        <v>924</v>
      </c>
    </row>
    <row r="40" spans="1:7" s="156" customFormat="1" ht="13.5" customHeight="1">
      <c r="A40" s="157" t="s">
        <v>959</v>
      </c>
      <c r="B40" s="801" t="s">
        <v>952</v>
      </c>
      <c r="C40" s="802">
        <v>1103287</v>
      </c>
      <c r="D40" s="802">
        <v>1156252</v>
      </c>
      <c r="E40" s="802">
        <v>1169807</v>
      </c>
      <c r="F40" s="1029">
        <f t="shared" ref="F40:F78" si="2">(E40/D40)*100</f>
        <v>101.1723222965236</v>
      </c>
      <c r="G40" s="1232">
        <f t="shared" ref="G40:G78" si="3">E40-D40</f>
        <v>13555</v>
      </c>
    </row>
    <row r="41" spans="1:7" s="156" customFormat="1" ht="18" customHeight="1">
      <c r="A41" s="157" t="s">
        <v>953</v>
      </c>
      <c r="B41" s="801" t="s">
        <v>952</v>
      </c>
      <c r="C41" s="802">
        <v>5415</v>
      </c>
      <c r="D41" s="802">
        <v>4798</v>
      </c>
      <c r="E41" s="802">
        <v>4576</v>
      </c>
      <c r="F41" s="1029">
        <f t="shared" si="2"/>
        <v>95.373072113380573</v>
      </c>
      <c r="G41" s="1232">
        <f t="shared" si="3"/>
        <v>-222</v>
      </c>
    </row>
    <row r="42" spans="1:7" s="156" customFormat="1" ht="15" customHeight="1">
      <c r="A42" s="157" t="s">
        <v>954</v>
      </c>
      <c r="B42" s="801" t="s">
        <v>952</v>
      </c>
      <c r="C42" s="802">
        <v>139847</v>
      </c>
      <c r="D42" s="802">
        <v>146369</v>
      </c>
      <c r="E42" s="802">
        <v>156255</v>
      </c>
      <c r="F42" s="1029">
        <f t="shared" si="2"/>
        <v>106.75416242510367</v>
      </c>
      <c r="G42" s="1232">
        <f t="shared" si="3"/>
        <v>9886</v>
      </c>
    </row>
    <row r="43" spans="1:7" s="156" customFormat="1" ht="15" customHeight="1">
      <c r="A43" s="157" t="s">
        <v>955</v>
      </c>
      <c r="B43" s="801" t="s">
        <v>952</v>
      </c>
      <c r="C43" s="802">
        <v>104636</v>
      </c>
      <c r="D43" s="802">
        <v>114451</v>
      </c>
      <c r="E43" s="802">
        <v>120261</v>
      </c>
      <c r="F43" s="1029">
        <f t="shared" si="2"/>
        <v>105.07640824457629</v>
      </c>
      <c r="G43" s="1232">
        <f t="shared" si="3"/>
        <v>5810</v>
      </c>
    </row>
    <row r="44" spans="1:7" s="156" customFormat="1" ht="15" customHeight="1">
      <c r="A44" s="157" t="s">
        <v>956</v>
      </c>
      <c r="B44" s="801" t="s">
        <v>952</v>
      </c>
      <c r="C44" s="802">
        <v>524694</v>
      </c>
      <c r="D44" s="802">
        <v>550092</v>
      </c>
      <c r="E44" s="802">
        <v>558173</v>
      </c>
      <c r="F44" s="1029">
        <f t="shared" si="2"/>
        <v>101.46902699912015</v>
      </c>
      <c r="G44" s="1232">
        <f t="shared" si="3"/>
        <v>8081</v>
      </c>
    </row>
    <row r="45" spans="1:7" s="156" customFormat="1" ht="15" customHeight="1">
      <c r="A45" s="157" t="s">
        <v>957</v>
      </c>
      <c r="B45" s="801" t="s">
        <v>952</v>
      </c>
      <c r="C45" s="802">
        <v>328695</v>
      </c>
      <c r="D45" s="802">
        <v>340542</v>
      </c>
      <c r="E45" s="802">
        <v>330542</v>
      </c>
      <c r="F45" s="1029">
        <f t="shared" si="2"/>
        <v>97.063504648472147</v>
      </c>
      <c r="G45" s="1232">
        <f t="shared" si="3"/>
        <v>-10000</v>
      </c>
    </row>
    <row r="46" spans="1:7" s="156" customFormat="1" ht="26.25" customHeight="1">
      <c r="A46" s="1287" t="s">
        <v>960</v>
      </c>
      <c r="B46" s="801" t="s">
        <v>961</v>
      </c>
      <c r="C46" s="802">
        <v>96</v>
      </c>
      <c r="D46" s="802">
        <v>95.8</v>
      </c>
      <c r="E46" s="802">
        <v>95.9</v>
      </c>
      <c r="F46" s="1029">
        <f t="shared" si="2"/>
        <v>100.10438413361169</v>
      </c>
      <c r="G46" s="1232">
        <f t="shared" si="3"/>
        <v>0.10000000000000853</v>
      </c>
    </row>
    <row r="47" spans="1:7" s="156" customFormat="1" ht="15" customHeight="1">
      <c r="A47" s="157" t="s">
        <v>962</v>
      </c>
      <c r="B47" s="801" t="s">
        <v>952</v>
      </c>
      <c r="C47" s="802">
        <v>46475</v>
      </c>
      <c r="D47" s="802">
        <v>51001</v>
      </c>
      <c r="E47" s="802">
        <v>50336</v>
      </c>
      <c r="F47" s="1029">
        <f t="shared" si="2"/>
        <v>98.696103997960833</v>
      </c>
      <c r="G47" s="1232">
        <f t="shared" si="3"/>
        <v>-665</v>
      </c>
    </row>
    <row r="48" spans="1:7" s="156" customFormat="1" ht="15" customHeight="1">
      <c r="A48" s="157" t="s">
        <v>953</v>
      </c>
      <c r="B48" s="801" t="s">
        <v>952</v>
      </c>
      <c r="C48" s="802">
        <v>142</v>
      </c>
      <c r="D48" s="802">
        <v>209</v>
      </c>
      <c r="E48" s="802">
        <v>138</v>
      </c>
      <c r="F48" s="1029">
        <f t="shared" si="2"/>
        <v>66.028708133971293</v>
      </c>
      <c r="G48" s="1232">
        <f t="shared" si="3"/>
        <v>-71</v>
      </c>
    </row>
    <row r="49" spans="1:7" s="156" customFormat="1" ht="15" customHeight="1">
      <c r="A49" s="157" t="s">
        <v>954</v>
      </c>
      <c r="B49" s="801" t="s">
        <v>952</v>
      </c>
      <c r="C49" s="802">
        <v>4255</v>
      </c>
      <c r="D49" s="802">
        <v>4476</v>
      </c>
      <c r="E49" s="802">
        <v>4647</v>
      </c>
      <c r="F49" s="1029">
        <f t="shared" si="2"/>
        <v>103.82037533512064</v>
      </c>
      <c r="G49" s="1232">
        <f t="shared" si="3"/>
        <v>171</v>
      </c>
    </row>
    <row r="50" spans="1:7" s="156" customFormat="1" ht="15" customHeight="1">
      <c r="A50" s="157" t="s">
        <v>955</v>
      </c>
      <c r="B50" s="801" t="s">
        <v>952</v>
      </c>
      <c r="C50" s="802">
        <v>5048</v>
      </c>
      <c r="D50" s="802">
        <v>5286</v>
      </c>
      <c r="E50" s="802">
        <v>4435</v>
      </c>
      <c r="F50" s="1029">
        <f t="shared" si="2"/>
        <v>83.900870223231166</v>
      </c>
      <c r="G50" s="1232">
        <f t="shared" si="3"/>
        <v>-851</v>
      </c>
    </row>
    <row r="51" spans="1:7" s="156" customFormat="1" ht="15" customHeight="1">
      <c r="A51" s="157" t="s">
        <v>956</v>
      </c>
      <c r="B51" s="801" t="s">
        <v>952</v>
      </c>
      <c r="C51" s="802">
        <v>30665</v>
      </c>
      <c r="D51" s="802">
        <v>34686</v>
      </c>
      <c r="E51" s="802">
        <v>34820</v>
      </c>
      <c r="F51" s="1029">
        <f t="shared" si="2"/>
        <v>100.3863230121663</v>
      </c>
      <c r="G51" s="1232">
        <f t="shared" si="3"/>
        <v>134</v>
      </c>
    </row>
    <row r="52" spans="1:7" s="156" customFormat="1" ht="15" customHeight="1">
      <c r="A52" s="157" t="s">
        <v>957</v>
      </c>
      <c r="B52" s="801" t="s">
        <v>952</v>
      </c>
      <c r="C52" s="802">
        <v>6365</v>
      </c>
      <c r="D52" s="802">
        <v>6344</v>
      </c>
      <c r="E52" s="802">
        <v>6296</v>
      </c>
      <c r="F52" s="1029">
        <f t="shared" si="2"/>
        <v>99.243379571248425</v>
      </c>
      <c r="G52" s="1232">
        <f t="shared" si="3"/>
        <v>-48</v>
      </c>
    </row>
    <row r="53" spans="1:7" s="156" customFormat="1" ht="24.75" customHeight="1">
      <c r="A53" s="1287" t="s">
        <v>963</v>
      </c>
      <c r="B53" s="801" t="s">
        <v>961</v>
      </c>
      <c r="C53" s="802">
        <v>4</v>
      </c>
      <c r="D53" s="802">
        <v>4.2</v>
      </c>
      <c r="E53" s="802">
        <v>4.0999999999999996</v>
      </c>
      <c r="F53" s="1029">
        <f t="shared" si="2"/>
        <v>97.619047619047606</v>
      </c>
      <c r="G53" s="1232">
        <f t="shared" si="3"/>
        <v>-0.10000000000000053</v>
      </c>
    </row>
    <row r="54" spans="1:7" s="156" customFormat="1" ht="15" customHeight="1">
      <c r="A54" s="157" t="s">
        <v>964</v>
      </c>
      <c r="B54" s="801" t="s">
        <v>952</v>
      </c>
      <c r="C54" s="802">
        <v>494117</v>
      </c>
      <c r="D54" s="802">
        <v>537132</v>
      </c>
      <c r="E54" s="802">
        <v>551097</v>
      </c>
      <c r="F54" s="1029">
        <f t="shared" si="2"/>
        <v>102.59991957284242</v>
      </c>
      <c r="G54" s="1232">
        <f t="shared" si="3"/>
        <v>13965</v>
      </c>
    </row>
    <row r="55" spans="1:7" s="156" customFormat="1" ht="15" customHeight="1">
      <c r="A55" s="157" t="s">
        <v>965</v>
      </c>
      <c r="B55" s="801" t="s">
        <v>952</v>
      </c>
      <c r="C55" s="802">
        <v>1954</v>
      </c>
      <c r="D55" s="802">
        <v>1755</v>
      </c>
      <c r="E55" s="802">
        <v>1804</v>
      </c>
      <c r="F55" s="1029">
        <f t="shared" si="2"/>
        <v>102.79202279202279</v>
      </c>
      <c r="G55" s="1232">
        <f t="shared" si="3"/>
        <v>49</v>
      </c>
    </row>
    <row r="56" spans="1:7" s="156" customFormat="1" ht="15" customHeight="1">
      <c r="A56" s="157" t="s">
        <v>966</v>
      </c>
      <c r="B56" s="801" t="s">
        <v>952</v>
      </c>
      <c r="C56" s="802">
        <v>43544</v>
      </c>
      <c r="D56" s="802">
        <v>45391</v>
      </c>
      <c r="E56" s="802">
        <v>48661</v>
      </c>
      <c r="F56" s="1029">
        <f t="shared" si="2"/>
        <v>107.20407129166576</v>
      </c>
      <c r="G56" s="1232">
        <f t="shared" si="3"/>
        <v>3270</v>
      </c>
    </row>
    <row r="57" spans="1:7" s="156" customFormat="1" ht="15" customHeight="1">
      <c r="A57" s="157" t="s">
        <v>967</v>
      </c>
      <c r="B57" s="801" t="s">
        <v>952</v>
      </c>
      <c r="C57" s="802">
        <v>44037</v>
      </c>
      <c r="D57" s="802">
        <v>47463</v>
      </c>
      <c r="E57" s="802">
        <v>49013</v>
      </c>
      <c r="F57" s="1029">
        <f t="shared" si="2"/>
        <v>103.26570170448559</v>
      </c>
      <c r="G57" s="1232">
        <f t="shared" si="3"/>
        <v>1550</v>
      </c>
    </row>
    <row r="58" spans="1:7" s="156" customFormat="1" ht="15" customHeight="1">
      <c r="A58" s="157" t="s">
        <v>968</v>
      </c>
      <c r="B58" s="801" t="s">
        <v>952</v>
      </c>
      <c r="C58" s="802">
        <v>254242</v>
      </c>
      <c r="D58" s="802">
        <v>279946</v>
      </c>
      <c r="E58" s="802">
        <v>289610</v>
      </c>
      <c r="F58" s="1029">
        <f t="shared" si="2"/>
        <v>103.45209433247842</v>
      </c>
      <c r="G58" s="1232">
        <f t="shared" si="3"/>
        <v>9664</v>
      </c>
    </row>
    <row r="59" spans="1:7" s="156" customFormat="1" ht="15" customHeight="1">
      <c r="A59" s="157" t="s">
        <v>969</v>
      </c>
      <c r="B59" s="801" t="s">
        <v>952</v>
      </c>
      <c r="C59" s="802">
        <v>150340</v>
      </c>
      <c r="D59" s="802">
        <v>162577</v>
      </c>
      <c r="E59" s="802">
        <v>162009</v>
      </c>
      <c r="F59" s="1029">
        <f t="shared" si="2"/>
        <v>99.650627087472401</v>
      </c>
      <c r="G59" s="1232">
        <f t="shared" si="3"/>
        <v>-568</v>
      </c>
    </row>
    <row r="60" spans="1:7" s="156" customFormat="1" ht="25.5" customHeight="1">
      <c r="A60" s="1287" t="s">
        <v>970</v>
      </c>
      <c r="B60" s="801" t="s">
        <v>961</v>
      </c>
      <c r="C60" s="802">
        <v>43</v>
      </c>
      <c r="D60" s="802">
        <v>44.5</v>
      </c>
      <c r="E60" s="802">
        <v>45.2</v>
      </c>
      <c r="F60" s="1029">
        <f t="shared" si="2"/>
        <v>101.57303370786516</v>
      </c>
      <c r="G60" s="1232">
        <f t="shared" si="3"/>
        <v>0.70000000000000284</v>
      </c>
    </row>
    <row r="61" spans="1:7" s="156" customFormat="1" ht="15" customHeight="1">
      <c r="A61" s="157" t="s">
        <v>971</v>
      </c>
      <c r="B61" s="801" t="s">
        <v>952</v>
      </c>
      <c r="C61" s="802">
        <v>426803</v>
      </c>
      <c r="D61" s="802">
        <v>421407</v>
      </c>
      <c r="E61" s="802">
        <v>426591</v>
      </c>
      <c r="F61" s="1029">
        <f t="shared" si="2"/>
        <v>101.23016466266579</v>
      </c>
      <c r="G61" s="1232">
        <f t="shared" si="3"/>
        <v>5184</v>
      </c>
    </row>
    <row r="62" spans="1:7" s="156" customFormat="1" ht="15" customHeight="1">
      <c r="A62" s="157" t="s">
        <v>965</v>
      </c>
      <c r="B62" s="801" t="s">
        <v>952</v>
      </c>
      <c r="C62" s="802">
        <v>1079</v>
      </c>
      <c r="D62" s="802">
        <v>844</v>
      </c>
      <c r="E62" s="802">
        <v>861</v>
      </c>
      <c r="F62" s="1029">
        <f t="shared" si="2"/>
        <v>102.01421800947867</v>
      </c>
      <c r="G62" s="1232">
        <f t="shared" si="3"/>
        <v>17</v>
      </c>
    </row>
    <row r="63" spans="1:7" s="156" customFormat="1" ht="15" customHeight="1">
      <c r="A63" s="157" t="s">
        <v>966</v>
      </c>
      <c r="B63" s="801" t="s">
        <v>952</v>
      </c>
      <c r="C63" s="802">
        <v>24909</v>
      </c>
      <c r="D63" s="802">
        <v>27223</v>
      </c>
      <c r="E63" s="802">
        <v>31130</v>
      </c>
      <c r="F63" s="1029">
        <f t="shared" si="2"/>
        <v>114.35183484553502</v>
      </c>
      <c r="G63" s="1232">
        <f t="shared" si="3"/>
        <v>3907</v>
      </c>
    </row>
    <row r="64" spans="1:7" s="156" customFormat="1" ht="15" customHeight="1">
      <c r="A64" s="157" t="s">
        <v>967</v>
      </c>
      <c r="B64" s="801" t="s">
        <v>952</v>
      </c>
      <c r="C64" s="802">
        <v>28453</v>
      </c>
      <c r="D64" s="802">
        <v>31160</v>
      </c>
      <c r="E64" s="802">
        <v>35930</v>
      </c>
      <c r="F64" s="1029">
        <f t="shared" si="2"/>
        <v>115.30808729139923</v>
      </c>
      <c r="G64" s="1232">
        <f t="shared" si="3"/>
        <v>4770</v>
      </c>
    </row>
    <row r="65" spans="1:7" s="156" customFormat="1" ht="15" customHeight="1">
      <c r="A65" s="157" t="s">
        <v>968</v>
      </c>
      <c r="B65" s="801" t="s">
        <v>952</v>
      </c>
      <c r="C65" s="802">
        <v>241961</v>
      </c>
      <c r="D65" s="802">
        <v>232953</v>
      </c>
      <c r="E65" s="802">
        <v>231426</v>
      </c>
      <c r="F65" s="1029">
        <f t="shared" si="2"/>
        <v>99.344502968409927</v>
      </c>
      <c r="G65" s="1232">
        <f t="shared" si="3"/>
        <v>-1527</v>
      </c>
    </row>
    <row r="66" spans="1:7" s="156" customFormat="1" ht="15" customHeight="1">
      <c r="A66" s="157" t="s">
        <v>969</v>
      </c>
      <c r="B66" s="801" t="s">
        <v>952</v>
      </c>
      <c r="C66" s="802">
        <v>132302</v>
      </c>
      <c r="D66" s="802">
        <v>129227</v>
      </c>
      <c r="E66" s="802">
        <v>127244</v>
      </c>
      <c r="F66" s="1029">
        <f t="shared" si="2"/>
        <v>98.465490957771991</v>
      </c>
      <c r="G66" s="1232">
        <f t="shared" si="3"/>
        <v>-1983</v>
      </c>
    </row>
    <row r="67" spans="1:7" s="156" customFormat="1" ht="15" customHeight="1">
      <c r="A67" s="157" t="s">
        <v>972</v>
      </c>
      <c r="B67" s="801" t="s">
        <v>952</v>
      </c>
      <c r="C67" s="802">
        <v>423530</v>
      </c>
      <c r="D67" s="802">
        <v>420469</v>
      </c>
      <c r="E67" s="802">
        <v>405824</v>
      </c>
      <c r="F67" s="1029">
        <f t="shared" si="2"/>
        <v>96.516984605285998</v>
      </c>
      <c r="G67" s="1232">
        <f t="shared" si="3"/>
        <v>-14645</v>
      </c>
    </row>
    <row r="68" spans="1:7" s="156" customFormat="1" ht="15" customHeight="1">
      <c r="A68" s="157" t="s">
        <v>973</v>
      </c>
      <c r="B68" s="801" t="s">
        <v>952</v>
      </c>
      <c r="C68" s="802">
        <v>1044</v>
      </c>
      <c r="D68" s="802">
        <v>824</v>
      </c>
      <c r="E68" s="802">
        <v>740</v>
      </c>
      <c r="F68" s="1029">
        <f t="shared" si="2"/>
        <v>89.805825242718456</v>
      </c>
      <c r="G68" s="1232">
        <f t="shared" si="3"/>
        <v>-84</v>
      </c>
    </row>
    <row r="69" spans="1:7" s="156" customFormat="1" ht="15" customHeight="1">
      <c r="A69" s="157" t="s">
        <v>974</v>
      </c>
      <c r="B69" s="801" t="s">
        <v>952</v>
      </c>
      <c r="C69" s="802">
        <v>24654</v>
      </c>
      <c r="D69" s="802">
        <v>26745</v>
      </c>
      <c r="E69" s="802">
        <v>29922</v>
      </c>
      <c r="F69" s="1029">
        <f t="shared" si="2"/>
        <v>111.87885586090857</v>
      </c>
      <c r="G69" s="1232">
        <f t="shared" si="3"/>
        <v>3177</v>
      </c>
    </row>
    <row r="70" spans="1:7" s="156" customFormat="1" ht="15" customHeight="1">
      <c r="A70" s="157" t="s">
        <v>975</v>
      </c>
      <c r="B70" s="801" t="s">
        <v>952</v>
      </c>
      <c r="C70" s="802">
        <v>28128</v>
      </c>
      <c r="D70" s="802">
        <v>30696</v>
      </c>
      <c r="E70" s="802">
        <v>34428</v>
      </c>
      <c r="F70" s="1029">
        <f t="shared" si="2"/>
        <v>112.15793588741204</v>
      </c>
      <c r="G70" s="1232">
        <f t="shared" si="3"/>
        <v>3732</v>
      </c>
    </row>
    <row r="71" spans="1:7" s="156" customFormat="1" ht="15" customHeight="1">
      <c r="A71" s="157" t="s">
        <v>976</v>
      </c>
      <c r="B71" s="801" t="s">
        <v>952</v>
      </c>
      <c r="C71" s="802">
        <v>239568</v>
      </c>
      <c r="D71" s="802">
        <v>236309</v>
      </c>
      <c r="E71" s="802">
        <v>222422</v>
      </c>
      <c r="F71" s="1029">
        <f t="shared" si="2"/>
        <v>94.123372364150327</v>
      </c>
      <c r="G71" s="1232">
        <f t="shared" si="3"/>
        <v>-13887</v>
      </c>
    </row>
    <row r="72" spans="1:7" s="156" customFormat="1" ht="15" customHeight="1">
      <c r="A72" s="157" t="s">
        <v>977</v>
      </c>
      <c r="B72" s="801" t="s">
        <v>952</v>
      </c>
      <c r="C72" s="802">
        <v>130136</v>
      </c>
      <c r="D72" s="802">
        <v>125895</v>
      </c>
      <c r="E72" s="802">
        <v>118312</v>
      </c>
      <c r="F72" s="1029">
        <f t="shared" si="2"/>
        <v>93.976726637277096</v>
      </c>
      <c r="G72" s="1232">
        <f t="shared" si="3"/>
        <v>-7583</v>
      </c>
    </row>
    <row r="73" spans="1:7" s="156" customFormat="1" ht="15" customHeight="1">
      <c r="A73" s="157" t="s">
        <v>978</v>
      </c>
      <c r="B73" s="801" t="s">
        <v>952</v>
      </c>
      <c r="C73" s="159">
        <v>78</v>
      </c>
      <c r="D73" s="159">
        <v>85</v>
      </c>
      <c r="E73" s="159">
        <v>75</v>
      </c>
      <c r="F73" s="1029">
        <f t="shared" si="2"/>
        <v>88.235294117647058</v>
      </c>
      <c r="G73" s="1232">
        <f t="shared" si="3"/>
        <v>-10</v>
      </c>
    </row>
    <row r="74" spans="1:7" s="156" customFormat="1" ht="15" customHeight="1">
      <c r="A74" s="157" t="s">
        <v>973</v>
      </c>
      <c r="B74" s="801" t="s">
        <v>952</v>
      </c>
      <c r="C74" s="159">
        <v>49</v>
      </c>
      <c r="D74" s="159">
        <v>50</v>
      </c>
      <c r="E74" s="159">
        <v>42</v>
      </c>
      <c r="F74" s="1029">
        <f t="shared" si="2"/>
        <v>84</v>
      </c>
      <c r="G74" s="1232">
        <f t="shared" si="3"/>
        <v>-8</v>
      </c>
    </row>
    <row r="75" spans="1:7" s="156" customFormat="1" ht="15" customHeight="1">
      <c r="A75" s="157" t="s">
        <v>974</v>
      </c>
      <c r="B75" s="801" t="s">
        <v>952</v>
      </c>
      <c r="C75" s="159">
        <v>59</v>
      </c>
      <c r="D75" s="159">
        <v>61</v>
      </c>
      <c r="E75" s="159">
        <v>66</v>
      </c>
      <c r="F75" s="1029">
        <f t="shared" si="2"/>
        <v>108.19672131147541</v>
      </c>
      <c r="G75" s="1232">
        <f t="shared" si="3"/>
        <v>5</v>
      </c>
    </row>
    <row r="76" spans="1:7" s="156" customFormat="1" ht="15" customHeight="1">
      <c r="A76" s="157" t="s">
        <v>975</v>
      </c>
      <c r="B76" s="801" t="s">
        <v>952</v>
      </c>
      <c r="C76" s="159">
        <v>66</v>
      </c>
      <c r="D76" s="159">
        <v>70</v>
      </c>
      <c r="E76" s="159">
        <v>72</v>
      </c>
      <c r="F76" s="1029">
        <f t="shared" si="2"/>
        <v>102.85714285714285</v>
      </c>
      <c r="G76" s="1232">
        <f t="shared" si="3"/>
        <v>2</v>
      </c>
    </row>
    <row r="77" spans="1:7" s="156" customFormat="1" ht="15" customHeight="1">
      <c r="A77" s="157" t="s">
        <v>976</v>
      </c>
      <c r="B77" s="801" t="s">
        <v>952</v>
      </c>
      <c r="C77" s="159">
        <v>82</v>
      </c>
      <c r="D77" s="159">
        <v>93</v>
      </c>
      <c r="E77" s="159">
        <v>79</v>
      </c>
      <c r="F77" s="1029">
        <f t="shared" si="2"/>
        <v>84.946236559139791</v>
      </c>
      <c r="G77" s="1232">
        <f t="shared" si="3"/>
        <v>-14</v>
      </c>
    </row>
    <row r="78" spans="1:7" s="156" customFormat="1" ht="15" customHeight="1">
      <c r="A78" s="157" t="s">
        <v>977</v>
      </c>
      <c r="B78" s="801" t="s">
        <v>952</v>
      </c>
      <c r="C78" s="159">
        <v>78</v>
      </c>
      <c r="D78" s="159">
        <v>84</v>
      </c>
      <c r="E78" s="159">
        <v>72</v>
      </c>
      <c r="F78" s="1029">
        <f t="shared" si="2"/>
        <v>85.714285714285708</v>
      </c>
      <c r="G78" s="1232">
        <f t="shared" si="3"/>
        <v>-12</v>
      </c>
    </row>
    <row r="79" spans="1:7" s="156" customFormat="1" ht="15" customHeight="1">
      <c r="A79" s="1394" t="s">
        <v>979</v>
      </c>
      <c r="B79" s="1387" t="s">
        <v>935</v>
      </c>
      <c r="C79" s="799">
        <v>5174</v>
      </c>
      <c r="D79" s="799">
        <v>8788</v>
      </c>
      <c r="E79" s="799">
        <v>25776</v>
      </c>
      <c r="F79" s="1395">
        <f>(E79/D79)*100</f>
        <v>293.30905780609925</v>
      </c>
      <c r="G79" s="1396">
        <f t="shared" ref="G79" si="4">E79-D79</f>
        <v>16988</v>
      </c>
    </row>
    <row r="80" spans="1:7" s="156" customFormat="1" ht="14.25" customHeight="1">
      <c r="A80" s="160"/>
      <c r="B80" s="160"/>
      <c r="C80" s="161"/>
      <c r="D80" s="161"/>
      <c r="E80" s="161"/>
      <c r="F80" s="161"/>
      <c r="G80" s="161"/>
    </row>
    <row r="81" spans="1:7" s="156" customFormat="1" ht="15" customHeight="1">
      <c r="A81" s="1487">
        <v>10</v>
      </c>
      <c r="B81" s="1487"/>
      <c r="C81" s="1487"/>
      <c r="D81" s="1487"/>
      <c r="E81" s="1487"/>
      <c r="F81" s="1487"/>
      <c r="G81" s="1487"/>
    </row>
    <row r="82" spans="1:7" s="156" customFormat="1" ht="15" customHeight="1">
      <c r="A82" s="157"/>
      <c r="B82" s="801"/>
      <c r="C82" s="158"/>
      <c r="D82" s="1490" t="s">
        <v>958</v>
      </c>
      <c r="E82" s="1490"/>
      <c r="F82" s="1490"/>
      <c r="G82" s="1490"/>
    </row>
    <row r="83" spans="1:7" s="156" customFormat="1" ht="24" customHeight="1">
      <c r="A83" s="1486" t="s">
        <v>920</v>
      </c>
      <c r="B83" s="1486" t="s">
        <v>921</v>
      </c>
      <c r="C83" s="1491" t="s">
        <v>922</v>
      </c>
      <c r="D83" s="1492"/>
      <c r="E83" s="1493"/>
      <c r="F83" s="1489" t="s">
        <v>450</v>
      </c>
      <c r="G83" s="1489"/>
    </row>
    <row r="84" spans="1:7" s="156" customFormat="1" ht="41.25" customHeight="1">
      <c r="A84" s="1486"/>
      <c r="B84" s="1486"/>
      <c r="C84" s="1392">
        <v>2011</v>
      </c>
      <c r="D84" s="1392">
        <v>2012</v>
      </c>
      <c r="E84" s="1392">
        <v>2013</v>
      </c>
      <c r="F84" s="1393" t="s">
        <v>923</v>
      </c>
      <c r="G84" s="1393" t="s">
        <v>924</v>
      </c>
    </row>
    <row r="85" spans="1:7" s="156" customFormat="1" ht="22.5" customHeight="1">
      <c r="A85" s="157" t="s">
        <v>980</v>
      </c>
      <c r="B85" s="801" t="s">
        <v>961</v>
      </c>
      <c r="C85" s="802">
        <v>99.2</v>
      </c>
      <c r="D85" s="802">
        <v>99.8</v>
      </c>
      <c r="E85" s="802">
        <v>95.1</v>
      </c>
      <c r="F85" s="1029">
        <f t="shared" ref="F85:F106" si="5">(E85/D85)*100</f>
        <v>95.290581162324656</v>
      </c>
      <c r="G85" s="1232">
        <f t="shared" ref="G85:G106" si="6">E85-D85</f>
        <v>-4.7000000000000028</v>
      </c>
    </row>
    <row r="86" spans="1:7" s="156" customFormat="1" ht="22.5" customHeight="1">
      <c r="A86" s="157" t="s">
        <v>981</v>
      </c>
      <c r="B86" s="801" t="s">
        <v>952</v>
      </c>
      <c r="C86" s="802">
        <v>10915</v>
      </c>
      <c r="D86" s="802">
        <v>14162</v>
      </c>
      <c r="E86" s="802">
        <v>47871</v>
      </c>
      <c r="F86" s="1412" t="s">
        <v>2262</v>
      </c>
      <c r="G86" s="1232">
        <f t="shared" si="6"/>
        <v>33709</v>
      </c>
    </row>
    <row r="87" spans="1:7" s="156" customFormat="1" ht="22.5" customHeight="1">
      <c r="A87" s="1133" t="s">
        <v>982</v>
      </c>
      <c r="B87" s="801" t="s">
        <v>961</v>
      </c>
      <c r="C87" s="802">
        <v>0.98</v>
      </c>
      <c r="D87" s="802">
        <v>1.23</v>
      </c>
      <c r="E87" s="802">
        <v>3.97</v>
      </c>
      <c r="F87" s="1029">
        <f t="shared" si="5"/>
        <v>322.76422764227647</v>
      </c>
      <c r="G87" s="1232">
        <f t="shared" si="6"/>
        <v>2.74</v>
      </c>
    </row>
    <row r="88" spans="1:7" s="156" customFormat="1" ht="22.5" customHeight="1">
      <c r="A88" s="1133" t="s">
        <v>983</v>
      </c>
      <c r="B88" s="801" t="s">
        <v>935</v>
      </c>
      <c r="C88" s="802">
        <v>222</v>
      </c>
      <c r="D88" s="802">
        <v>351</v>
      </c>
      <c r="E88" s="802">
        <v>684</v>
      </c>
      <c r="F88" s="1029">
        <f t="shared" si="5"/>
        <v>194.87179487179486</v>
      </c>
      <c r="G88" s="1232">
        <f t="shared" si="6"/>
        <v>333</v>
      </c>
    </row>
    <row r="89" spans="1:7" s="156" customFormat="1" ht="22.5" customHeight="1">
      <c r="A89" s="1133" t="s">
        <v>984</v>
      </c>
      <c r="B89" s="801" t="s">
        <v>935</v>
      </c>
      <c r="C89" s="802">
        <v>2045</v>
      </c>
      <c r="D89" s="802">
        <v>1385</v>
      </c>
      <c r="E89" s="802">
        <v>3098</v>
      </c>
      <c r="F89" s="1029">
        <f t="shared" si="5"/>
        <v>223.68231046931407</v>
      </c>
      <c r="G89" s="1232">
        <f t="shared" si="6"/>
        <v>1713</v>
      </c>
    </row>
    <row r="90" spans="1:7" s="156" customFormat="1" ht="22.5" customHeight="1">
      <c r="A90" s="1133" t="s">
        <v>985</v>
      </c>
      <c r="B90" s="801" t="s">
        <v>986</v>
      </c>
      <c r="C90" s="802">
        <v>176</v>
      </c>
      <c r="D90" s="802">
        <v>159</v>
      </c>
      <c r="E90" s="802">
        <v>105</v>
      </c>
      <c r="F90" s="1029">
        <f t="shared" si="5"/>
        <v>66.037735849056602</v>
      </c>
      <c r="G90" s="1232">
        <f t="shared" si="6"/>
        <v>-54</v>
      </c>
    </row>
    <row r="91" spans="1:7" s="156" customFormat="1" ht="22.5" customHeight="1">
      <c r="A91" s="157" t="s">
        <v>987</v>
      </c>
      <c r="B91" s="801" t="s">
        <v>988</v>
      </c>
      <c r="C91" s="158">
        <v>9412.4</v>
      </c>
      <c r="D91" s="158">
        <v>12010</v>
      </c>
      <c r="E91" s="158">
        <v>6040</v>
      </c>
      <c r="F91" s="1029">
        <f t="shared" si="5"/>
        <v>50.291423813488755</v>
      </c>
      <c r="G91" s="1232">
        <f t="shared" si="6"/>
        <v>-5970</v>
      </c>
    </row>
    <row r="92" spans="1:7" s="156" customFormat="1" ht="22.5" customHeight="1">
      <c r="A92" s="157" t="s">
        <v>989</v>
      </c>
      <c r="B92" s="801" t="s">
        <v>988</v>
      </c>
      <c r="C92" s="802">
        <v>242.3</v>
      </c>
      <c r="D92" s="802">
        <v>273.7</v>
      </c>
      <c r="E92" s="802">
        <v>263.60000000000002</v>
      </c>
      <c r="F92" s="1029">
        <f t="shared" si="5"/>
        <v>96.309828279137761</v>
      </c>
      <c r="G92" s="1232">
        <f t="shared" si="6"/>
        <v>-10.099999999999966</v>
      </c>
    </row>
    <row r="93" spans="1:7" s="156" customFormat="1" ht="22.5" customHeight="1">
      <c r="A93" s="157" t="s">
        <v>990</v>
      </c>
      <c r="B93" s="801" t="s">
        <v>988</v>
      </c>
      <c r="C93" s="802">
        <v>138.1</v>
      </c>
      <c r="D93" s="802">
        <v>88.5</v>
      </c>
      <c r="E93" s="802">
        <v>101.9</v>
      </c>
      <c r="F93" s="1029">
        <f t="shared" si="5"/>
        <v>115.14124293785311</v>
      </c>
      <c r="G93" s="1232">
        <f t="shared" si="6"/>
        <v>13.400000000000006</v>
      </c>
    </row>
    <row r="94" spans="1:7" s="156" customFormat="1" ht="22.5" customHeight="1">
      <c r="A94" s="157" t="s">
        <v>991</v>
      </c>
      <c r="B94" s="801" t="s">
        <v>835</v>
      </c>
      <c r="C94" s="802">
        <v>5501.5</v>
      </c>
      <c r="D94" s="802">
        <v>13449</v>
      </c>
      <c r="E94" s="802">
        <v>9902.2000000000007</v>
      </c>
      <c r="F94" s="1029">
        <f t="shared" si="5"/>
        <v>73.627779017027294</v>
      </c>
      <c r="G94" s="1232">
        <f t="shared" si="6"/>
        <v>-3546.7999999999993</v>
      </c>
    </row>
    <row r="95" spans="1:7" s="156" customFormat="1" ht="22.5" customHeight="1">
      <c r="A95" s="157" t="s">
        <v>992</v>
      </c>
      <c r="B95" s="801" t="s">
        <v>835</v>
      </c>
      <c r="C95" s="158">
        <v>2221.9</v>
      </c>
      <c r="D95" s="158">
        <v>3031</v>
      </c>
      <c r="E95" s="158">
        <v>3156.8</v>
      </c>
      <c r="F95" s="1029">
        <f t="shared" si="5"/>
        <v>104.15044539755857</v>
      </c>
      <c r="G95" s="1232">
        <f t="shared" si="6"/>
        <v>125.80000000000018</v>
      </c>
    </row>
    <row r="96" spans="1:7" s="156" customFormat="1" ht="22.5" customHeight="1">
      <c r="A96" s="157" t="s">
        <v>993</v>
      </c>
      <c r="B96" s="801" t="s">
        <v>835</v>
      </c>
      <c r="C96" s="802">
        <v>997</v>
      </c>
      <c r="D96" s="802">
        <v>738.8</v>
      </c>
      <c r="E96" s="802">
        <v>785</v>
      </c>
      <c r="F96" s="1029">
        <f t="shared" si="5"/>
        <v>106.25338386572822</v>
      </c>
      <c r="G96" s="1232">
        <f t="shared" si="6"/>
        <v>46.200000000000045</v>
      </c>
    </row>
    <row r="97" spans="1:7" s="156" customFormat="1" ht="22.5" customHeight="1">
      <c r="A97" s="157" t="s">
        <v>994</v>
      </c>
      <c r="B97" s="801" t="s">
        <v>835</v>
      </c>
      <c r="C97" s="158">
        <v>57027.9</v>
      </c>
      <c r="D97" s="158">
        <v>55266.1</v>
      </c>
      <c r="E97" s="158">
        <v>54922.400000000001</v>
      </c>
      <c r="F97" s="1029">
        <f t="shared" si="5"/>
        <v>99.378099775450053</v>
      </c>
      <c r="G97" s="1232">
        <f t="shared" si="6"/>
        <v>-343.69999999999709</v>
      </c>
    </row>
    <row r="98" spans="1:7" s="156" customFormat="1" ht="22.5" customHeight="1">
      <c r="A98" s="157" t="s">
        <v>995</v>
      </c>
      <c r="B98" s="801" t="s">
        <v>835</v>
      </c>
      <c r="C98" s="802">
        <v>182.8</v>
      </c>
      <c r="D98" s="802">
        <v>99.6</v>
      </c>
      <c r="E98" s="802">
        <v>200.2</v>
      </c>
      <c r="F98" s="1029">
        <f t="shared" si="5"/>
        <v>201.00401606425703</v>
      </c>
      <c r="G98" s="1232">
        <f t="shared" si="6"/>
        <v>100.6</v>
      </c>
    </row>
    <row r="99" spans="1:7" s="156" customFormat="1" ht="22.5" customHeight="1">
      <c r="A99" s="157" t="s">
        <v>996</v>
      </c>
      <c r="B99" s="801" t="s">
        <v>928</v>
      </c>
      <c r="C99" s="158">
        <v>21</v>
      </c>
      <c r="D99" s="158">
        <v>25.2</v>
      </c>
      <c r="E99" s="158">
        <v>29.2</v>
      </c>
      <c r="F99" s="1029">
        <f t="shared" si="5"/>
        <v>115.87301587301589</v>
      </c>
      <c r="G99" s="1232">
        <f t="shared" si="6"/>
        <v>4</v>
      </c>
    </row>
    <row r="100" spans="1:7" s="156" customFormat="1" ht="22.5" customHeight="1">
      <c r="A100" s="157" t="s">
        <v>997</v>
      </c>
      <c r="B100" s="801" t="s">
        <v>998</v>
      </c>
      <c r="C100" s="802">
        <v>12099.5</v>
      </c>
      <c r="D100" s="802">
        <v>13490.7</v>
      </c>
      <c r="E100" s="802">
        <v>16168</v>
      </c>
      <c r="F100" s="1029">
        <f t="shared" si="5"/>
        <v>119.84552321228699</v>
      </c>
      <c r="G100" s="1232">
        <f t="shared" si="6"/>
        <v>2677.2999999999993</v>
      </c>
    </row>
    <row r="101" spans="1:7" s="156" customFormat="1" ht="22.5" customHeight="1">
      <c r="A101" s="157" t="s">
        <v>999</v>
      </c>
      <c r="B101" s="801" t="s">
        <v>936</v>
      </c>
      <c r="C101" s="158">
        <v>55441.8</v>
      </c>
      <c r="D101" s="158">
        <v>48763.1</v>
      </c>
      <c r="E101" s="158">
        <v>58479.4</v>
      </c>
      <c r="F101" s="1029">
        <f t="shared" si="5"/>
        <v>119.92551745069531</v>
      </c>
      <c r="G101" s="1232">
        <f t="shared" si="6"/>
        <v>9716.3000000000029</v>
      </c>
    </row>
    <row r="102" spans="1:7" s="156" customFormat="1" ht="22.5" customHeight="1">
      <c r="A102" s="157" t="s">
        <v>1000</v>
      </c>
      <c r="B102" s="801" t="s">
        <v>945</v>
      </c>
      <c r="C102" s="158">
        <v>365.8</v>
      </c>
      <c r="D102" s="158">
        <v>386.8</v>
      </c>
      <c r="E102" s="158">
        <v>384.6</v>
      </c>
      <c r="F102" s="1029">
        <f t="shared" si="5"/>
        <v>99.431230610134435</v>
      </c>
      <c r="G102" s="1232">
        <f t="shared" si="6"/>
        <v>-2.1999999999999886</v>
      </c>
    </row>
    <row r="103" spans="1:7" s="156" customFormat="1" ht="22.5" customHeight="1">
      <c r="A103" s="157" t="s">
        <v>1001</v>
      </c>
      <c r="B103" s="801" t="s">
        <v>935</v>
      </c>
      <c r="C103" s="802">
        <v>1094</v>
      </c>
      <c r="D103" s="802">
        <v>1042</v>
      </c>
      <c r="E103" s="802">
        <v>958</v>
      </c>
      <c r="F103" s="1029">
        <f t="shared" si="5"/>
        <v>91.938579654510562</v>
      </c>
      <c r="G103" s="1232">
        <f t="shared" si="6"/>
        <v>-84</v>
      </c>
    </row>
    <row r="104" spans="1:7" s="156" customFormat="1" ht="22.5" customHeight="1">
      <c r="A104" s="157" t="s">
        <v>1002</v>
      </c>
      <c r="B104" s="801" t="s">
        <v>931</v>
      </c>
      <c r="C104" s="802">
        <v>1756</v>
      </c>
      <c r="D104" s="802">
        <v>1634</v>
      </c>
      <c r="E104" s="802">
        <v>2796</v>
      </c>
      <c r="F104" s="1029">
        <f t="shared" si="5"/>
        <v>171.11383108935127</v>
      </c>
      <c r="G104" s="1232">
        <f t="shared" si="6"/>
        <v>1162</v>
      </c>
    </row>
    <row r="105" spans="1:7" s="156" customFormat="1" ht="22.5" customHeight="1">
      <c r="A105" s="157" t="s">
        <v>1003</v>
      </c>
      <c r="B105" s="801" t="s">
        <v>935</v>
      </c>
      <c r="C105" s="159">
        <v>413</v>
      </c>
      <c r="D105" s="159">
        <v>578</v>
      </c>
      <c r="E105" s="159">
        <v>751</v>
      </c>
      <c r="F105" s="1029">
        <f t="shared" si="5"/>
        <v>129.93079584775086</v>
      </c>
      <c r="G105" s="1232">
        <f t="shared" si="6"/>
        <v>173</v>
      </c>
    </row>
    <row r="106" spans="1:7" s="156" customFormat="1" ht="22.5" customHeight="1">
      <c r="A106" s="1394" t="s">
        <v>1004</v>
      </c>
      <c r="B106" s="1387" t="s">
        <v>936</v>
      </c>
      <c r="C106" s="1397">
        <v>1356.1</v>
      </c>
      <c r="D106" s="1397">
        <v>1106.9000000000001</v>
      </c>
      <c r="E106" s="1397">
        <v>1470.6</v>
      </c>
      <c r="F106" s="1395">
        <f t="shared" si="5"/>
        <v>132.85753003884722</v>
      </c>
      <c r="G106" s="1396">
        <f t="shared" si="6"/>
        <v>363.69999999999982</v>
      </c>
    </row>
    <row r="107" spans="1:7" ht="15" customHeight="1">
      <c r="A107" s="156"/>
      <c r="B107" s="156"/>
      <c r="C107" s="162" t="s">
        <v>55</v>
      </c>
      <c r="D107" s="162"/>
      <c r="E107" s="162"/>
      <c r="F107" s="162"/>
      <c r="G107" s="162"/>
    </row>
    <row r="108" spans="1:7" ht="15" customHeight="1">
      <c r="A108" s="156"/>
      <c r="B108" s="156"/>
      <c r="C108" s="162"/>
      <c r="F108" s="162"/>
      <c r="G108" s="162"/>
    </row>
    <row r="110" spans="1:7" ht="15" customHeight="1">
      <c r="D110" s="164"/>
      <c r="E110" s="164"/>
    </row>
    <row r="111" spans="1:7" ht="15" customHeight="1">
      <c r="D111" s="164"/>
      <c r="E111" s="164"/>
    </row>
    <row r="112" spans="1:7" ht="15" customHeight="1">
      <c r="D112" s="164"/>
      <c r="E112" s="164"/>
    </row>
    <row r="113" spans="1:7" ht="15" customHeight="1">
      <c r="D113" s="164"/>
      <c r="E113" s="164"/>
    </row>
    <row r="114" spans="1:7" ht="15" customHeight="1">
      <c r="A114" s="1488">
        <v>11</v>
      </c>
      <c r="B114" s="1488"/>
      <c r="C114" s="1488"/>
      <c r="D114" s="1488"/>
      <c r="E114" s="1488"/>
      <c r="F114" s="1488"/>
      <c r="G114" s="1488"/>
    </row>
    <row r="115" spans="1:7" ht="15" customHeight="1">
      <c r="D115" s="164"/>
      <c r="E115" s="164"/>
    </row>
    <row r="116" spans="1:7" ht="34.5" customHeight="1"/>
  </sheetData>
  <mergeCells count="18">
    <mergeCell ref="A1:G1"/>
    <mergeCell ref="F4:G4"/>
    <mergeCell ref="D37:G37"/>
    <mergeCell ref="F38:G38"/>
    <mergeCell ref="A36:G36"/>
    <mergeCell ref="C4:E4"/>
    <mergeCell ref="B4:B5"/>
    <mergeCell ref="A4:A5"/>
    <mergeCell ref="A38:A39"/>
    <mergeCell ref="C38:E38"/>
    <mergeCell ref="B38:B39"/>
    <mergeCell ref="A83:A84"/>
    <mergeCell ref="A81:G81"/>
    <mergeCell ref="A114:G114"/>
    <mergeCell ref="F83:G83"/>
    <mergeCell ref="D82:G82"/>
    <mergeCell ref="B83:B84"/>
    <mergeCell ref="C83:E83"/>
  </mergeCells>
  <phoneticPr fontId="2" type="noConversion"/>
  <printOptions horizontalCentered="1" verticalCentered="1"/>
  <pageMargins left="0.3" right="0.22" top="0.54" bottom="0.19685039370078741" header="0" footer="0"/>
  <pageSetup paperSize="9" scale="110" orientation="portrait" horizontalDpi="120" verticalDpi="14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7"/>
  <sheetViews>
    <sheetView topLeftCell="A19" workbookViewId="0">
      <selection activeCell="S38" sqref="S38"/>
    </sheetView>
  </sheetViews>
  <sheetFormatPr defaultRowHeight="12.75"/>
  <cols>
    <col min="1" max="1" width="13.140625" style="88" customWidth="1"/>
    <col min="2" max="2" width="6" style="88" customWidth="1"/>
    <col min="3" max="3" width="4.7109375" style="88" customWidth="1"/>
    <col min="4" max="5" width="5.42578125" style="88" customWidth="1"/>
    <col min="6" max="6" width="6" style="88" customWidth="1"/>
    <col min="7" max="7" width="5.140625" style="88" customWidth="1"/>
    <col min="8" max="8" width="9.5703125" style="88" customWidth="1"/>
    <col min="9" max="9" width="8.7109375" style="88" customWidth="1"/>
    <col min="10" max="10" width="9.85546875" style="88" customWidth="1"/>
    <col min="11" max="11" width="7.7109375" style="88" customWidth="1"/>
    <col min="12" max="12" width="10.28515625" style="88" customWidth="1"/>
    <col min="13" max="16384" width="9.140625" style="88"/>
  </cols>
  <sheetData>
    <row r="1" spans="1:12">
      <c r="A1" s="1502" t="s">
        <v>1890</v>
      </c>
      <c r="B1" s="1502"/>
      <c r="C1" s="1502"/>
      <c r="D1" s="1502"/>
      <c r="E1" s="1502"/>
      <c r="F1" s="1502"/>
      <c r="G1" s="1502"/>
      <c r="H1" s="1502"/>
      <c r="I1" s="1502"/>
      <c r="J1" s="1502"/>
      <c r="K1" s="1502"/>
      <c r="L1" s="1502"/>
    </row>
    <row r="2" spans="1:12">
      <c r="A2" s="673"/>
    </row>
    <row r="3" spans="1:12" ht="12.75" customHeight="1">
      <c r="A3" s="1641" t="s">
        <v>1732</v>
      </c>
      <c r="B3" s="142"/>
      <c r="C3" s="1645" t="s">
        <v>95</v>
      </c>
      <c r="D3" s="1724"/>
      <c r="E3" s="1724"/>
      <c r="F3" s="1724"/>
      <c r="G3" s="1725"/>
      <c r="H3" s="407"/>
      <c r="I3" s="1645" t="s">
        <v>95</v>
      </c>
      <c r="J3" s="1646"/>
      <c r="K3" s="1647"/>
      <c r="L3" s="1715" t="s">
        <v>1891</v>
      </c>
    </row>
    <row r="4" spans="1:12">
      <c r="A4" s="1642"/>
      <c r="B4" s="404"/>
      <c r="C4" s="1645" t="s">
        <v>1892</v>
      </c>
      <c r="D4" s="1646"/>
      <c r="E4" s="1646"/>
      <c r="F4" s="1647"/>
      <c r="G4" s="142"/>
      <c r="H4" s="408"/>
      <c r="I4" s="142"/>
      <c r="J4" s="142"/>
      <c r="K4" s="142"/>
      <c r="L4" s="1716"/>
    </row>
    <row r="5" spans="1:12" ht="97.5" customHeight="1">
      <c r="A5" s="1643"/>
      <c r="B5" s="409" t="s">
        <v>1893</v>
      </c>
      <c r="C5" s="993" t="s">
        <v>1894</v>
      </c>
      <c r="D5" s="993" t="s">
        <v>1895</v>
      </c>
      <c r="E5" s="992" t="s">
        <v>1896</v>
      </c>
      <c r="F5" s="992" t="s">
        <v>1897</v>
      </c>
      <c r="G5" s="409" t="s">
        <v>1898</v>
      </c>
      <c r="H5" s="409" t="s">
        <v>1899</v>
      </c>
      <c r="I5" s="409" t="s">
        <v>1900</v>
      </c>
      <c r="J5" s="409" t="s">
        <v>1901</v>
      </c>
      <c r="K5" s="409" t="s">
        <v>1902</v>
      </c>
      <c r="L5" s="1726"/>
    </row>
    <row r="6" spans="1:12" ht="11.25" customHeight="1">
      <c r="A6" s="823" t="s">
        <v>97</v>
      </c>
      <c r="B6" s="744">
        <v>1</v>
      </c>
      <c r="C6" s="823">
        <v>2</v>
      </c>
      <c r="D6" s="823">
        <v>3</v>
      </c>
      <c r="E6" s="744">
        <v>4</v>
      </c>
      <c r="F6" s="744">
        <v>5</v>
      </c>
      <c r="G6" s="744">
        <v>6</v>
      </c>
      <c r="H6" s="744">
        <v>7</v>
      </c>
      <c r="I6" s="744">
        <v>8</v>
      </c>
      <c r="J6" s="744">
        <v>9</v>
      </c>
      <c r="K6" s="744">
        <v>10</v>
      </c>
      <c r="L6" s="744">
        <v>11</v>
      </c>
    </row>
    <row r="7" spans="1:12" ht="14.25" customHeight="1">
      <c r="A7" s="145" t="s">
        <v>98</v>
      </c>
      <c r="B7" s="995">
        <f>SUM(C7+G7)</f>
        <v>14</v>
      </c>
      <c r="C7" s="995">
        <v>12</v>
      </c>
      <c r="D7" s="149"/>
      <c r="E7" s="149">
        <v>10</v>
      </c>
      <c r="F7" s="149"/>
      <c r="G7" s="149">
        <v>2</v>
      </c>
      <c r="H7" s="181">
        <f t="shared" ref="H7:H19" si="0">SUM(I7:K7)</f>
        <v>19000</v>
      </c>
      <c r="I7" s="181">
        <v>5000</v>
      </c>
      <c r="J7" s="181"/>
      <c r="K7" s="181">
        <v>14000</v>
      </c>
      <c r="L7" s="149">
        <v>20</v>
      </c>
    </row>
    <row r="8" spans="1:12" ht="14.25" customHeight="1">
      <c r="A8" s="145" t="s">
        <v>99</v>
      </c>
      <c r="B8" s="995">
        <f t="shared" ref="B8:B20" si="1">SUM(C8+G8)</f>
        <v>12</v>
      </c>
      <c r="C8" s="995">
        <v>5</v>
      </c>
      <c r="D8" s="149">
        <v>5</v>
      </c>
      <c r="E8" s="149"/>
      <c r="F8" s="149"/>
      <c r="G8" s="149">
        <v>7</v>
      </c>
      <c r="H8" s="181">
        <f t="shared" si="0"/>
        <v>71980</v>
      </c>
      <c r="I8" s="181">
        <v>69980</v>
      </c>
      <c r="J8" s="181"/>
      <c r="K8" s="181">
        <v>2000</v>
      </c>
      <c r="L8" s="149"/>
    </row>
    <row r="9" spans="1:12" ht="14.25" customHeight="1">
      <c r="A9" s="145" t="s">
        <v>100</v>
      </c>
      <c r="B9" s="995">
        <f t="shared" si="1"/>
        <v>14</v>
      </c>
      <c r="C9" s="995">
        <v>14</v>
      </c>
      <c r="D9" s="149">
        <v>14</v>
      </c>
      <c r="E9" s="149"/>
      <c r="F9" s="149"/>
      <c r="G9" s="149"/>
      <c r="H9" s="181">
        <f t="shared" si="0"/>
        <v>223779.6</v>
      </c>
      <c r="I9" s="181">
        <v>29000</v>
      </c>
      <c r="J9" s="181">
        <v>193778</v>
      </c>
      <c r="K9" s="181">
        <v>1001.6</v>
      </c>
      <c r="L9" s="149">
        <v>4</v>
      </c>
    </row>
    <row r="10" spans="1:12" ht="14.25" customHeight="1">
      <c r="A10" s="145" t="s">
        <v>101</v>
      </c>
      <c r="B10" s="995">
        <f t="shared" si="1"/>
        <v>8</v>
      </c>
      <c r="C10" s="995">
        <v>8</v>
      </c>
      <c r="D10" s="149">
        <v>7</v>
      </c>
      <c r="E10" s="149">
        <v>1</v>
      </c>
      <c r="F10" s="149"/>
      <c r="G10" s="149"/>
      <c r="H10" s="181">
        <f t="shared" si="0"/>
        <v>81500</v>
      </c>
      <c r="I10" s="181">
        <v>59250</v>
      </c>
      <c r="J10" s="181">
        <v>20000</v>
      </c>
      <c r="K10" s="181">
        <v>2250</v>
      </c>
      <c r="L10" s="149">
        <v>3</v>
      </c>
    </row>
    <row r="11" spans="1:12" ht="14.25" customHeight="1">
      <c r="A11" s="145" t="s">
        <v>102</v>
      </c>
      <c r="B11" s="995">
        <f t="shared" si="1"/>
        <v>3</v>
      </c>
      <c r="C11" s="995">
        <v>3</v>
      </c>
      <c r="D11" s="149">
        <v>3</v>
      </c>
      <c r="E11" s="149"/>
      <c r="F11" s="149"/>
      <c r="G11" s="149"/>
      <c r="H11" s="181">
        <f t="shared" si="0"/>
        <v>33000</v>
      </c>
      <c r="I11" s="181">
        <v>33000</v>
      </c>
      <c r="J11" s="181"/>
      <c r="K11" s="181"/>
      <c r="L11" s="149">
        <v>3</v>
      </c>
    </row>
    <row r="12" spans="1:12" ht="14.25" customHeight="1">
      <c r="A12" s="145" t="s">
        <v>103</v>
      </c>
      <c r="B12" s="995">
        <f t="shared" si="1"/>
        <v>14</v>
      </c>
      <c r="C12" s="995">
        <v>3</v>
      </c>
      <c r="D12" s="149">
        <v>3</v>
      </c>
      <c r="E12" s="149"/>
      <c r="F12" s="149"/>
      <c r="G12" s="149">
        <v>11</v>
      </c>
      <c r="H12" s="181">
        <f t="shared" si="0"/>
        <v>52050</v>
      </c>
      <c r="I12" s="181">
        <v>42750</v>
      </c>
      <c r="J12" s="181"/>
      <c r="K12" s="181">
        <v>9300</v>
      </c>
      <c r="L12" s="149">
        <v>42</v>
      </c>
    </row>
    <row r="13" spans="1:12" ht="14.25" customHeight="1">
      <c r="A13" s="145" t="s">
        <v>104</v>
      </c>
      <c r="B13" s="995">
        <f t="shared" si="1"/>
        <v>2</v>
      </c>
      <c r="C13" s="995">
        <v>2</v>
      </c>
      <c r="D13" s="145">
        <v>2</v>
      </c>
      <c r="E13" s="149"/>
      <c r="F13" s="149"/>
      <c r="G13" s="149"/>
      <c r="H13" s="181">
        <f t="shared" si="0"/>
        <v>72000</v>
      </c>
      <c r="I13" s="181">
        <v>11280</v>
      </c>
      <c r="J13" s="181">
        <v>60000</v>
      </c>
      <c r="K13" s="181">
        <v>720</v>
      </c>
      <c r="L13" s="149">
        <v>13</v>
      </c>
    </row>
    <row r="14" spans="1:12" ht="14.25" customHeight="1">
      <c r="A14" s="145" t="s">
        <v>105</v>
      </c>
      <c r="B14" s="995">
        <f t="shared" si="1"/>
        <v>4</v>
      </c>
      <c r="C14" s="995">
        <v>4</v>
      </c>
      <c r="D14" s="149">
        <v>4</v>
      </c>
      <c r="E14" s="149"/>
      <c r="F14" s="149"/>
      <c r="G14" s="149"/>
      <c r="H14" s="181">
        <f t="shared" si="0"/>
        <v>52500</v>
      </c>
      <c r="I14" s="181">
        <v>52500</v>
      </c>
      <c r="J14" s="181"/>
      <c r="K14" s="181"/>
      <c r="L14" s="149"/>
    </row>
    <row r="15" spans="1:12" ht="14.25" customHeight="1">
      <c r="A15" s="145" t="s">
        <v>106</v>
      </c>
      <c r="B15" s="995">
        <f t="shared" si="1"/>
        <v>2</v>
      </c>
      <c r="C15" s="995">
        <v>2</v>
      </c>
      <c r="D15" s="149">
        <v>2</v>
      </c>
      <c r="E15" s="149"/>
      <c r="F15" s="149"/>
      <c r="G15" s="149"/>
      <c r="H15" s="181">
        <f t="shared" si="0"/>
        <v>15000</v>
      </c>
      <c r="I15" s="181">
        <v>13500</v>
      </c>
      <c r="J15" s="181"/>
      <c r="K15" s="181">
        <v>1500</v>
      </c>
      <c r="L15" s="149"/>
    </row>
    <row r="16" spans="1:12" ht="14.25" customHeight="1">
      <c r="A16" s="145" t="s">
        <v>107</v>
      </c>
      <c r="B16" s="995">
        <f t="shared" si="1"/>
        <v>12</v>
      </c>
      <c r="C16" s="995">
        <v>5</v>
      </c>
      <c r="D16" s="149">
        <v>4</v>
      </c>
      <c r="E16" s="149"/>
      <c r="F16" s="149">
        <v>1</v>
      </c>
      <c r="G16" s="149">
        <v>7</v>
      </c>
      <c r="H16" s="181">
        <f t="shared" si="0"/>
        <v>57310</v>
      </c>
      <c r="I16" s="181">
        <v>42750</v>
      </c>
      <c r="J16" s="181">
        <v>10160</v>
      </c>
      <c r="K16" s="181">
        <v>4400</v>
      </c>
      <c r="L16" s="149">
        <v>38</v>
      </c>
    </row>
    <row r="17" spans="1:12" ht="14.25" customHeight="1">
      <c r="A17" s="145" t="s">
        <v>108</v>
      </c>
      <c r="B17" s="995">
        <f t="shared" si="1"/>
        <v>12</v>
      </c>
      <c r="C17" s="995">
        <v>12</v>
      </c>
      <c r="D17" s="149">
        <v>12</v>
      </c>
      <c r="E17" s="149"/>
      <c r="F17" s="149"/>
      <c r="G17" s="149"/>
      <c r="H17" s="181">
        <f t="shared" si="0"/>
        <v>80600</v>
      </c>
      <c r="I17" s="181">
        <v>33000</v>
      </c>
      <c r="J17" s="181">
        <v>34600</v>
      </c>
      <c r="K17" s="181">
        <v>13000</v>
      </c>
      <c r="L17" s="149">
        <v>20</v>
      </c>
    </row>
    <row r="18" spans="1:12" ht="14.25" customHeight="1">
      <c r="A18" s="145" t="s">
        <v>109</v>
      </c>
      <c r="B18" s="995">
        <f t="shared" si="1"/>
        <v>2</v>
      </c>
      <c r="C18" s="995">
        <v>2</v>
      </c>
      <c r="D18" s="149">
        <v>2</v>
      </c>
      <c r="E18" s="149"/>
      <c r="F18" s="149"/>
      <c r="G18" s="149"/>
      <c r="H18" s="181">
        <f t="shared" si="0"/>
        <v>30000</v>
      </c>
      <c r="I18" s="181">
        <v>30000</v>
      </c>
      <c r="J18" s="181"/>
      <c r="K18" s="181"/>
      <c r="L18" s="160"/>
    </row>
    <row r="19" spans="1:12" ht="14.25" customHeight="1">
      <c r="A19" s="160" t="s">
        <v>110</v>
      </c>
      <c r="B19" s="995">
        <f t="shared" si="1"/>
        <v>5</v>
      </c>
      <c r="C19" s="995">
        <v>2</v>
      </c>
      <c r="D19" s="149">
        <v>2</v>
      </c>
      <c r="E19" s="149"/>
      <c r="F19" s="149"/>
      <c r="G19" s="149">
        <v>3</v>
      </c>
      <c r="H19" s="181">
        <f t="shared" si="0"/>
        <v>46000</v>
      </c>
      <c r="I19" s="181">
        <v>46000</v>
      </c>
      <c r="J19" s="181"/>
      <c r="K19" s="181"/>
      <c r="L19" s="149"/>
    </row>
    <row r="20" spans="1:12" ht="14.25" customHeight="1">
      <c r="A20" s="160" t="s">
        <v>111</v>
      </c>
      <c r="B20" s="995">
        <f t="shared" si="1"/>
        <v>3</v>
      </c>
      <c r="C20" s="995">
        <v>3</v>
      </c>
      <c r="D20" s="149">
        <v>3</v>
      </c>
      <c r="E20" s="149"/>
      <c r="F20" s="149"/>
      <c r="G20" s="149"/>
      <c r="H20" s="181">
        <f>SUM(I20:K20)</f>
        <v>55100</v>
      </c>
      <c r="I20" s="181">
        <v>15500</v>
      </c>
      <c r="J20" s="181">
        <v>39600</v>
      </c>
      <c r="K20" s="181"/>
      <c r="L20" s="149">
        <v>6</v>
      </c>
    </row>
    <row r="21" spans="1:12" ht="14.25" customHeight="1">
      <c r="A21" s="991" t="s">
        <v>93</v>
      </c>
      <c r="B21" s="991">
        <f t="shared" ref="B21:L21" si="2">SUM(B7:B20)</f>
        <v>107</v>
      </c>
      <c r="C21" s="991">
        <f t="shared" si="2"/>
        <v>77</v>
      </c>
      <c r="D21" s="991">
        <f t="shared" si="2"/>
        <v>63</v>
      </c>
      <c r="E21" s="991">
        <f t="shared" si="2"/>
        <v>11</v>
      </c>
      <c r="F21" s="991">
        <f t="shared" si="2"/>
        <v>1</v>
      </c>
      <c r="G21" s="991">
        <f t="shared" si="2"/>
        <v>30</v>
      </c>
      <c r="H21" s="989">
        <f t="shared" si="2"/>
        <v>889819.6</v>
      </c>
      <c r="I21" s="989">
        <f t="shared" si="2"/>
        <v>483510</v>
      </c>
      <c r="J21" s="989">
        <f t="shared" si="2"/>
        <v>358138</v>
      </c>
      <c r="K21" s="989">
        <f t="shared" si="2"/>
        <v>48171.6</v>
      </c>
      <c r="L21" s="991">
        <f t="shared" si="2"/>
        <v>149</v>
      </c>
    </row>
    <row r="22" spans="1:12">
      <c r="A22" s="991" t="s">
        <v>1513</v>
      </c>
      <c r="B22" s="991">
        <v>124</v>
      </c>
      <c r="C22" s="991">
        <v>57</v>
      </c>
      <c r="D22" s="991">
        <v>47</v>
      </c>
      <c r="E22" s="991">
        <v>8</v>
      </c>
      <c r="F22" s="991">
        <v>0</v>
      </c>
      <c r="G22" s="991">
        <v>67</v>
      </c>
      <c r="H22" s="989">
        <v>614295.5</v>
      </c>
      <c r="I22" s="989">
        <v>186800</v>
      </c>
      <c r="J22" s="989">
        <v>401045.5</v>
      </c>
      <c r="K22" s="989">
        <v>26450</v>
      </c>
      <c r="L22" s="991">
        <v>217</v>
      </c>
    </row>
    <row r="23" spans="1:12">
      <c r="A23" s="149"/>
      <c r="B23" s="149"/>
      <c r="C23" s="149"/>
      <c r="D23" s="149"/>
      <c r="E23" s="149"/>
      <c r="F23" s="149"/>
      <c r="G23" s="149"/>
      <c r="H23" s="181"/>
      <c r="I23" s="181"/>
      <c r="J23" s="181"/>
      <c r="K23" s="181"/>
      <c r="L23" s="149"/>
    </row>
    <row r="24" spans="1:12" ht="20.25" customHeight="1">
      <c r="A24" s="1722" t="s">
        <v>1903</v>
      </c>
      <c r="B24" s="1722"/>
      <c r="C24" s="1722"/>
      <c r="D24" s="1722"/>
      <c r="E24" s="1722"/>
      <c r="F24" s="1722"/>
      <c r="G24" s="1722"/>
      <c r="H24" s="1722"/>
      <c r="I24" s="1722"/>
      <c r="J24" s="1722"/>
      <c r="K24" s="1722"/>
      <c r="L24" s="1722"/>
    </row>
    <row r="25" spans="1:12" ht="12.75" customHeight="1">
      <c r="A25" s="1701"/>
      <c r="B25" s="142"/>
      <c r="C25" s="1645" t="s">
        <v>95</v>
      </c>
      <c r="D25" s="1724"/>
      <c r="E25" s="1724"/>
      <c r="F25" s="1724"/>
      <c r="G25" s="1725"/>
      <c r="H25" s="407"/>
      <c r="I25" s="1645" t="s">
        <v>95</v>
      </c>
      <c r="J25" s="1646"/>
      <c r="K25" s="1647"/>
      <c r="L25" s="1715" t="s">
        <v>1904</v>
      </c>
    </row>
    <row r="26" spans="1:12">
      <c r="A26" s="1702"/>
      <c r="B26" s="404"/>
      <c r="C26" s="1645" t="s">
        <v>95</v>
      </c>
      <c r="D26" s="1646"/>
      <c r="E26" s="1646"/>
      <c r="F26" s="1647"/>
      <c r="G26" s="142"/>
      <c r="H26" s="408"/>
      <c r="I26" s="142"/>
      <c r="J26" s="142"/>
      <c r="K26" s="142"/>
      <c r="L26" s="1716"/>
    </row>
    <row r="27" spans="1:12" ht="99.75" customHeight="1">
      <c r="A27" s="1723"/>
      <c r="B27" s="409" t="s">
        <v>1905</v>
      </c>
      <c r="C27" s="993" t="s">
        <v>1894</v>
      </c>
      <c r="D27" s="993" t="s">
        <v>1895</v>
      </c>
      <c r="E27" s="992" t="s">
        <v>1896</v>
      </c>
      <c r="F27" s="992" t="s">
        <v>1897</v>
      </c>
      <c r="G27" s="409" t="s">
        <v>1898</v>
      </c>
      <c r="H27" s="409" t="s">
        <v>1899</v>
      </c>
      <c r="I27" s="409" t="s">
        <v>1900</v>
      </c>
      <c r="J27" s="409" t="s">
        <v>1901</v>
      </c>
      <c r="K27" s="409" t="s">
        <v>1902</v>
      </c>
      <c r="L27" s="1726"/>
    </row>
    <row r="28" spans="1:12">
      <c r="A28" s="823" t="s">
        <v>97</v>
      </c>
      <c r="B28" s="823">
        <v>12</v>
      </c>
      <c r="C28" s="823">
        <v>13</v>
      </c>
      <c r="D28" s="823">
        <v>14</v>
      </c>
      <c r="E28" s="823">
        <v>15</v>
      </c>
      <c r="F28" s="823">
        <v>16</v>
      </c>
      <c r="G28" s="823">
        <v>17</v>
      </c>
      <c r="H28" s="823">
        <v>18</v>
      </c>
      <c r="I28" s="823">
        <v>19</v>
      </c>
      <c r="J28" s="823">
        <v>20</v>
      </c>
      <c r="K28" s="823">
        <v>21</v>
      </c>
      <c r="L28" s="823">
        <v>22</v>
      </c>
    </row>
    <row r="29" spans="1:12" ht="13.5" customHeight="1">
      <c r="A29" s="145" t="s">
        <v>98</v>
      </c>
      <c r="B29" s="995">
        <f t="shared" ref="B29:B42" si="3">SUM(C29+G29)</f>
        <v>4</v>
      </c>
      <c r="C29" s="995"/>
      <c r="D29" s="149"/>
      <c r="E29" s="149"/>
      <c r="F29" s="149"/>
      <c r="G29" s="149">
        <v>4</v>
      </c>
      <c r="H29" s="181">
        <f t="shared" ref="H29:H42" si="4">SUM(I29:K29)</f>
        <v>4500</v>
      </c>
      <c r="I29" s="181">
        <v>4500</v>
      </c>
      <c r="J29" s="149"/>
      <c r="K29" s="181"/>
      <c r="L29" s="149">
        <v>12</v>
      </c>
    </row>
    <row r="30" spans="1:12" ht="13.5" customHeight="1">
      <c r="A30" s="145" t="s">
        <v>99</v>
      </c>
      <c r="B30" s="995">
        <f t="shared" si="3"/>
        <v>0</v>
      </c>
      <c r="C30" s="995"/>
      <c r="D30" s="149"/>
      <c r="E30" s="149"/>
      <c r="F30" s="149"/>
      <c r="G30" s="149"/>
      <c r="H30" s="181">
        <f t="shared" si="4"/>
        <v>0</v>
      </c>
      <c r="I30" s="181"/>
      <c r="J30" s="149"/>
      <c r="K30" s="181"/>
      <c r="L30" s="149"/>
    </row>
    <row r="31" spans="1:12" ht="13.5" customHeight="1">
      <c r="A31" s="145" t="s">
        <v>100</v>
      </c>
      <c r="B31" s="995">
        <f t="shared" si="3"/>
        <v>0</v>
      </c>
      <c r="C31" s="995"/>
      <c r="D31" s="149"/>
      <c r="E31" s="149"/>
      <c r="F31" s="149"/>
      <c r="G31" s="149"/>
      <c r="H31" s="181">
        <f t="shared" si="4"/>
        <v>0</v>
      </c>
      <c r="I31" s="181"/>
      <c r="J31" s="149"/>
      <c r="K31" s="181"/>
      <c r="L31" s="149"/>
    </row>
    <row r="32" spans="1:12" ht="13.5" customHeight="1">
      <c r="A32" s="145" t="s">
        <v>101</v>
      </c>
      <c r="B32" s="995">
        <f t="shared" si="3"/>
        <v>14</v>
      </c>
      <c r="C32" s="995"/>
      <c r="D32" s="149"/>
      <c r="E32" s="149"/>
      <c r="F32" s="149"/>
      <c r="G32" s="149">
        <v>14</v>
      </c>
      <c r="H32" s="181">
        <f t="shared" si="4"/>
        <v>580</v>
      </c>
      <c r="I32" s="181"/>
      <c r="J32" s="149"/>
      <c r="K32" s="181">
        <v>580</v>
      </c>
      <c r="L32" s="149">
        <v>39</v>
      </c>
    </row>
    <row r="33" spans="1:12" ht="13.5" customHeight="1">
      <c r="A33" s="145" t="s">
        <v>102</v>
      </c>
      <c r="B33" s="995">
        <f t="shared" si="3"/>
        <v>3</v>
      </c>
      <c r="C33" s="995"/>
      <c r="D33" s="149"/>
      <c r="E33" s="149"/>
      <c r="F33" s="149"/>
      <c r="G33" s="149">
        <v>3</v>
      </c>
      <c r="H33" s="181">
        <f t="shared" si="4"/>
        <v>448</v>
      </c>
      <c r="I33" s="149"/>
      <c r="J33" s="181"/>
      <c r="K33" s="181">
        <v>448</v>
      </c>
      <c r="L33" s="149">
        <v>8</v>
      </c>
    </row>
    <row r="34" spans="1:12" ht="13.5" customHeight="1">
      <c r="A34" s="145" t="s">
        <v>103</v>
      </c>
      <c r="B34" s="995">
        <f t="shared" si="3"/>
        <v>11</v>
      </c>
      <c r="C34" s="995"/>
      <c r="D34" s="149"/>
      <c r="E34" s="149"/>
      <c r="F34" s="149"/>
      <c r="G34" s="149">
        <v>11</v>
      </c>
      <c r="H34" s="181">
        <f t="shared" si="4"/>
        <v>3200</v>
      </c>
      <c r="I34" s="181"/>
      <c r="J34" s="181"/>
      <c r="K34" s="181">
        <v>3200</v>
      </c>
      <c r="L34" s="995">
        <v>31</v>
      </c>
    </row>
    <row r="35" spans="1:12" ht="13.5" customHeight="1">
      <c r="A35" s="145" t="s">
        <v>104</v>
      </c>
      <c r="B35" s="995">
        <f t="shared" si="3"/>
        <v>0</v>
      </c>
      <c r="C35" s="995"/>
      <c r="D35" s="149"/>
      <c r="E35" s="149"/>
      <c r="F35" s="149"/>
      <c r="G35" s="149"/>
      <c r="H35" s="181">
        <f t="shared" si="4"/>
        <v>0</v>
      </c>
      <c r="I35" s="149"/>
      <c r="J35" s="149"/>
      <c r="K35" s="181"/>
      <c r="L35" s="149"/>
    </row>
    <row r="36" spans="1:12" ht="13.5" customHeight="1">
      <c r="A36" s="145" t="s">
        <v>105</v>
      </c>
      <c r="B36" s="995">
        <f t="shared" si="3"/>
        <v>0</v>
      </c>
      <c r="C36" s="995"/>
      <c r="D36" s="149"/>
      <c r="E36" s="149"/>
      <c r="F36" s="149"/>
      <c r="G36" s="149"/>
      <c r="H36" s="181">
        <f t="shared" si="4"/>
        <v>0</v>
      </c>
      <c r="I36" s="181"/>
      <c r="J36" s="149"/>
      <c r="K36" s="181"/>
      <c r="L36" s="149"/>
    </row>
    <row r="37" spans="1:12" ht="13.5" customHeight="1">
      <c r="A37" s="145" t="s">
        <v>106</v>
      </c>
      <c r="B37" s="995">
        <f t="shared" si="3"/>
        <v>2</v>
      </c>
      <c r="C37" s="995"/>
      <c r="D37" s="149"/>
      <c r="E37" s="149"/>
      <c r="F37" s="149"/>
      <c r="G37" s="149">
        <v>2</v>
      </c>
      <c r="H37" s="181">
        <f t="shared" si="4"/>
        <v>200</v>
      </c>
      <c r="I37" s="149"/>
      <c r="J37" s="149"/>
      <c r="K37" s="181">
        <v>200</v>
      </c>
      <c r="L37" s="149">
        <v>6</v>
      </c>
    </row>
    <row r="38" spans="1:12" ht="13.5" customHeight="1">
      <c r="A38" s="145" t="s">
        <v>107</v>
      </c>
      <c r="B38" s="995">
        <f t="shared" si="3"/>
        <v>6</v>
      </c>
      <c r="C38" s="995"/>
      <c r="D38" s="149"/>
      <c r="E38" s="149">
        <v>3</v>
      </c>
      <c r="F38" s="149"/>
      <c r="G38" s="149">
        <v>6</v>
      </c>
      <c r="H38" s="181">
        <f t="shared" si="4"/>
        <v>8339.5</v>
      </c>
      <c r="I38" s="149"/>
      <c r="J38" s="149">
        <v>5154.5</v>
      </c>
      <c r="K38" s="181">
        <v>3185</v>
      </c>
      <c r="L38" s="149">
        <v>34</v>
      </c>
    </row>
    <row r="39" spans="1:12" ht="13.5" customHeight="1">
      <c r="A39" s="145" t="s">
        <v>108</v>
      </c>
      <c r="B39" s="995">
        <f t="shared" si="3"/>
        <v>0</v>
      </c>
      <c r="C39" s="995"/>
      <c r="D39" s="149"/>
      <c r="E39" s="149"/>
      <c r="F39" s="149"/>
      <c r="G39" s="149"/>
      <c r="H39" s="181">
        <f t="shared" si="4"/>
        <v>0</v>
      </c>
      <c r="I39" s="181"/>
      <c r="J39" s="149"/>
      <c r="K39" s="181"/>
      <c r="L39" s="149"/>
    </row>
    <row r="40" spans="1:12" ht="13.5" customHeight="1">
      <c r="A40" s="145" t="s">
        <v>109</v>
      </c>
      <c r="B40" s="995">
        <f t="shared" si="3"/>
        <v>4</v>
      </c>
      <c r="C40" s="995">
        <v>4</v>
      </c>
      <c r="D40" s="149">
        <v>1</v>
      </c>
      <c r="E40" s="149">
        <v>5</v>
      </c>
      <c r="F40" s="149"/>
      <c r="G40" s="149"/>
      <c r="H40" s="181">
        <f t="shared" si="4"/>
        <v>28000</v>
      </c>
      <c r="I40" s="181">
        <v>28000</v>
      </c>
      <c r="J40" s="149"/>
      <c r="K40" s="181"/>
      <c r="L40" s="149"/>
    </row>
    <row r="41" spans="1:12" ht="13.5" customHeight="1">
      <c r="A41" s="145" t="s">
        <v>110</v>
      </c>
      <c r="B41" s="995">
        <f t="shared" si="3"/>
        <v>0</v>
      </c>
      <c r="C41" s="995"/>
      <c r="D41" s="149"/>
      <c r="E41" s="149"/>
      <c r="F41" s="149"/>
      <c r="G41" s="149"/>
      <c r="H41" s="181">
        <f t="shared" si="4"/>
        <v>0</v>
      </c>
      <c r="I41" s="181"/>
      <c r="J41" s="149"/>
      <c r="K41" s="181"/>
      <c r="L41" s="149"/>
    </row>
    <row r="42" spans="1:12" ht="13.5" customHeight="1">
      <c r="A42" s="149" t="s">
        <v>111</v>
      </c>
      <c r="B42" s="995">
        <f t="shared" si="3"/>
        <v>4</v>
      </c>
      <c r="C42" s="995"/>
      <c r="D42" s="149"/>
      <c r="E42" s="149"/>
      <c r="F42" s="149"/>
      <c r="G42" s="149">
        <v>4</v>
      </c>
      <c r="H42" s="181">
        <f t="shared" si="4"/>
        <v>1105</v>
      </c>
      <c r="I42" s="181"/>
      <c r="J42" s="149"/>
      <c r="K42" s="862">
        <v>1105</v>
      </c>
      <c r="L42" s="149">
        <v>8</v>
      </c>
    </row>
    <row r="43" spans="1:12" ht="13.5" customHeight="1">
      <c r="A43" s="991" t="s">
        <v>93</v>
      </c>
      <c r="B43" s="991">
        <f>SUM(B29:B42)</f>
        <v>48</v>
      </c>
      <c r="C43" s="991">
        <f>SUM(C29:C42)</f>
        <v>4</v>
      </c>
      <c r="D43" s="991">
        <f t="shared" ref="D43:L43" si="5">SUM(D29:D42)</f>
        <v>1</v>
      </c>
      <c r="E43" s="991">
        <f t="shared" si="5"/>
        <v>8</v>
      </c>
      <c r="F43" s="991">
        <f t="shared" si="5"/>
        <v>0</v>
      </c>
      <c r="G43" s="991">
        <f t="shared" si="5"/>
        <v>44</v>
      </c>
      <c r="H43" s="989">
        <f t="shared" si="5"/>
        <v>46372.5</v>
      </c>
      <c r="I43" s="989">
        <f t="shared" si="5"/>
        <v>32500</v>
      </c>
      <c r="J43" s="989">
        <f t="shared" si="5"/>
        <v>5154.5</v>
      </c>
      <c r="K43" s="989">
        <f t="shared" si="5"/>
        <v>8718</v>
      </c>
      <c r="L43" s="991">
        <f t="shared" si="5"/>
        <v>138</v>
      </c>
    </row>
    <row r="44" spans="1:12">
      <c r="A44" s="991" t="s">
        <v>1513</v>
      </c>
      <c r="B44" s="991">
        <v>94</v>
      </c>
      <c r="C44" s="991">
        <v>16</v>
      </c>
      <c r="D44" s="991">
        <v>9</v>
      </c>
      <c r="E44" s="991">
        <v>4</v>
      </c>
      <c r="F44" s="991">
        <v>3</v>
      </c>
      <c r="G44" s="991">
        <v>78</v>
      </c>
      <c r="H44" s="989">
        <v>29990.9</v>
      </c>
      <c r="I44" s="989">
        <v>0</v>
      </c>
      <c r="J44" s="989">
        <v>9450.9</v>
      </c>
      <c r="K44" s="989">
        <v>20540</v>
      </c>
      <c r="L44" s="991">
        <v>237</v>
      </c>
    </row>
    <row r="47" spans="1:12">
      <c r="A47" s="1502">
        <v>47</v>
      </c>
      <c r="B47" s="1502"/>
      <c r="C47" s="1502"/>
      <c r="D47" s="1502"/>
      <c r="E47" s="1502"/>
      <c r="F47" s="1502"/>
      <c r="G47" s="1502"/>
      <c r="H47" s="1502"/>
      <c r="I47" s="1502"/>
      <c r="J47" s="1502"/>
      <c r="K47" s="1502"/>
      <c r="L47" s="1502"/>
    </row>
  </sheetData>
  <mergeCells count="13">
    <mergeCell ref="A1:L1"/>
    <mergeCell ref="A3:A5"/>
    <mergeCell ref="C3:G3"/>
    <mergeCell ref="I3:K3"/>
    <mergeCell ref="L3:L5"/>
    <mergeCell ref="C4:F4"/>
    <mergeCell ref="A47:L47"/>
    <mergeCell ref="A24:L24"/>
    <mergeCell ref="A25:A27"/>
    <mergeCell ref="C25:G25"/>
    <mergeCell ref="I25:K25"/>
    <mergeCell ref="L25:L27"/>
    <mergeCell ref="C26:F26"/>
  </mergeCells>
  <pageMargins left="0.75" right="0.75" top="0.59" bottom="0.53" header="0.5" footer="0.5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28"/>
  <sheetViews>
    <sheetView workbookViewId="0">
      <selection activeCell="S38" sqref="S38"/>
    </sheetView>
  </sheetViews>
  <sheetFormatPr defaultRowHeight="12.75"/>
  <cols>
    <col min="1" max="1" width="16.140625" style="88" customWidth="1"/>
    <col min="2" max="2" width="4.42578125" style="88" customWidth="1"/>
    <col min="3" max="4" width="5.28515625" style="88" customWidth="1"/>
    <col min="5" max="6" width="4.140625" style="88" customWidth="1"/>
    <col min="7" max="7" width="4.42578125" style="88" customWidth="1"/>
    <col min="8" max="8" width="4.7109375" style="88" customWidth="1"/>
    <col min="9" max="9" width="4.5703125" style="88" customWidth="1"/>
    <col min="10" max="10" width="5.28515625" style="88" customWidth="1"/>
    <col min="11" max="12" width="4.42578125" style="88" customWidth="1"/>
    <col min="13" max="14" width="4.28515625" style="88" customWidth="1"/>
    <col min="15" max="15" width="4.5703125" style="88" customWidth="1"/>
    <col min="16" max="20" width="5.28515625" style="88" customWidth="1"/>
    <col min="21" max="21" width="4.7109375" style="88" customWidth="1"/>
    <col min="22" max="23" width="4.5703125" style="88" customWidth="1"/>
    <col min="24" max="24" width="5.28515625" style="88" customWidth="1"/>
    <col min="25" max="16384" width="9.140625" style="88"/>
  </cols>
  <sheetData>
    <row r="1" spans="1:24" ht="15.75" customHeight="1"/>
    <row r="2" spans="1:24" ht="15.75" customHeight="1">
      <c r="A2" s="1502" t="s">
        <v>1906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  <c r="N2" s="1502"/>
      <c r="O2" s="1502"/>
      <c r="P2" s="1502"/>
      <c r="Q2" s="1502"/>
      <c r="R2" s="1502"/>
      <c r="S2" s="1502"/>
      <c r="T2" s="1502"/>
      <c r="U2" s="1502"/>
      <c r="V2" s="1502"/>
      <c r="W2" s="1502"/>
    </row>
    <row r="3" spans="1:24" ht="15.75" customHeight="1"/>
    <row r="4" spans="1:24" ht="111" customHeight="1">
      <c r="A4" s="1011" t="s">
        <v>503</v>
      </c>
      <c r="B4" s="1012" t="s">
        <v>504</v>
      </c>
      <c r="C4" s="1012" t="s">
        <v>505</v>
      </c>
      <c r="D4" s="1012" t="s">
        <v>506</v>
      </c>
      <c r="E4" s="1012" t="s">
        <v>507</v>
      </c>
      <c r="F4" s="1012" t="s">
        <v>508</v>
      </c>
      <c r="G4" s="1012" t="s">
        <v>509</v>
      </c>
      <c r="H4" s="1012" t="s">
        <v>510</v>
      </c>
      <c r="I4" s="1012" t="s">
        <v>511</v>
      </c>
      <c r="J4" s="1012" t="s">
        <v>512</v>
      </c>
      <c r="K4" s="1012" t="s">
        <v>513</v>
      </c>
      <c r="L4" s="1012" t="s">
        <v>514</v>
      </c>
      <c r="M4" s="1012" t="s">
        <v>515</v>
      </c>
      <c r="N4" s="1012" t="s">
        <v>516</v>
      </c>
      <c r="O4" s="1012" t="s">
        <v>1907</v>
      </c>
      <c r="P4" s="1012" t="s">
        <v>517</v>
      </c>
      <c r="Q4" s="1012" t="s">
        <v>518</v>
      </c>
      <c r="R4" s="1012" t="s">
        <v>519</v>
      </c>
      <c r="S4" s="1012" t="s">
        <v>520</v>
      </c>
      <c r="T4" s="1012" t="s">
        <v>521</v>
      </c>
      <c r="U4" s="1012" t="s">
        <v>522</v>
      </c>
      <c r="V4" s="1012" t="s">
        <v>523</v>
      </c>
      <c r="W4" s="1012" t="s">
        <v>524</v>
      </c>
      <c r="X4" s="1012" t="s">
        <v>525</v>
      </c>
    </row>
    <row r="5" spans="1:24" ht="17.25" customHeight="1">
      <c r="A5" s="937" t="s">
        <v>526</v>
      </c>
      <c r="B5" s="937">
        <v>18</v>
      </c>
      <c r="C5" s="937">
        <v>10</v>
      </c>
      <c r="D5" s="937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>
        <v>2</v>
      </c>
      <c r="Q5" s="937">
        <v>38</v>
      </c>
      <c r="R5" s="937">
        <v>48</v>
      </c>
      <c r="S5" s="937">
        <v>2</v>
      </c>
      <c r="T5" s="937">
        <v>102</v>
      </c>
      <c r="U5" s="937">
        <v>1</v>
      </c>
      <c r="V5" s="937"/>
      <c r="W5" s="937"/>
      <c r="X5" s="937"/>
    </row>
    <row r="6" spans="1:24" ht="17.25" customHeight="1">
      <c r="A6" s="940" t="s">
        <v>345</v>
      </c>
      <c r="B6" s="940">
        <v>98</v>
      </c>
      <c r="C6" s="940">
        <v>47</v>
      </c>
      <c r="D6" s="940"/>
      <c r="E6" s="940"/>
      <c r="F6" s="940"/>
      <c r="G6" s="940"/>
      <c r="H6" s="940"/>
      <c r="I6" s="940"/>
      <c r="J6" s="940"/>
      <c r="K6" s="940"/>
      <c r="L6" s="940"/>
      <c r="M6" s="940"/>
      <c r="N6" s="940"/>
      <c r="O6" s="940"/>
      <c r="P6" s="940">
        <v>70</v>
      </c>
      <c r="Q6" s="940">
        <v>78</v>
      </c>
      <c r="R6" s="940">
        <v>89</v>
      </c>
      <c r="S6" s="940">
        <v>4</v>
      </c>
      <c r="T6" s="940">
        <v>146</v>
      </c>
      <c r="U6" s="940">
        <v>2</v>
      </c>
      <c r="V6" s="940"/>
      <c r="W6" s="940"/>
      <c r="X6" s="940"/>
    </row>
    <row r="7" spans="1:24" ht="17.25" customHeight="1">
      <c r="A7" s="940" t="s">
        <v>527</v>
      </c>
      <c r="B7" s="940">
        <v>33</v>
      </c>
      <c r="C7" s="940">
        <v>8</v>
      </c>
      <c r="D7" s="940"/>
      <c r="E7" s="940"/>
      <c r="F7" s="940"/>
      <c r="G7" s="940"/>
      <c r="H7" s="940"/>
      <c r="I7" s="940"/>
      <c r="J7" s="940"/>
      <c r="K7" s="940">
        <v>1</v>
      </c>
      <c r="L7" s="940"/>
      <c r="M7" s="940"/>
      <c r="N7" s="940"/>
      <c r="O7" s="940"/>
      <c r="P7" s="940">
        <v>2</v>
      </c>
      <c r="Q7" s="940">
        <v>75</v>
      </c>
      <c r="R7" s="940">
        <v>74</v>
      </c>
      <c r="S7" s="940"/>
      <c r="T7" s="940">
        <v>156</v>
      </c>
      <c r="U7" s="940"/>
      <c r="V7" s="940"/>
      <c r="W7" s="940"/>
      <c r="X7" s="940"/>
    </row>
    <row r="8" spans="1:24" ht="17.25" customHeight="1">
      <c r="A8" s="940" t="s">
        <v>528</v>
      </c>
      <c r="B8" s="940">
        <v>49</v>
      </c>
      <c r="C8" s="940">
        <v>16</v>
      </c>
      <c r="D8" s="940"/>
      <c r="E8" s="940"/>
      <c r="F8" s="940"/>
      <c r="G8" s="940"/>
      <c r="H8" s="940"/>
      <c r="I8" s="940"/>
      <c r="J8" s="940"/>
      <c r="K8" s="940">
        <v>1</v>
      </c>
      <c r="L8" s="940"/>
      <c r="M8" s="940"/>
      <c r="N8" s="940"/>
      <c r="O8" s="940"/>
      <c r="P8" s="940">
        <v>63</v>
      </c>
      <c r="Q8" s="940">
        <v>83</v>
      </c>
      <c r="R8" s="940">
        <v>50</v>
      </c>
      <c r="S8" s="940">
        <v>3</v>
      </c>
      <c r="T8" s="940">
        <v>114</v>
      </c>
      <c r="U8" s="940"/>
      <c r="V8" s="940"/>
      <c r="W8" s="940"/>
      <c r="X8" s="940"/>
    </row>
    <row r="9" spans="1:24" ht="17.25" customHeight="1">
      <c r="A9" s="940" t="s">
        <v>529</v>
      </c>
      <c r="B9" s="940">
        <v>25</v>
      </c>
      <c r="C9" s="940">
        <v>16</v>
      </c>
      <c r="D9" s="940"/>
      <c r="E9" s="940"/>
      <c r="F9" s="940"/>
      <c r="G9" s="940"/>
      <c r="H9" s="940"/>
      <c r="I9" s="940"/>
      <c r="J9" s="940">
        <v>1</v>
      </c>
      <c r="K9" s="940">
        <v>1</v>
      </c>
      <c r="L9" s="940"/>
      <c r="M9" s="940"/>
      <c r="N9" s="940"/>
      <c r="O9" s="940"/>
      <c r="P9" s="940">
        <v>9</v>
      </c>
      <c r="Q9" s="940">
        <v>75</v>
      </c>
      <c r="R9" s="940">
        <v>36</v>
      </c>
      <c r="S9" s="940"/>
      <c r="T9" s="940">
        <v>114</v>
      </c>
      <c r="U9" s="940"/>
      <c r="V9" s="940"/>
      <c r="W9" s="940"/>
      <c r="X9" s="940"/>
    </row>
    <row r="10" spans="1:24" ht="17.25" customHeight="1">
      <c r="A10" s="940" t="s">
        <v>530</v>
      </c>
      <c r="B10" s="940">
        <v>13</v>
      </c>
      <c r="C10" s="940">
        <v>3</v>
      </c>
      <c r="D10" s="940"/>
      <c r="E10" s="940"/>
      <c r="F10" s="940"/>
      <c r="G10" s="940"/>
      <c r="H10" s="940"/>
      <c r="I10" s="940"/>
      <c r="J10" s="940"/>
      <c r="K10" s="940">
        <v>1</v>
      </c>
      <c r="L10" s="940"/>
      <c r="M10" s="940"/>
      <c r="N10" s="940"/>
      <c r="O10" s="940"/>
      <c r="P10" s="940">
        <v>1</v>
      </c>
      <c r="Q10" s="940">
        <v>27</v>
      </c>
      <c r="R10" s="940">
        <v>27</v>
      </c>
      <c r="S10" s="940"/>
      <c r="T10" s="940">
        <v>50</v>
      </c>
      <c r="U10" s="940"/>
      <c r="V10" s="940"/>
      <c r="W10" s="940"/>
      <c r="X10" s="940"/>
    </row>
    <row r="11" spans="1:24" ht="17.25" customHeight="1">
      <c r="A11" s="940" t="s">
        <v>531</v>
      </c>
      <c r="B11" s="940">
        <v>5</v>
      </c>
      <c r="C11" s="940">
        <v>8</v>
      </c>
      <c r="D11" s="940"/>
      <c r="E11" s="940"/>
      <c r="F11" s="940"/>
      <c r="G11" s="940"/>
      <c r="H11" s="940"/>
      <c r="I11" s="940"/>
      <c r="J11" s="940"/>
      <c r="K11" s="940">
        <v>1</v>
      </c>
      <c r="L11" s="940"/>
      <c r="M11" s="940"/>
      <c r="N11" s="940"/>
      <c r="O11" s="940"/>
      <c r="P11" s="940">
        <v>13</v>
      </c>
      <c r="Q11" s="940">
        <v>48</v>
      </c>
      <c r="R11" s="940">
        <v>21</v>
      </c>
      <c r="S11" s="940"/>
      <c r="T11" s="940">
        <v>79</v>
      </c>
      <c r="U11" s="940"/>
      <c r="V11" s="940"/>
      <c r="W11" s="940"/>
      <c r="X11" s="940"/>
    </row>
    <row r="12" spans="1:24" ht="17.25" customHeight="1">
      <c r="A12" s="940" t="s">
        <v>346</v>
      </c>
      <c r="B12" s="940">
        <v>3</v>
      </c>
      <c r="C12" s="940"/>
      <c r="D12" s="940"/>
      <c r="E12" s="940"/>
      <c r="F12" s="940"/>
      <c r="G12" s="940"/>
      <c r="H12" s="940"/>
      <c r="I12" s="940"/>
      <c r="J12" s="940"/>
      <c r="K12" s="940"/>
      <c r="L12" s="940"/>
      <c r="M12" s="940"/>
      <c r="N12" s="940"/>
      <c r="O12" s="940"/>
      <c r="P12" s="940"/>
      <c r="Q12" s="940">
        <v>20</v>
      </c>
      <c r="R12" s="940">
        <v>7</v>
      </c>
      <c r="S12" s="940">
        <v>1</v>
      </c>
      <c r="T12" s="940">
        <v>15</v>
      </c>
      <c r="U12" s="940"/>
      <c r="V12" s="940"/>
      <c r="W12" s="940"/>
      <c r="X12" s="940"/>
    </row>
    <row r="13" spans="1:24" ht="17.25" customHeight="1">
      <c r="A13" s="940" t="s">
        <v>347</v>
      </c>
      <c r="B13" s="940">
        <v>5</v>
      </c>
      <c r="C13" s="940">
        <v>9</v>
      </c>
      <c r="D13" s="940"/>
      <c r="E13" s="940"/>
      <c r="F13" s="940"/>
      <c r="G13" s="940"/>
      <c r="H13" s="940"/>
      <c r="I13" s="940"/>
      <c r="J13" s="940"/>
      <c r="K13" s="940"/>
      <c r="L13" s="940"/>
      <c r="M13" s="940"/>
      <c r="N13" s="940"/>
      <c r="O13" s="940"/>
      <c r="P13" s="940">
        <v>10</v>
      </c>
      <c r="Q13" s="940">
        <v>85</v>
      </c>
      <c r="R13" s="940">
        <v>52</v>
      </c>
      <c r="S13" s="940"/>
      <c r="T13" s="940">
        <v>116</v>
      </c>
      <c r="U13" s="940">
        <v>1</v>
      </c>
      <c r="V13" s="940"/>
      <c r="W13" s="940"/>
      <c r="X13" s="940"/>
    </row>
    <row r="14" spans="1:24" ht="17.25" customHeight="1">
      <c r="A14" s="940" t="s">
        <v>532</v>
      </c>
      <c r="B14" s="940">
        <v>12</v>
      </c>
      <c r="C14" s="940"/>
      <c r="D14" s="940"/>
      <c r="E14" s="940"/>
      <c r="F14" s="940"/>
      <c r="G14" s="940"/>
      <c r="H14" s="940"/>
      <c r="I14" s="940"/>
      <c r="J14" s="940"/>
      <c r="K14" s="940"/>
      <c r="L14" s="940"/>
      <c r="M14" s="940"/>
      <c r="N14" s="940"/>
      <c r="O14" s="940"/>
      <c r="P14" s="940">
        <v>5</v>
      </c>
      <c r="Q14" s="940">
        <v>59</v>
      </c>
      <c r="R14" s="940">
        <v>28</v>
      </c>
      <c r="S14" s="940"/>
      <c r="T14" s="940">
        <v>96</v>
      </c>
      <c r="U14" s="940"/>
      <c r="V14" s="940"/>
      <c r="W14" s="940"/>
      <c r="X14" s="940"/>
    </row>
    <row r="15" spans="1:24" ht="17.25" customHeight="1">
      <c r="A15" s="940" t="s">
        <v>533</v>
      </c>
      <c r="B15" s="940">
        <v>12</v>
      </c>
      <c r="C15" s="940"/>
      <c r="D15" s="940"/>
      <c r="E15" s="940"/>
      <c r="F15" s="940"/>
      <c r="G15" s="940"/>
      <c r="H15" s="940"/>
      <c r="I15" s="940"/>
      <c r="J15" s="940"/>
      <c r="K15" s="940">
        <v>1</v>
      </c>
      <c r="L15" s="940"/>
      <c r="M15" s="940"/>
      <c r="N15" s="940"/>
      <c r="O15" s="940"/>
      <c r="P15" s="940">
        <v>2</v>
      </c>
      <c r="Q15" s="940">
        <v>50</v>
      </c>
      <c r="R15" s="940">
        <v>31</v>
      </c>
      <c r="S15" s="940"/>
      <c r="T15" s="940">
        <v>71</v>
      </c>
      <c r="U15" s="940"/>
      <c r="V15" s="940"/>
      <c r="W15" s="940"/>
      <c r="X15" s="940"/>
    </row>
    <row r="16" spans="1:24" ht="17.25" customHeight="1">
      <c r="A16" s="940" t="s">
        <v>534</v>
      </c>
      <c r="B16" s="940">
        <v>44</v>
      </c>
      <c r="C16" s="940">
        <v>16</v>
      </c>
      <c r="D16" s="940"/>
      <c r="E16" s="940"/>
      <c r="F16" s="940"/>
      <c r="G16" s="940"/>
      <c r="H16" s="940"/>
      <c r="I16" s="940"/>
      <c r="J16" s="940"/>
      <c r="K16" s="940">
        <v>2</v>
      </c>
      <c r="L16" s="940"/>
      <c r="M16" s="940"/>
      <c r="N16" s="940"/>
      <c r="O16" s="940"/>
      <c r="P16" s="940">
        <v>8</v>
      </c>
      <c r="Q16" s="940">
        <v>76</v>
      </c>
      <c r="R16" s="940">
        <v>48</v>
      </c>
      <c r="S16" s="940"/>
      <c r="T16" s="940">
        <v>159</v>
      </c>
      <c r="U16" s="940"/>
      <c r="V16" s="940"/>
      <c r="W16" s="940"/>
      <c r="X16" s="940"/>
    </row>
    <row r="17" spans="1:24" ht="17.25" customHeight="1">
      <c r="A17" s="940" t="s">
        <v>496</v>
      </c>
      <c r="B17" s="940">
        <v>11</v>
      </c>
      <c r="C17" s="940">
        <v>4</v>
      </c>
      <c r="D17" s="940"/>
      <c r="E17" s="940"/>
      <c r="F17" s="940"/>
      <c r="G17" s="940"/>
      <c r="H17" s="940"/>
      <c r="I17" s="940"/>
      <c r="J17" s="940"/>
      <c r="K17" s="940"/>
      <c r="L17" s="940"/>
      <c r="M17" s="940"/>
      <c r="N17" s="940"/>
      <c r="O17" s="940"/>
      <c r="P17" s="940">
        <v>3</v>
      </c>
      <c r="Q17" s="940">
        <v>50</v>
      </c>
      <c r="R17" s="940">
        <v>18</v>
      </c>
      <c r="S17" s="940">
        <v>1</v>
      </c>
      <c r="T17" s="940">
        <v>87</v>
      </c>
      <c r="U17" s="940">
        <v>1</v>
      </c>
      <c r="V17" s="940"/>
      <c r="W17" s="940"/>
      <c r="X17" s="940"/>
    </row>
    <row r="18" spans="1:24" ht="17.25" customHeight="1">
      <c r="A18" s="940" t="s">
        <v>348</v>
      </c>
      <c r="B18" s="940">
        <v>32</v>
      </c>
      <c r="C18" s="940"/>
      <c r="D18" s="940"/>
      <c r="E18" s="940"/>
      <c r="F18" s="940"/>
      <c r="G18" s="940"/>
      <c r="H18" s="940"/>
      <c r="I18" s="940"/>
      <c r="J18" s="940"/>
      <c r="K18" s="940"/>
      <c r="L18" s="940"/>
      <c r="M18" s="940"/>
      <c r="N18" s="940"/>
      <c r="O18" s="940"/>
      <c r="P18" s="940">
        <v>12</v>
      </c>
      <c r="Q18" s="940">
        <v>43</v>
      </c>
      <c r="R18" s="940">
        <v>29</v>
      </c>
      <c r="S18" s="940">
        <v>2</v>
      </c>
      <c r="T18" s="940">
        <v>79</v>
      </c>
      <c r="U18" s="940"/>
      <c r="V18" s="940"/>
      <c r="W18" s="940"/>
      <c r="X18" s="940"/>
    </row>
    <row r="19" spans="1:24" ht="21" customHeight="1">
      <c r="A19" s="292" t="s">
        <v>535</v>
      </c>
      <c r="B19" s="1013">
        <f>SUM(B5:B18)</f>
        <v>360</v>
      </c>
      <c r="C19" s="1013">
        <f t="shared" ref="C19:S19" si="0">SUM(C5:C18)</f>
        <v>137</v>
      </c>
      <c r="D19" s="1013">
        <f t="shared" si="0"/>
        <v>0</v>
      </c>
      <c r="E19" s="1013">
        <f t="shared" si="0"/>
        <v>0</v>
      </c>
      <c r="F19" s="1013">
        <f t="shared" si="0"/>
        <v>0</v>
      </c>
      <c r="G19" s="1013">
        <f t="shared" si="0"/>
        <v>0</v>
      </c>
      <c r="H19" s="1013">
        <f t="shared" si="0"/>
        <v>0</v>
      </c>
      <c r="I19" s="1013">
        <f t="shared" si="0"/>
        <v>0</v>
      </c>
      <c r="J19" s="1013">
        <f t="shared" si="0"/>
        <v>1</v>
      </c>
      <c r="K19" s="1013">
        <f t="shared" si="0"/>
        <v>8</v>
      </c>
      <c r="L19" s="1013">
        <f t="shared" si="0"/>
        <v>0</v>
      </c>
      <c r="M19" s="1013">
        <f t="shared" si="0"/>
        <v>0</v>
      </c>
      <c r="N19" s="1013">
        <f t="shared" si="0"/>
        <v>0</v>
      </c>
      <c r="O19" s="1013">
        <f t="shared" si="0"/>
        <v>0</v>
      </c>
      <c r="P19" s="1013">
        <f t="shared" si="0"/>
        <v>200</v>
      </c>
      <c r="Q19" s="1013">
        <f t="shared" si="0"/>
        <v>807</v>
      </c>
      <c r="R19" s="1013">
        <f t="shared" si="0"/>
        <v>558</v>
      </c>
      <c r="S19" s="1013">
        <f t="shared" si="0"/>
        <v>13</v>
      </c>
      <c r="T19" s="1013">
        <f>SUM(T5:T18)</f>
        <v>1384</v>
      </c>
      <c r="U19" s="1013">
        <f t="shared" ref="U19:X19" si="1">SUM(U5:U18)</f>
        <v>5</v>
      </c>
      <c r="V19" s="1013">
        <f t="shared" si="1"/>
        <v>0</v>
      </c>
      <c r="W19" s="1013">
        <f t="shared" si="1"/>
        <v>0</v>
      </c>
      <c r="X19" s="1013">
        <f t="shared" si="1"/>
        <v>0</v>
      </c>
    </row>
    <row r="20" spans="1:24" ht="21" customHeight="1">
      <c r="A20" s="375" t="s">
        <v>23</v>
      </c>
      <c r="B20" s="991">
        <v>423</v>
      </c>
      <c r="C20" s="991">
        <v>236</v>
      </c>
      <c r="D20" s="991">
        <v>3</v>
      </c>
      <c r="E20" s="991">
        <v>0</v>
      </c>
      <c r="F20" s="991">
        <v>0</v>
      </c>
      <c r="G20" s="991">
        <v>18</v>
      </c>
      <c r="H20" s="991">
        <v>2</v>
      </c>
      <c r="I20" s="991">
        <v>0</v>
      </c>
      <c r="J20" s="991">
        <v>3</v>
      </c>
      <c r="K20" s="991">
        <v>8</v>
      </c>
      <c r="L20" s="991">
        <v>2</v>
      </c>
      <c r="M20" s="991">
        <v>4</v>
      </c>
      <c r="N20" s="991">
        <v>2</v>
      </c>
      <c r="O20" s="991">
        <v>6</v>
      </c>
      <c r="P20" s="991">
        <v>348</v>
      </c>
      <c r="Q20" s="991">
        <v>835</v>
      </c>
      <c r="R20" s="991">
        <v>614</v>
      </c>
      <c r="S20" s="991">
        <v>26</v>
      </c>
      <c r="T20" s="991">
        <v>1771</v>
      </c>
      <c r="U20" s="991">
        <v>16</v>
      </c>
      <c r="V20" s="991">
        <v>2</v>
      </c>
      <c r="W20" s="991">
        <v>0</v>
      </c>
      <c r="X20" s="991">
        <v>445</v>
      </c>
    </row>
    <row r="28" spans="1:24">
      <c r="A28" s="1502">
        <v>48</v>
      </c>
      <c r="B28" s="1502"/>
      <c r="C28" s="1502"/>
      <c r="D28" s="1502"/>
      <c r="E28" s="1502"/>
      <c r="F28" s="1502"/>
      <c r="G28" s="1502"/>
      <c r="H28" s="1502"/>
      <c r="I28" s="1502"/>
      <c r="J28" s="1502"/>
      <c r="K28" s="1502"/>
      <c r="L28" s="1502"/>
      <c r="M28" s="1502"/>
      <c r="N28" s="1502"/>
      <c r="O28" s="1502"/>
      <c r="P28" s="1502"/>
      <c r="Q28" s="1502"/>
      <c r="R28" s="1502"/>
      <c r="S28" s="1502"/>
      <c r="T28" s="1502"/>
      <c r="U28" s="1502"/>
      <c r="V28" s="1502"/>
      <c r="W28" s="1502"/>
      <c r="X28" s="1502"/>
    </row>
  </sheetData>
  <mergeCells count="2">
    <mergeCell ref="A2:W2"/>
    <mergeCell ref="A28:X28"/>
  </mergeCells>
  <pageMargins left="0.7" right="0.48" top="0.45" bottom="0.4" header="0.3" footer="0.3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N37"/>
  <sheetViews>
    <sheetView topLeftCell="A16" workbookViewId="0">
      <selection activeCell="S38" sqref="S38"/>
    </sheetView>
  </sheetViews>
  <sheetFormatPr defaultRowHeight="12.75"/>
  <cols>
    <col min="1" max="1" width="12.85546875" style="88" customWidth="1"/>
    <col min="2" max="2" width="4.5703125" style="88" customWidth="1"/>
    <col min="3" max="4" width="6.7109375" style="88" customWidth="1"/>
    <col min="5" max="5" width="5.42578125" style="88" customWidth="1"/>
    <col min="6" max="6" width="5.7109375" style="88" customWidth="1"/>
    <col min="7" max="7" width="6" style="88" customWidth="1"/>
    <col min="8" max="8" width="4.28515625" style="88" customWidth="1"/>
    <col min="9" max="13" width="5.85546875" style="88" customWidth="1"/>
    <col min="14" max="14" width="5.5703125" style="88" customWidth="1"/>
    <col min="15" max="16384" width="9.140625" style="88"/>
  </cols>
  <sheetData>
    <row r="3" spans="1:14">
      <c r="A3" s="1502" t="s">
        <v>1908</v>
      </c>
      <c r="B3" s="1502"/>
      <c r="C3" s="1502"/>
      <c r="D3" s="1502"/>
      <c r="E3" s="1502"/>
      <c r="F3" s="1502"/>
      <c r="G3" s="1502"/>
      <c r="H3" s="1502"/>
      <c r="I3" s="1502"/>
      <c r="J3" s="1502"/>
      <c r="K3" s="1502"/>
      <c r="L3" s="1502"/>
      <c r="M3" s="1502"/>
      <c r="N3" s="1502"/>
    </row>
    <row r="6" spans="1:14" ht="20.25" customHeight="1">
      <c r="A6" s="1641" t="s">
        <v>1909</v>
      </c>
      <c r="B6" s="1641" t="s">
        <v>1910</v>
      </c>
      <c r="C6" s="1727" t="s">
        <v>1911</v>
      </c>
      <c r="D6" s="1638" t="s">
        <v>95</v>
      </c>
      <c r="E6" s="1639"/>
      <c r="F6" s="1639"/>
      <c r="G6" s="1639"/>
      <c r="H6" s="1640"/>
      <c r="I6" s="1730" t="s">
        <v>1912</v>
      </c>
      <c r="J6" s="1730" t="s">
        <v>1913</v>
      </c>
      <c r="K6" s="1730" t="s">
        <v>499</v>
      </c>
      <c r="L6" s="1730" t="s">
        <v>1914</v>
      </c>
      <c r="M6" s="1730" t="s">
        <v>500</v>
      </c>
      <c r="N6" s="1727" t="s">
        <v>1915</v>
      </c>
    </row>
    <row r="7" spans="1:14" ht="51.75" customHeight="1">
      <c r="A7" s="1642"/>
      <c r="B7" s="1642"/>
      <c r="C7" s="1728"/>
      <c r="D7" s="1730" t="s">
        <v>1916</v>
      </c>
      <c r="E7" s="1730" t="s">
        <v>1917</v>
      </c>
      <c r="F7" s="1727" t="s">
        <v>1918</v>
      </c>
      <c r="G7" s="1727" t="s">
        <v>501</v>
      </c>
      <c r="H7" s="1730" t="s">
        <v>1919</v>
      </c>
      <c r="I7" s="1728"/>
      <c r="J7" s="1728"/>
      <c r="K7" s="1728"/>
      <c r="L7" s="1728"/>
      <c r="M7" s="1728"/>
      <c r="N7" s="1728"/>
    </row>
    <row r="8" spans="1:14" ht="63" customHeight="1">
      <c r="A8" s="1643"/>
      <c r="B8" s="1643"/>
      <c r="C8" s="1729"/>
      <c r="D8" s="1729"/>
      <c r="E8" s="1729"/>
      <c r="F8" s="1731"/>
      <c r="G8" s="1731"/>
      <c r="H8" s="1729"/>
      <c r="I8" s="1729"/>
      <c r="J8" s="1729"/>
      <c r="K8" s="1729"/>
      <c r="L8" s="1729"/>
      <c r="M8" s="1729"/>
      <c r="N8" s="1729"/>
    </row>
    <row r="9" spans="1:14" ht="23.25" customHeight="1">
      <c r="A9" s="149" t="s">
        <v>98</v>
      </c>
      <c r="B9" s="149">
        <v>4</v>
      </c>
      <c r="C9" s="149">
        <f>SUM(D9+E9+F9+G9+H9)</f>
        <v>252</v>
      </c>
      <c r="D9" s="149">
        <v>238</v>
      </c>
      <c r="E9" s="149">
        <v>13</v>
      </c>
      <c r="F9" s="149">
        <v>1</v>
      </c>
      <c r="G9" s="149"/>
      <c r="H9" s="149"/>
      <c r="I9" s="149">
        <v>146</v>
      </c>
      <c r="J9" s="149">
        <v>196</v>
      </c>
      <c r="K9" s="149">
        <v>72</v>
      </c>
      <c r="L9" s="149">
        <v>189</v>
      </c>
      <c r="M9" s="149">
        <v>500</v>
      </c>
      <c r="N9" s="149"/>
    </row>
    <row r="10" spans="1:14" ht="23.25" customHeight="1">
      <c r="A10" s="149" t="s">
        <v>99</v>
      </c>
      <c r="B10" s="149">
        <v>4</v>
      </c>
      <c r="C10" s="149">
        <f t="shared" ref="C10:C22" si="0">SUM(D10+E10+F10+G10+H10)</f>
        <v>217</v>
      </c>
      <c r="D10" s="149">
        <v>207</v>
      </c>
      <c r="E10" s="149">
        <v>1</v>
      </c>
      <c r="F10" s="149"/>
      <c r="G10" s="149">
        <v>9</v>
      </c>
      <c r="H10" s="149"/>
      <c r="I10" s="149">
        <v>191</v>
      </c>
      <c r="J10" s="149">
        <v>206</v>
      </c>
      <c r="K10" s="149">
        <v>190</v>
      </c>
      <c r="L10" s="149">
        <v>176</v>
      </c>
      <c r="M10" s="149">
        <v>267</v>
      </c>
      <c r="N10" s="149"/>
    </row>
    <row r="11" spans="1:14" ht="23.25" customHeight="1">
      <c r="A11" s="149" t="s">
        <v>100</v>
      </c>
      <c r="B11" s="149">
        <v>4</v>
      </c>
      <c r="C11" s="149">
        <f t="shared" si="0"/>
        <v>236</v>
      </c>
      <c r="D11" s="149">
        <v>217</v>
      </c>
      <c r="E11" s="149"/>
      <c r="F11" s="149"/>
      <c r="G11" s="149">
        <v>19</v>
      </c>
      <c r="H11" s="149"/>
      <c r="I11" s="149">
        <v>201</v>
      </c>
      <c r="J11" s="149">
        <v>220</v>
      </c>
      <c r="K11" s="149">
        <v>98</v>
      </c>
      <c r="L11" s="149">
        <v>123</v>
      </c>
      <c r="M11" s="149">
        <v>235</v>
      </c>
      <c r="N11" s="149">
        <v>50</v>
      </c>
    </row>
    <row r="12" spans="1:14" ht="23.25" customHeight="1">
      <c r="A12" s="149" t="s">
        <v>101</v>
      </c>
      <c r="B12" s="149">
        <v>3</v>
      </c>
      <c r="C12" s="149">
        <f t="shared" si="0"/>
        <v>142</v>
      </c>
      <c r="D12" s="149">
        <v>136</v>
      </c>
      <c r="E12" s="149"/>
      <c r="F12" s="149"/>
      <c r="G12" s="149">
        <v>3</v>
      </c>
      <c r="H12" s="149">
        <v>3</v>
      </c>
      <c r="I12" s="149">
        <v>124</v>
      </c>
      <c r="J12" s="149">
        <v>138</v>
      </c>
      <c r="K12" s="149">
        <v>90</v>
      </c>
      <c r="L12" s="149">
        <v>134</v>
      </c>
      <c r="M12" s="149">
        <v>219</v>
      </c>
      <c r="N12" s="149"/>
    </row>
    <row r="13" spans="1:14" ht="23.25" customHeight="1">
      <c r="A13" s="149" t="s">
        <v>102</v>
      </c>
      <c r="B13" s="149">
        <v>5</v>
      </c>
      <c r="C13" s="149">
        <f t="shared" si="0"/>
        <v>221</v>
      </c>
      <c r="D13" s="149">
        <v>216</v>
      </c>
      <c r="E13" s="149">
        <v>3</v>
      </c>
      <c r="F13" s="149">
        <v>2</v>
      </c>
      <c r="G13" s="149"/>
      <c r="H13" s="149"/>
      <c r="I13" s="149">
        <v>185</v>
      </c>
      <c r="J13" s="149">
        <v>194</v>
      </c>
      <c r="K13" s="149">
        <v>43</v>
      </c>
      <c r="L13" s="149">
        <v>166</v>
      </c>
      <c r="M13" s="149">
        <v>207</v>
      </c>
      <c r="N13" s="149">
        <v>3</v>
      </c>
    </row>
    <row r="14" spans="1:14" ht="23.25" customHeight="1">
      <c r="A14" s="149" t="s">
        <v>103</v>
      </c>
      <c r="B14" s="149">
        <v>5</v>
      </c>
      <c r="C14" s="149">
        <f t="shared" si="0"/>
        <v>90</v>
      </c>
      <c r="D14" s="149">
        <v>89</v>
      </c>
      <c r="E14" s="149">
        <v>1</v>
      </c>
      <c r="F14" s="149"/>
      <c r="G14" s="149"/>
      <c r="H14" s="149"/>
      <c r="I14" s="149">
        <v>62</v>
      </c>
      <c r="J14" s="149">
        <v>82</v>
      </c>
      <c r="K14" s="149">
        <v>28</v>
      </c>
      <c r="L14" s="149">
        <v>53</v>
      </c>
      <c r="M14" s="149">
        <v>78</v>
      </c>
      <c r="N14" s="149"/>
    </row>
    <row r="15" spans="1:14" ht="23.25" customHeight="1">
      <c r="A15" s="145" t="s">
        <v>104</v>
      </c>
      <c r="B15" s="149">
        <v>3</v>
      </c>
      <c r="C15" s="149">
        <f t="shared" si="0"/>
        <v>121</v>
      </c>
      <c r="D15" s="149">
        <v>68</v>
      </c>
      <c r="E15" s="149">
        <v>23</v>
      </c>
      <c r="F15" s="149">
        <v>3</v>
      </c>
      <c r="G15" s="149">
        <v>26</v>
      </c>
      <c r="H15" s="149">
        <v>1</v>
      </c>
      <c r="I15" s="149">
        <v>85</v>
      </c>
      <c r="J15" s="149">
        <v>118</v>
      </c>
      <c r="K15" s="149">
        <v>30</v>
      </c>
      <c r="L15" s="149">
        <v>75</v>
      </c>
      <c r="M15" s="149">
        <v>229</v>
      </c>
      <c r="N15" s="149"/>
    </row>
    <row r="16" spans="1:14" ht="23.25" customHeight="1">
      <c r="A16" s="149" t="s">
        <v>105</v>
      </c>
      <c r="B16" s="149">
        <v>3</v>
      </c>
      <c r="C16" s="149">
        <f t="shared" si="0"/>
        <v>196</v>
      </c>
      <c r="D16" s="149">
        <v>195</v>
      </c>
      <c r="E16" s="149">
        <v>1</v>
      </c>
      <c r="F16" s="149"/>
      <c r="G16" s="149"/>
      <c r="H16" s="149"/>
      <c r="I16" s="149">
        <v>151</v>
      </c>
      <c r="J16" s="149">
        <v>156</v>
      </c>
      <c r="K16" s="149">
        <v>127</v>
      </c>
      <c r="L16" s="149">
        <v>129</v>
      </c>
      <c r="M16" s="149">
        <v>305</v>
      </c>
      <c r="N16" s="149"/>
    </row>
    <row r="17" spans="1:14" ht="23.25" customHeight="1">
      <c r="A17" s="149" t="s">
        <v>106</v>
      </c>
      <c r="B17" s="149">
        <v>5</v>
      </c>
      <c r="C17" s="149">
        <f t="shared" si="0"/>
        <v>225</v>
      </c>
      <c r="D17" s="149">
        <v>210</v>
      </c>
      <c r="E17" s="149">
        <v>4</v>
      </c>
      <c r="F17" s="149">
        <v>2</v>
      </c>
      <c r="G17" s="149">
        <v>9</v>
      </c>
      <c r="H17" s="149"/>
      <c r="I17" s="149">
        <v>145</v>
      </c>
      <c r="J17" s="149">
        <v>195</v>
      </c>
      <c r="K17" s="149">
        <v>163</v>
      </c>
      <c r="L17" s="149">
        <v>181</v>
      </c>
      <c r="M17" s="149">
        <v>291</v>
      </c>
      <c r="N17" s="149"/>
    </row>
    <row r="18" spans="1:14" ht="23.25" customHeight="1">
      <c r="A18" s="149" t="s">
        <v>107</v>
      </c>
      <c r="B18" s="149">
        <v>6</v>
      </c>
      <c r="C18" s="149">
        <f t="shared" si="0"/>
        <v>242</v>
      </c>
      <c r="D18" s="149">
        <v>234</v>
      </c>
      <c r="E18" s="149">
        <v>4</v>
      </c>
      <c r="F18" s="149">
        <v>4</v>
      </c>
      <c r="G18" s="149"/>
      <c r="H18" s="149"/>
      <c r="I18" s="149">
        <v>217</v>
      </c>
      <c r="J18" s="149">
        <v>211</v>
      </c>
      <c r="K18" s="149">
        <v>155</v>
      </c>
      <c r="L18" s="149">
        <v>183</v>
      </c>
      <c r="M18" s="149">
        <v>347</v>
      </c>
      <c r="N18" s="149"/>
    </row>
    <row r="19" spans="1:14" ht="23.25" customHeight="1">
      <c r="A19" s="149" t="s">
        <v>108</v>
      </c>
      <c r="B19" s="149">
        <v>6</v>
      </c>
      <c r="C19" s="149">
        <f t="shared" si="0"/>
        <v>288</v>
      </c>
      <c r="D19" s="149">
        <v>233</v>
      </c>
      <c r="E19" s="149">
        <v>18</v>
      </c>
      <c r="F19" s="149">
        <v>2</v>
      </c>
      <c r="G19" s="149">
        <v>35</v>
      </c>
      <c r="H19" s="149"/>
      <c r="I19" s="149">
        <v>236</v>
      </c>
      <c r="J19" s="149">
        <v>304</v>
      </c>
      <c r="K19" s="149">
        <v>160</v>
      </c>
      <c r="L19" s="149">
        <v>224</v>
      </c>
      <c r="M19" s="149">
        <v>716</v>
      </c>
      <c r="N19" s="149"/>
    </row>
    <row r="20" spans="1:14" ht="23.25" customHeight="1">
      <c r="A20" s="149" t="s">
        <v>109</v>
      </c>
      <c r="B20" s="149">
        <v>4</v>
      </c>
      <c r="C20" s="149">
        <f t="shared" si="0"/>
        <v>186</v>
      </c>
      <c r="D20" s="149">
        <v>179</v>
      </c>
      <c r="E20" s="149">
        <v>1</v>
      </c>
      <c r="F20" s="149">
        <v>6</v>
      </c>
      <c r="G20" s="149"/>
      <c r="H20" s="149"/>
      <c r="I20" s="149">
        <v>134</v>
      </c>
      <c r="J20" s="149">
        <v>142</v>
      </c>
      <c r="K20" s="149">
        <v>95</v>
      </c>
      <c r="L20" s="149">
        <v>125</v>
      </c>
      <c r="M20" s="149">
        <v>244</v>
      </c>
      <c r="N20" s="149">
        <v>50</v>
      </c>
    </row>
    <row r="21" spans="1:14" ht="23.25" customHeight="1">
      <c r="A21" s="160" t="s">
        <v>110</v>
      </c>
      <c r="B21" s="149">
        <v>3</v>
      </c>
      <c r="C21" s="149">
        <f t="shared" si="0"/>
        <v>101</v>
      </c>
      <c r="D21" s="149">
        <v>93</v>
      </c>
      <c r="E21" s="149">
        <v>8</v>
      </c>
      <c r="F21" s="149"/>
      <c r="G21" s="149"/>
      <c r="H21" s="149"/>
      <c r="I21" s="149">
        <v>85</v>
      </c>
      <c r="J21" s="149">
        <v>89</v>
      </c>
      <c r="K21" s="149">
        <v>12</v>
      </c>
      <c r="L21" s="149">
        <v>43</v>
      </c>
      <c r="M21" s="149">
        <v>172</v>
      </c>
      <c r="N21" s="149"/>
    </row>
    <row r="22" spans="1:14" ht="23.25" customHeight="1">
      <c r="A22" s="149" t="s">
        <v>111</v>
      </c>
      <c r="B22" s="149">
        <v>10</v>
      </c>
      <c r="C22" s="149">
        <f t="shared" si="0"/>
        <v>481</v>
      </c>
      <c r="D22" s="149">
        <v>329</v>
      </c>
      <c r="E22" s="149">
        <v>9</v>
      </c>
      <c r="F22" s="149">
        <v>3</v>
      </c>
      <c r="G22" s="149">
        <v>139</v>
      </c>
      <c r="H22" s="149">
        <v>1</v>
      </c>
      <c r="I22" s="149">
        <v>122</v>
      </c>
      <c r="J22" s="149">
        <v>486</v>
      </c>
      <c r="K22" s="149">
        <v>223</v>
      </c>
      <c r="L22" s="149">
        <v>252</v>
      </c>
      <c r="M22" s="160">
        <v>632</v>
      </c>
      <c r="N22" s="149">
        <v>1</v>
      </c>
    </row>
    <row r="23" spans="1:14" ht="23.25" customHeight="1">
      <c r="A23" s="813" t="s">
        <v>502</v>
      </c>
      <c r="B23" s="1014">
        <f t="shared" ref="B23:N23" si="1">SUM(B9:B22)</f>
        <v>65</v>
      </c>
      <c r="C23" s="1014">
        <f t="shared" si="1"/>
        <v>2998</v>
      </c>
      <c r="D23" s="1014">
        <f t="shared" si="1"/>
        <v>2644</v>
      </c>
      <c r="E23" s="1014">
        <f t="shared" si="1"/>
        <v>86</v>
      </c>
      <c r="F23" s="1014">
        <f t="shared" si="1"/>
        <v>23</v>
      </c>
      <c r="G23" s="1014">
        <f t="shared" si="1"/>
        <v>240</v>
      </c>
      <c r="H23" s="1014">
        <f t="shared" si="1"/>
        <v>5</v>
      </c>
      <c r="I23" s="1014">
        <f t="shared" si="1"/>
        <v>2084</v>
      </c>
      <c r="J23" s="1014">
        <f t="shared" si="1"/>
        <v>2737</v>
      </c>
      <c r="K23" s="1014">
        <f t="shared" si="1"/>
        <v>1486</v>
      </c>
      <c r="L23" s="1014">
        <f t="shared" si="1"/>
        <v>2053</v>
      </c>
      <c r="M23" s="1014">
        <f t="shared" si="1"/>
        <v>4442</v>
      </c>
      <c r="N23" s="1014">
        <f t="shared" si="1"/>
        <v>104</v>
      </c>
    </row>
    <row r="24" spans="1:14" ht="23.25" customHeight="1">
      <c r="A24" s="991" t="s">
        <v>1513</v>
      </c>
      <c r="B24" s="991">
        <v>63</v>
      </c>
      <c r="C24" s="991">
        <v>3080</v>
      </c>
      <c r="D24" s="991">
        <v>2429</v>
      </c>
      <c r="E24" s="991">
        <v>314</v>
      </c>
      <c r="F24" s="991">
        <v>54</v>
      </c>
      <c r="G24" s="852">
        <v>274</v>
      </c>
      <c r="H24" s="991">
        <v>9</v>
      </c>
      <c r="I24" s="991">
        <v>1867</v>
      </c>
      <c r="J24" s="991">
        <v>2723</v>
      </c>
      <c r="K24" s="852">
        <v>1353</v>
      </c>
      <c r="L24" s="852">
        <v>2135</v>
      </c>
      <c r="M24" s="852">
        <v>2766</v>
      </c>
      <c r="N24" s="991">
        <v>78</v>
      </c>
    </row>
    <row r="37" spans="1:14">
      <c r="A37" s="1502">
        <v>49</v>
      </c>
      <c r="B37" s="1502"/>
      <c r="C37" s="1502"/>
      <c r="D37" s="1502"/>
      <c r="E37" s="1502"/>
      <c r="F37" s="1502"/>
      <c r="G37" s="1502"/>
      <c r="H37" s="1502"/>
      <c r="I37" s="1502"/>
      <c r="J37" s="1502"/>
      <c r="K37" s="1502"/>
      <c r="L37" s="1502"/>
      <c r="M37" s="1502"/>
      <c r="N37" s="1502"/>
    </row>
  </sheetData>
  <mergeCells count="17">
    <mergeCell ref="A3:N3"/>
    <mergeCell ref="A6:A8"/>
    <mergeCell ref="B6:B8"/>
    <mergeCell ref="C6:C8"/>
    <mergeCell ref="D6:H6"/>
    <mergeCell ref="I6:I8"/>
    <mergeCell ref="J6:J8"/>
    <mergeCell ref="K6:K8"/>
    <mergeCell ref="L6:L8"/>
    <mergeCell ref="M6:M8"/>
    <mergeCell ref="A37:N37"/>
    <mergeCell ref="N6:N8"/>
    <mergeCell ref="D7:D8"/>
    <mergeCell ref="E7:E8"/>
    <mergeCell ref="F7:F8"/>
    <mergeCell ref="G7:G8"/>
    <mergeCell ref="H7:H8"/>
  </mergeCells>
  <pageMargins left="0.75" right="0.52" top="0.6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H40"/>
  <sheetViews>
    <sheetView topLeftCell="A13" workbookViewId="0">
      <selection activeCell="S38" sqref="S38"/>
    </sheetView>
  </sheetViews>
  <sheetFormatPr defaultRowHeight="12.75"/>
  <cols>
    <col min="1" max="1" width="18.28515625" style="88" customWidth="1"/>
    <col min="2" max="3" width="11.85546875" style="88" customWidth="1"/>
    <col min="4" max="4" width="8.85546875" style="88" customWidth="1"/>
    <col min="5" max="5" width="9.140625" style="88" customWidth="1"/>
    <col min="6" max="6" width="9" style="88" customWidth="1"/>
    <col min="7" max="7" width="9.5703125" style="88" customWidth="1"/>
    <col min="8" max="8" width="9" style="88" customWidth="1"/>
    <col min="9" max="16384" width="9.140625" style="88"/>
  </cols>
  <sheetData>
    <row r="3" spans="1:8">
      <c r="A3" s="1502" t="s">
        <v>1920</v>
      </c>
      <c r="B3" s="1502"/>
      <c r="C3" s="1502"/>
      <c r="D3" s="1502"/>
      <c r="E3" s="1502"/>
      <c r="F3" s="1502"/>
      <c r="G3" s="1502"/>
      <c r="H3" s="1502"/>
    </row>
    <row r="6" spans="1:8" ht="123" customHeight="1">
      <c r="A6" s="1011" t="s">
        <v>503</v>
      </c>
      <c r="B6" s="1012" t="s">
        <v>1921</v>
      </c>
      <c r="C6" s="1012" t="s">
        <v>1922</v>
      </c>
      <c r="D6" s="1012" t="s">
        <v>1923</v>
      </c>
      <c r="E6" s="1012" t="s">
        <v>1924</v>
      </c>
      <c r="F6" s="1012" t="s">
        <v>1925</v>
      </c>
      <c r="G6" s="1012" t="s">
        <v>1926</v>
      </c>
      <c r="H6" s="1012" t="s">
        <v>1927</v>
      </c>
    </row>
    <row r="7" spans="1:8" ht="17.25" customHeight="1">
      <c r="A7" s="937" t="s">
        <v>526</v>
      </c>
      <c r="B7" s="937">
        <v>4</v>
      </c>
      <c r="C7" s="937">
        <v>1</v>
      </c>
      <c r="D7" s="937"/>
      <c r="E7" s="937"/>
      <c r="F7" s="937">
        <v>1</v>
      </c>
      <c r="G7" s="937">
        <v>1</v>
      </c>
      <c r="H7" s="937"/>
    </row>
    <row r="8" spans="1:8" ht="17.25" customHeight="1">
      <c r="A8" s="940" t="s">
        <v>345</v>
      </c>
      <c r="B8" s="940">
        <v>6</v>
      </c>
      <c r="C8" s="940">
        <v>2</v>
      </c>
      <c r="D8" s="940"/>
      <c r="E8" s="940"/>
      <c r="F8" s="940"/>
      <c r="G8" s="940"/>
      <c r="H8" s="940"/>
    </row>
    <row r="9" spans="1:8" ht="17.25" customHeight="1">
      <c r="A9" s="940" t="s">
        <v>527</v>
      </c>
      <c r="B9" s="940">
        <v>6</v>
      </c>
      <c r="C9" s="940">
        <v>5</v>
      </c>
      <c r="D9" s="940">
        <v>3</v>
      </c>
      <c r="E9" s="940">
        <v>2</v>
      </c>
      <c r="F9" s="940">
        <v>2</v>
      </c>
      <c r="G9" s="940">
        <v>1</v>
      </c>
      <c r="H9" s="940"/>
    </row>
    <row r="10" spans="1:8" ht="17.25" customHeight="1">
      <c r="A10" s="940" t="s">
        <v>528</v>
      </c>
      <c r="B10" s="940">
        <v>2</v>
      </c>
      <c r="C10" s="940">
        <v>1</v>
      </c>
      <c r="D10" s="940"/>
      <c r="E10" s="940"/>
      <c r="F10" s="940"/>
      <c r="G10" s="940"/>
      <c r="H10" s="940"/>
    </row>
    <row r="11" spans="1:8" ht="17.25" customHeight="1">
      <c r="A11" s="940" t="s">
        <v>529</v>
      </c>
      <c r="B11" s="940">
        <v>2</v>
      </c>
      <c r="C11" s="940">
        <v>1</v>
      </c>
      <c r="D11" s="940">
        <v>3</v>
      </c>
      <c r="E11" s="940">
        <v>2</v>
      </c>
      <c r="F11" s="940">
        <v>1</v>
      </c>
      <c r="G11" s="940">
        <v>1</v>
      </c>
      <c r="H11" s="940"/>
    </row>
    <row r="12" spans="1:8" ht="17.25" customHeight="1">
      <c r="A12" s="940" t="s">
        <v>530</v>
      </c>
      <c r="B12" s="940"/>
      <c r="C12" s="940"/>
      <c r="D12" s="940">
        <v>1</v>
      </c>
      <c r="E12" s="940"/>
      <c r="F12" s="940"/>
      <c r="G12" s="940"/>
      <c r="H12" s="940"/>
    </row>
    <row r="13" spans="1:8" ht="17.25" customHeight="1">
      <c r="A13" s="940" t="s">
        <v>531</v>
      </c>
      <c r="B13" s="940"/>
      <c r="C13" s="940"/>
      <c r="D13" s="940"/>
      <c r="E13" s="940"/>
      <c r="F13" s="940"/>
      <c r="G13" s="940"/>
      <c r="H13" s="940"/>
    </row>
    <row r="14" spans="1:8" ht="17.25" customHeight="1">
      <c r="A14" s="940" t="s">
        <v>346</v>
      </c>
      <c r="B14" s="940">
        <v>1</v>
      </c>
      <c r="C14" s="940"/>
      <c r="D14" s="940"/>
      <c r="E14" s="940"/>
      <c r="F14" s="940"/>
      <c r="G14" s="940"/>
      <c r="H14" s="940"/>
    </row>
    <row r="15" spans="1:8" ht="17.25" customHeight="1">
      <c r="A15" s="940" t="s">
        <v>347</v>
      </c>
      <c r="B15" s="940">
        <v>1</v>
      </c>
      <c r="C15" s="940"/>
      <c r="D15" s="940"/>
      <c r="E15" s="940"/>
      <c r="F15" s="940"/>
      <c r="G15" s="940"/>
      <c r="H15" s="940"/>
    </row>
    <row r="16" spans="1:8" ht="17.25" customHeight="1">
      <c r="A16" s="940" t="s">
        <v>532</v>
      </c>
      <c r="B16" s="940"/>
      <c r="C16" s="940"/>
      <c r="D16" s="940"/>
      <c r="E16" s="940"/>
      <c r="F16" s="940"/>
      <c r="G16" s="940"/>
      <c r="H16" s="940"/>
    </row>
    <row r="17" spans="1:8" ht="17.25" customHeight="1">
      <c r="A17" s="940" t="s">
        <v>533</v>
      </c>
      <c r="B17" s="940">
        <v>1</v>
      </c>
      <c r="C17" s="940"/>
      <c r="D17" s="940"/>
      <c r="E17" s="940"/>
      <c r="F17" s="940"/>
      <c r="G17" s="940"/>
      <c r="H17" s="940"/>
    </row>
    <row r="18" spans="1:8" ht="17.25" customHeight="1">
      <c r="A18" s="940" t="s">
        <v>534</v>
      </c>
      <c r="B18" s="940"/>
      <c r="C18" s="940"/>
      <c r="D18" s="940"/>
      <c r="E18" s="940"/>
      <c r="F18" s="940"/>
      <c r="G18" s="940"/>
      <c r="H18" s="940"/>
    </row>
    <row r="19" spans="1:8" ht="17.25" customHeight="1">
      <c r="A19" s="940" t="s">
        <v>496</v>
      </c>
      <c r="B19" s="940"/>
      <c r="C19" s="940"/>
      <c r="D19" s="940">
        <v>1</v>
      </c>
      <c r="E19" s="940"/>
      <c r="F19" s="940"/>
      <c r="G19" s="940"/>
      <c r="H19" s="940"/>
    </row>
    <row r="20" spans="1:8" ht="17.25" customHeight="1">
      <c r="A20" s="940" t="s">
        <v>348</v>
      </c>
      <c r="B20" s="940"/>
      <c r="C20" s="940"/>
      <c r="D20" s="940"/>
      <c r="E20" s="940"/>
      <c r="F20" s="940"/>
      <c r="G20" s="940"/>
      <c r="H20" s="940"/>
    </row>
    <row r="21" spans="1:8" ht="15.75" customHeight="1">
      <c r="A21" s="149" t="s">
        <v>535</v>
      </c>
      <c r="B21" s="149">
        <f>SUM(B7:B20)</f>
        <v>23</v>
      </c>
      <c r="C21" s="149">
        <f t="shared" ref="C21:H21" si="0">SUM(C7:C20)</f>
        <v>10</v>
      </c>
      <c r="D21" s="149">
        <f t="shared" si="0"/>
        <v>8</v>
      </c>
      <c r="E21" s="149">
        <f t="shared" si="0"/>
        <v>4</v>
      </c>
      <c r="F21" s="149">
        <f t="shared" si="0"/>
        <v>4</v>
      </c>
      <c r="G21" s="149">
        <f t="shared" si="0"/>
        <v>3</v>
      </c>
      <c r="H21" s="149">
        <f t="shared" si="0"/>
        <v>0</v>
      </c>
    </row>
    <row r="22" spans="1:8">
      <c r="A22" s="1015" t="s">
        <v>23</v>
      </c>
      <c r="B22" s="991">
        <v>28</v>
      </c>
      <c r="C22" s="991">
        <v>15</v>
      </c>
      <c r="D22" s="991">
        <v>9</v>
      </c>
      <c r="E22" s="991">
        <v>4</v>
      </c>
      <c r="F22" s="991">
        <v>2</v>
      </c>
      <c r="G22" s="991">
        <v>0</v>
      </c>
      <c r="H22" s="991">
        <v>4</v>
      </c>
    </row>
    <row r="40" spans="1:8">
      <c r="A40" s="1502">
        <v>50</v>
      </c>
      <c r="B40" s="1502"/>
      <c r="C40" s="1502"/>
      <c r="D40" s="1502"/>
      <c r="E40" s="1502"/>
      <c r="F40" s="1502"/>
      <c r="G40" s="1502"/>
      <c r="H40" s="1502"/>
    </row>
  </sheetData>
  <mergeCells count="2">
    <mergeCell ref="A3:H3"/>
    <mergeCell ref="A40:H40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P44"/>
  <sheetViews>
    <sheetView topLeftCell="A22" workbookViewId="0">
      <selection activeCell="S38" sqref="S38"/>
    </sheetView>
  </sheetViews>
  <sheetFormatPr defaultRowHeight="12.75"/>
  <cols>
    <col min="1" max="1" width="13.5703125" customWidth="1"/>
    <col min="2" max="2" width="7.85546875" customWidth="1"/>
    <col min="3" max="3" width="8.140625" customWidth="1"/>
    <col min="4" max="4" width="8.42578125" customWidth="1"/>
    <col min="5" max="5" width="8.140625" customWidth="1"/>
    <col min="6" max="6" width="8.42578125" customWidth="1"/>
    <col min="7" max="7" width="8.28515625" customWidth="1"/>
    <col min="8" max="9" width="7.85546875" customWidth="1"/>
    <col min="10" max="10" width="7.140625" customWidth="1"/>
    <col min="11" max="11" width="7.5703125" customWidth="1"/>
  </cols>
  <sheetData>
    <row r="2" spans="1:16">
      <c r="A2" s="1755" t="s">
        <v>1928</v>
      </c>
      <c r="B2" s="1755"/>
      <c r="C2" s="1755"/>
      <c r="D2" s="1755"/>
      <c r="E2" s="1755"/>
      <c r="F2" s="1755"/>
      <c r="G2" s="1755"/>
      <c r="H2" s="1755"/>
      <c r="I2" s="1755"/>
      <c r="J2" s="1755"/>
      <c r="K2" s="1755"/>
    </row>
    <row r="3" spans="1:16">
      <c r="A3" s="1016"/>
      <c r="B3" s="1017"/>
      <c r="C3" s="1017"/>
      <c r="D3" s="1018"/>
      <c r="E3" s="1018"/>
      <c r="F3" s="1017" t="s">
        <v>27</v>
      </c>
      <c r="G3" s="1017"/>
      <c r="H3" s="1017"/>
      <c r="I3" s="1017"/>
      <c r="J3" s="1756"/>
      <c r="K3" s="1756"/>
    </row>
    <row r="4" spans="1:16" ht="18" customHeight="1">
      <c r="A4" s="1732" t="s">
        <v>55</v>
      </c>
      <c r="B4" s="1757" t="s">
        <v>29</v>
      </c>
      <c r="C4" s="1757"/>
      <c r="D4" s="1758" t="s">
        <v>1929</v>
      </c>
      <c r="E4" s="1758"/>
      <c r="F4" s="1759"/>
      <c r="G4" s="1760" t="s">
        <v>1930</v>
      </c>
      <c r="H4" s="1760" t="s">
        <v>1931</v>
      </c>
      <c r="I4" s="1762" t="s">
        <v>451</v>
      </c>
      <c r="J4" s="1762"/>
      <c r="K4" s="1762"/>
    </row>
    <row r="5" spans="1:16" ht="21.75" customHeight="1">
      <c r="A5" s="1733"/>
      <c r="B5" s="1759" t="s">
        <v>452</v>
      </c>
      <c r="C5" s="1763"/>
      <c r="D5" s="1760" t="s">
        <v>1932</v>
      </c>
      <c r="E5" s="1734" t="s">
        <v>1933</v>
      </c>
      <c r="F5" s="1764" t="s">
        <v>1934</v>
      </c>
      <c r="G5" s="1761"/>
      <c r="H5" s="1761"/>
      <c r="I5" s="1735" t="s">
        <v>1935</v>
      </c>
      <c r="J5" s="1759" t="s">
        <v>452</v>
      </c>
      <c r="K5" s="1763"/>
    </row>
    <row r="6" spans="1:16" ht="12.75" customHeight="1">
      <c r="A6" s="1733"/>
      <c r="B6" s="1738" t="s">
        <v>262</v>
      </c>
      <c r="C6" s="1738" t="s">
        <v>285</v>
      </c>
      <c r="D6" s="1761"/>
      <c r="E6" s="1735"/>
      <c r="F6" s="1765"/>
      <c r="G6" s="1761"/>
      <c r="H6" s="1761"/>
      <c r="I6" s="1735"/>
      <c r="J6" s="1735" t="s">
        <v>1105</v>
      </c>
      <c r="K6" s="1735" t="s">
        <v>1104</v>
      </c>
    </row>
    <row r="7" spans="1:16" ht="41.25" customHeight="1">
      <c r="A7" s="1733"/>
      <c r="B7" s="1739"/>
      <c r="C7" s="1739"/>
      <c r="D7" s="1761"/>
      <c r="E7" s="1735"/>
      <c r="F7" s="1765"/>
      <c r="G7" s="1761"/>
      <c r="H7" s="1761"/>
      <c r="I7" s="1735"/>
      <c r="J7" s="1735"/>
      <c r="K7" s="1735"/>
    </row>
    <row r="8" spans="1:16" ht="15" customHeight="1">
      <c r="A8" s="1019" t="s">
        <v>98</v>
      </c>
      <c r="B8" s="1020"/>
      <c r="C8" s="1020"/>
      <c r="D8" s="1021"/>
      <c r="E8" s="1020"/>
      <c r="F8" s="1020"/>
      <c r="G8" s="1021"/>
      <c r="H8" s="1022">
        <f>SUM(B8,D8,E8,F8,G8)</f>
        <v>0</v>
      </c>
      <c r="I8" s="1020">
        <v>18.5</v>
      </c>
      <c r="J8" s="1023">
        <v>4</v>
      </c>
      <c r="K8" s="1021">
        <v>13</v>
      </c>
    </row>
    <row r="9" spans="1:16" ht="15" customHeight="1">
      <c r="A9" s="1024" t="s">
        <v>99</v>
      </c>
      <c r="B9" s="242"/>
      <c r="C9" s="1025"/>
      <c r="D9" s="1026"/>
      <c r="E9" s="242"/>
      <c r="F9" s="242"/>
      <c r="G9" s="1027"/>
      <c r="H9" s="1028">
        <f t="shared" ref="H9:H21" si="0">SUM(B9,D9,E9,F9,G9)</f>
        <v>0</v>
      </c>
      <c r="I9" s="242">
        <v>16</v>
      </c>
      <c r="J9" s="1029">
        <v>23</v>
      </c>
      <c r="K9" s="1027">
        <v>18.869</v>
      </c>
    </row>
    <row r="10" spans="1:16" ht="15" customHeight="1">
      <c r="A10" s="1024" t="s">
        <v>100</v>
      </c>
      <c r="B10" s="242"/>
      <c r="C10" s="242"/>
      <c r="D10" s="1027"/>
      <c r="E10" s="242"/>
      <c r="F10" s="242"/>
      <c r="G10" s="1027"/>
      <c r="H10" s="1028">
        <f t="shared" si="0"/>
        <v>0</v>
      </c>
      <c r="I10" s="242">
        <v>8</v>
      </c>
      <c r="J10" s="1029">
        <v>4</v>
      </c>
      <c r="K10" s="1027">
        <v>3.83</v>
      </c>
    </row>
    <row r="11" spans="1:16" ht="15" customHeight="1">
      <c r="A11" s="1024" t="s">
        <v>101</v>
      </c>
      <c r="B11" s="1030"/>
      <c r="C11" s="242"/>
      <c r="D11" s="1027"/>
      <c r="E11" s="242"/>
      <c r="F11" s="242"/>
      <c r="G11" s="1027"/>
      <c r="H11" s="1028">
        <f t="shared" si="0"/>
        <v>0</v>
      </c>
      <c r="I11" s="242">
        <v>4.5</v>
      </c>
      <c r="J11" s="1029">
        <v>3.3</v>
      </c>
      <c r="K11" s="1027">
        <v>4.8</v>
      </c>
    </row>
    <row r="12" spans="1:16" ht="15" customHeight="1">
      <c r="A12" s="1024" t="s">
        <v>102</v>
      </c>
      <c r="B12" s="1030"/>
      <c r="C12" s="242"/>
      <c r="D12" s="1027"/>
      <c r="E12" s="242"/>
      <c r="F12" s="242"/>
      <c r="G12" s="1027"/>
      <c r="H12" s="1028">
        <f t="shared" si="0"/>
        <v>0</v>
      </c>
      <c r="I12" s="242">
        <v>12</v>
      </c>
      <c r="J12" s="1029">
        <v>8</v>
      </c>
      <c r="K12" s="1027">
        <v>12</v>
      </c>
    </row>
    <row r="13" spans="1:16" ht="15" customHeight="1">
      <c r="A13" s="1024" t="s">
        <v>103</v>
      </c>
      <c r="B13" s="242"/>
      <c r="C13" s="242"/>
      <c r="D13" s="1027"/>
      <c r="E13" s="242"/>
      <c r="F13" s="242"/>
      <c r="G13" s="1027"/>
      <c r="H13" s="1028">
        <f t="shared" si="0"/>
        <v>0</v>
      </c>
      <c r="I13" s="242">
        <v>4</v>
      </c>
      <c r="J13" s="1029">
        <v>3</v>
      </c>
      <c r="K13" s="1027">
        <v>4</v>
      </c>
    </row>
    <row r="14" spans="1:16" ht="15" customHeight="1">
      <c r="A14" s="1024" t="s">
        <v>104</v>
      </c>
      <c r="B14" s="242">
        <v>4410</v>
      </c>
      <c r="C14" s="1027">
        <v>7990</v>
      </c>
      <c r="D14" s="1027">
        <v>4000</v>
      </c>
      <c r="E14" s="242">
        <v>860</v>
      </c>
      <c r="F14" s="242">
        <v>90</v>
      </c>
      <c r="G14" s="1027">
        <v>16060</v>
      </c>
      <c r="H14" s="1028">
        <f t="shared" si="0"/>
        <v>25420</v>
      </c>
      <c r="I14" s="242">
        <v>10</v>
      </c>
      <c r="J14" s="1029">
        <v>35.799999999999997</v>
      </c>
      <c r="K14" s="1027">
        <v>9</v>
      </c>
      <c r="L14" s="82"/>
      <c r="P14" s="82"/>
    </row>
    <row r="15" spans="1:16" ht="15" customHeight="1">
      <c r="A15" s="1024" t="s">
        <v>105</v>
      </c>
      <c r="B15" s="242"/>
      <c r="C15" s="1027"/>
      <c r="D15" s="1027"/>
      <c r="E15" s="242"/>
      <c r="F15" s="242"/>
      <c r="G15" s="1027"/>
      <c r="H15" s="1028">
        <f t="shared" si="0"/>
        <v>0</v>
      </c>
      <c r="I15" s="242">
        <v>2.4</v>
      </c>
      <c r="J15" s="1029">
        <v>5.6</v>
      </c>
      <c r="K15" s="1027">
        <v>3</v>
      </c>
    </row>
    <row r="16" spans="1:16" ht="15" customHeight="1">
      <c r="A16" s="1024" t="s">
        <v>106</v>
      </c>
      <c r="B16" s="242"/>
      <c r="C16" s="1027"/>
      <c r="D16" s="1027"/>
      <c r="E16" s="242"/>
      <c r="F16" s="242"/>
      <c r="G16" s="1027"/>
      <c r="H16" s="1028">
        <f t="shared" si="0"/>
        <v>0</v>
      </c>
      <c r="I16" s="242">
        <v>1.5</v>
      </c>
      <c r="J16" s="1029">
        <v>2.5</v>
      </c>
      <c r="K16" s="1027">
        <v>1.3</v>
      </c>
    </row>
    <row r="17" spans="1:13" ht="15" customHeight="1">
      <c r="A17" s="1024" t="s">
        <v>107</v>
      </c>
      <c r="B17" s="242">
        <v>250</v>
      </c>
      <c r="C17" s="1027">
        <v>220</v>
      </c>
      <c r="D17" s="1027"/>
      <c r="E17" s="242"/>
      <c r="F17" s="1029"/>
      <c r="G17" s="1027"/>
      <c r="H17" s="1028">
        <f t="shared" si="0"/>
        <v>250</v>
      </c>
      <c r="I17" s="242">
        <v>98</v>
      </c>
      <c r="J17" s="1029">
        <v>58</v>
      </c>
      <c r="K17" s="1027">
        <v>94.6</v>
      </c>
      <c r="L17" s="82"/>
    </row>
    <row r="18" spans="1:13" ht="15" customHeight="1">
      <c r="A18" s="1024" t="s">
        <v>108</v>
      </c>
      <c r="B18" s="242">
        <v>1380</v>
      </c>
      <c r="C18" s="1027">
        <v>650</v>
      </c>
      <c r="D18" s="1027"/>
      <c r="E18" s="242"/>
      <c r="F18" s="242"/>
      <c r="G18" s="1027"/>
      <c r="H18" s="1028">
        <f t="shared" si="0"/>
        <v>1380</v>
      </c>
      <c r="I18" s="242">
        <v>30</v>
      </c>
      <c r="J18" s="1029">
        <v>31</v>
      </c>
      <c r="K18" s="1027">
        <v>30.5</v>
      </c>
    </row>
    <row r="19" spans="1:13" ht="15" customHeight="1">
      <c r="A19" s="1024" t="s">
        <v>109</v>
      </c>
      <c r="B19" s="242"/>
      <c r="C19" s="1027"/>
      <c r="D19" s="1027"/>
      <c r="E19" s="242"/>
      <c r="F19" s="242"/>
      <c r="G19" s="1027"/>
      <c r="H19" s="1028">
        <f t="shared" si="0"/>
        <v>0</v>
      </c>
      <c r="I19" s="242">
        <v>31</v>
      </c>
      <c r="J19" s="1029">
        <v>0.5</v>
      </c>
      <c r="K19" s="1027">
        <v>4</v>
      </c>
    </row>
    <row r="20" spans="1:13" ht="15" customHeight="1">
      <c r="A20" s="1024" t="s">
        <v>110</v>
      </c>
      <c r="B20" s="1029"/>
      <c r="C20" s="1027">
        <v>3150</v>
      </c>
      <c r="D20" s="1027">
        <v>80</v>
      </c>
      <c r="E20" s="242"/>
      <c r="F20" s="242"/>
      <c r="G20" s="1027">
        <v>5000</v>
      </c>
      <c r="H20" s="1028">
        <f t="shared" si="0"/>
        <v>5080</v>
      </c>
      <c r="I20" s="242">
        <v>15</v>
      </c>
      <c r="J20" s="1029">
        <v>20.3</v>
      </c>
      <c r="K20" s="1027">
        <v>19.7</v>
      </c>
    </row>
    <row r="21" spans="1:13" ht="15" customHeight="1">
      <c r="A21" s="1024" t="s">
        <v>111</v>
      </c>
      <c r="B21" s="242"/>
      <c r="C21" s="1027"/>
      <c r="D21" s="1027"/>
      <c r="E21" s="242"/>
      <c r="F21" s="1031"/>
      <c r="G21" s="1027"/>
      <c r="H21" s="1028">
        <f t="shared" si="0"/>
        <v>0</v>
      </c>
      <c r="I21" s="242">
        <v>71.2</v>
      </c>
      <c r="J21" s="1029">
        <v>64.632000000000005</v>
      </c>
      <c r="K21" s="1032">
        <v>55.1</v>
      </c>
    </row>
    <row r="22" spans="1:13" ht="15" customHeight="1">
      <c r="A22" s="1033" t="s">
        <v>112</v>
      </c>
      <c r="B22" s="1034">
        <f t="shared" ref="B22:K22" si="1">SUM(B8:B21)</f>
        <v>6040</v>
      </c>
      <c r="C22" s="1034">
        <f t="shared" si="1"/>
        <v>12010</v>
      </c>
      <c r="D22" s="1034">
        <f t="shared" si="1"/>
        <v>4080</v>
      </c>
      <c r="E22" s="1034">
        <f t="shared" si="1"/>
        <v>860</v>
      </c>
      <c r="F22" s="1034">
        <f t="shared" si="1"/>
        <v>90</v>
      </c>
      <c r="G22" s="1034">
        <f t="shared" si="1"/>
        <v>21060</v>
      </c>
      <c r="H22" s="1035">
        <f t="shared" si="1"/>
        <v>32130</v>
      </c>
      <c r="I22" s="1034">
        <f t="shared" si="1"/>
        <v>322.10000000000002</v>
      </c>
      <c r="J22" s="1034">
        <f t="shared" si="1"/>
        <v>263.63200000000001</v>
      </c>
      <c r="K22" s="1034">
        <f t="shared" si="1"/>
        <v>273.69900000000001</v>
      </c>
    </row>
    <row r="23" spans="1:13" ht="15" customHeight="1">
      <c r="A23" s="1036"/>
      <c r="B23" s="1037"/>
      <c r="C23" s="1037"/>
      <c r="D23" s="1037"/>
      <c r="E23" s="1038"/>
      <c r="F23" s="1038"/>
      <c r="G23" s="1038"/>
      <c r="H23" s="1039"/>
      <c r="I23" s="1038"/>
      <c r="J23" s="1038"/>
      <c r="K23" s="1038"/>
    </row>
    <row r="24" spans="1:13">
      <c r="A24" s="1740" t="s">
        <v>286</v>
      </c>
      <c r="B24" s="1741"/>
      <c r="C24" s="1741"/>
      <c r="D24" s="1742"/>
      <c r="E24" s="1743" t="s">
        <v>125</v>
      </c>
      <c r="F24" s="1743" t="s">
        <v>126</v>
      </c>
      <c r="G24" s="1743" t="s">
        <v>127</v>
      </c>
      <c r="H24" s="1750" t="s">
        <v>128</v>
      </c>
      <c r="I24" s="1753" t="s">
        <v>129</v>
      </c>
      <c r="J24" s="1754" t="s">
        <v>130</v>
      </c>
      <c r="K24" s="1743" t="s">
        <v>16</v>
      </c>
      <c r="L24" s="1526"/>
      <c r="M24" s="1526"/>
    </row>
    <row r="25" spans="1:13" ht="21" customHeight="1">
      <c r="A25" s="1732" t="s">
        <v>55</v>
      </c>
      <c r="B25" s="1734" t="s">
        <v>284</v>
      </c>
      <c r="C25" s="1736" t="s">
        <v>131</v>
      </c>
      <c r="D25" s="1737"/>
      <c r="E25" s="1744"/>
      <c r="F25" s="1747"/>
      <c r="G25" s="1748"/>
      <c r="H25" s="1751"/>
      <c r="I25" s="1751"/>
      <c r="J25" s="1748"/>
      <c r="K25" s="1748"/>
      <c r="L25" s="1526"/>
      <c r="M25" s="1526"/>
    </row>
    <row r="26" spans="1:13" ht="12.75" customHeight="1">
      <c r="A26" s="1733"/>
      <c r="B26" s="1735"/>
      <c r="C26" s="1738" t="s">
        <v>262</v>
      </c>
      <c r="D26" s="1738" t="s">
        <v>285</v>
      </c>
      <c r="E26" s="1745"/>
      <c r="F26" s="1747"/>
      <c r="G26" s="1748"/>
      <c r="H26" s="1751"/>
      <c r="I26" s="1751"/>
      <c r="J26" s="1748"/>
      <c r="K26" s="1748"/>
      <c r="L26" s="1526"/>
      <c r="M26" s="1526"/>
    </row>
    <row r="27" spans="1:13" ht="19.5" customHeight="1">
      <c r="A27" s="1733"/>
      <c r="B27" s="1735"/>
      <c r="C27" s="1739"/>
      <c r="D27" s="1739"/>
      <c r="E27" s="1746"/>
      <c r="F27" s="1713"/>
      <c r="G27" s="1749"/>
      <c r="H27" s="1752"/>
      <c r="I27" s="1752"/>
      <c r="J27" s="1749"/>
      <c r="K27" s="1749"/>
      <c r="L27" s="1526"/>
      <c r="M27" s="1526"/>
    </row>
    <row r="28" spans="1:13" ht="15.75" customHeight="1">
      <c r="A28" s="1040" t="s">
        <v>98</v>
      </c>
      <c r="B28" s="1020">
        <v>11</v>
      </c>
      <c r="C28" s="1041">
        <f t="shared" ref="C28:C33" si="2">SUM(E28:K28)</f>
        <v>4.58</v>
      </c>
      <c r="D28" s="1042">
        <v>3</v>
      </c>
      <c r="E28" s="1043">
        <v>3.05</v>
      </c>
      <c r="F28" s="976">
        <v>0.21</v>
      </c>
      <c r="G28" s="976">
        <v>0.51</v>
      </c>
      <c r="H28" s="976">
        <v>0.2</v>
      </c>
      <c r="I28" s="976">
        <v>0.2</v>
      </c>
      <c r="J28" s="1044">
        <v>0.21</v>
      </c>
      <c r="K28" s="1044">
        <v>0.2</v>
      </c>
      <c r="L28" s="242"/>
    </row>
    <row r="29" spans="1:13" ht="15.75" customHeight="1">
      <c r="A29" s="1045" t="s">
        <v>99</v>
      </c>
      <c r="B29" s="242">
        <v>5.5</v>
      </c>
      <c r="C29" s="1046">
        <f t="shared" si="2"/>
        <v>4.45</v>
      </c>
      <c r="D29" s="1047">
        <v>5.4349999999999996</v>
      </c>
      <c r="E29" s="182">
        <v>1.65</v>
      </c>
      <c r="F29" s="149">
        <v>0.56999999999999995</v>
      </c>
      <c r="G29" s="149">
        <v>1.7</v>
      </c>
      <c r="H29" s="149">
        <v>0.41</v>
      </c>
      <c r="I29" s="182">
        <v>7.0000000000000007E-2</v>
      </c>
      <c r="J29" s="1048"/>
      <c r="K29" s="1049">
        <v>0.05</v>
      </c>
      <c r="L29" s="242"/>
    </row>
    <row r="30" spans="1:13" ht="15.75" customHeight="1">
      <c r="A30" s="1045" t="s">
        <v>100</v>
      </c>
      <c r="B30" s="242">
        <v>4.5</v>
      </c>
      <c r="C30" s="1029">
        <f t="shared" si="2"/>
        <v>1.8</v>
      </c>
      <c r="D30" s="1047">
        <v>2.258</v>
      </c>
      <c r="E30" s="182">
        <v>0.25</v>
      </c>
      <c r="F30" s="149">
        <v>0.25</v>
      </c>
      <c r="G30" s="149">
        <v>0.25</v>
      </c>
      <c r="H30" s="149">
        <v>0.1</v>
      </c>
      <c r="I30" s="149">
        <v>0.15</v>
      </c>
      <c r="J30" s="85">
        <v>0.5</v>
      </c>
      <c r="K30" s="1050">
        <v>0.3</v>
      </c>
      <c r="L30" s="1051"/>
    </row>
    <row r="31" spans="1:13" ht="15.75" customHeight="1">
      <c r="A31" s="1045" t="s">
        <v>101</v>
      </c>
      <c r="B31" s="242">
        <v>2.1</v>
      </c>
      <c r="C31" s="1046">
        <f t="shared" si="2"/>
        <v>2.4400000000000004</v>
      </c>
      <c r="D31" s="1047">
        <v>2.1</v>
      </c>
      <c r="E31" s="149">
        <v>0.04</v>
      </c>
      <c r="F31" s="181">
        <v>0.5</v>
      </c>
      <c r="G31" s="181">
        <v>0.7</v>
      </c>
      <c r="H31" s="181">
        <v>0.4</v>
      </c>
      <c r="I31" s="181">
        <v>0.2</v>
      </c>
      <c r="J31" s="1052">
        <v>0.1</v>
      </c>
      <c r="K31" s="1053">
        <v>0.5</v>
      </c>
      <c r="L31" s="242"/>
    </row>
    <row r="32" spans="1:13" ht="15.75" customHeight="1">
      <c r="A32" s="1045" t="s">
        <v>102</v>
      </c>
      <c r="B32" s="242">
        <v>2.8</v>
      </c>
      <c r="C32" s="1029">
        <f t="shared" si="2"/>
        <v>3.7000000000000006</v>
      </c>
      <c r="D32" s="1047">
        <v>2.5</v>
      </c>
      <c r="E32" s="149">
        <v>0.6</v>
      </c>
      <c r="F32" s="149">
        <v>0.6</v>
      </c>
      <c r="G32" s="181">
        <v>0.4</v>
      </c>
      <c r="H32" s="149">
        <v>0.8</v>
      </c>
      <c r="I32" s="149">
        <v>0.7</v>
      </c>
      <c r="J32" s="1052">
        <v>0.6</v>
      </c>
      <c r="K32" s="1050"/>
      <c r="L32" s="242"/>
    </row>
    <row r="33" spans="1:15" ht="15.75" customHeight="1">
      <c r="A33" s="1045" t="s">
        <v>103</v>
      </c>
      <c r="B33" s="242">
        <v>2</v>
      </c>
      <c r="C33" s="1046">
        <f t="shared" si="2"/>
        <v>0.99999999999999989</v>
      </c>
      <c r="D33" s="1054">
        <v>2</v>
      </c>
      <c r="E33" s="149"/>
      <c r="F33" s="149">
        <v>0.25</v>
      </c>
      <c r="G33" s="149">
        <v>0.25</v>
      </c>
      <c r="H33" s="149">
        <v>0.2</v>
      </c>
      <c r="I33" s="149">
        <v>0.2</v>
      </c>
      <c r="J33" s="85">
        <v>0.1</v>
      </c>
      <c r="K33" s="1050"/>
      <c r="L33" s="1051"/>
    </row>
    <row r="34" spans="1:15" ht="15.75" customHeight="1">
      <c r="A34" s="1045" t="s">
        <v>104</v>
      </c>
      <c r="B34" s="242">
        <v>5.5</v>
      </c>
      <c r="C34" s="1046">
        <f>SUM(E34:K34)</f>
        <v>3.57</v>
      </c>
      <c r="D34" s="1047">
        <v>5.5</v>
      </c>
      <c r="E34" s="149">
        <v>0.55000000000000004</v>
      </c>
      <c r="F34" s="149">
        <v>0.3</v>
      </c>
      <c r="G34" s="149">
        <v>1.2</v>
      </c>
      <c r="H34" s="149">
        <v>0.57999999999999996</v>
      </c>
      <c r="I34" s="149">
        <v>0.63</v>
      </c>
      <c r="J34" s="85">
        <v>0.11</v>
      </c>
      <c r="K34" s="1050">
        <v>0.2</v>
      </c>
      <c r="L34" s="1051"/>
      <c r="M34" s="82"/>
      <c r="O34" s="82"/>
    </row>
    <row r="35" spans="1:15" ht="15.75" customHeight="1">
      <c r="A35" s="1036" t="s">
        <v>105</v>
      </c>
      <c r="B35" s="242">
        <v>2</v>
      </c>
      <c r="C35" s="1046">
        <f t="shared" ref="C35:C41" si="3">SUM(E35:K35)</f>
        <v>2.7</v>
      </c>
      <c r="D35" s="1047">
        <v>2.7</v>
      </c>
      <c r="E35" s="149">
        <v>0.2</v>
      </c>
      <c r="F35" s="149">
        <v>0.5</v>
      </c>
      <c r="G35" s="149">
        <v>0.4</v>
      </c>
      <c r="H35" s="145">
        <v>1</v>
      </c>
      <c r="I35" s="149">
        <v>0.3</v>
      </c>
      <c r="J35" s="85">
        <v>0.2</v>
      </c>
      <c r="K35" s="1050">
        <v>0.1</v>
      </c>
      <c r="L35" s="242"/>
    </row>
    <row r="36" spans="1:15" ht="15.75" customHeight="1">
      <c r="A36" s="1036" t="s">
        <v>106</v>
      </c>
      <c r="B36" s="242">
        <v>1</v>
      </c>
      <c r="C36" s="1029">
        <f t="shared" si="3"/>
        <v>0.5</v>
      </c>
      <c r="D36" s="1047">
        <v>0.5</v>
      </c>
      <c r="E36" s="145">
        <v>0.2</v>
      </c>
      <c r="F36" s="149">
        <v>0.1</v>
      </c>
      <c r="G36" s="149">
        <v>0.1</v>
      </c>
      <c r="H36" s="149">
        <v>0.1</v>
      </c>
      <c r="I36" s="149"/>
      <c r="J36" s="85"/>
      <c r="K36" s="1050"/>
      <c r="L36" s="242"/>
    </row>
    <row r="37" spans="1:15" ht="15.75" customHeight="1">
      <c r="A37" s="1036" t="s">
        <v>107</v>
      </c>
      <c r="B37" s="242">
        <v>5.8</v>
      </c>
      <c r="C37" s="1029">
        <f t="shared" si="3"/>
        <v>11.6</v>
      </c>
      <c r="D37" s="1054">
        <v>5.6</v>
      </c>
      <c r="E37" s="181">
        <v>1.4</v>
      </c>
      <c r="F37" s="149">
        <v>1.4</v>
      </c>
      <c r="G37" s="149">
        <v>1.3</v>
      </c>
      <c r="H37" s="149">
        <v>0.7</v>
      </c>
      <c r="I37" s="149">
        <v>0.6</v>
      </c>
      <c r="J37" s="1055">
        <v>0.3</v>
      </c>
      <c r="K37" s="1056">
        <v>5.9</v>
      </c>
      <c r="L37" s="242"/>
    </row>
    <row r="38" spans="1:15" ht="15.75" customHeight="1">
      <c r="A38" s="1036" t="s">
        <v>108</v>
      </c>
      <c r="B38" s="242">
        <v>17</v>
      </c>
      <c r="C38" s="1029">
        <f t="shared" si="3"/>
        <v>19</v>
      </c>
      <c r="D38" s="1054">
        <v>15.8</v>
      </c>
      <c r="E38" s="181">
        <v>7.8</v>
      </c>
      <c r="F38" s="149">
        <v>3</v>
      </c>
      <c r="G38" s="149">
        <v>3.5</v>
      </c>
      <c r="H38" s="149">
        <v>1.5</v>
      </c>
      <c r="I38" s="149">
        <v>1</v>
      </c>
      <c r="J38" s="85">
        <v>1</v>
      </c>
      <c r="K38" s="1050">
        <v>1.2</v>
      </c>
      <c r="L38" s="1051"/>
      <c r="M38" s="82"/>
    </row>
    <row r="39" spans="1:15" ht="15.75" customHeight="1">
      <c r="A39" s="1036" t="s">
        <v>109</v>
      </c>
      <c r="B39" s="242">
        <v>1.2</v>
      </c>
      <c r="C39" s="1029">
        <f t="shared" si="3"/>
        <v>0.6</v>
      </c>
      <c r="D39" s="1047">
        <v>1</v>
      </c>
      <c r="E39" s="149"/>
      <c r="F39" s="149">
        <v>0.5</v>
      </c>
      <c r="G39" s="149">
        <v>7.4999999999999997E-2</v>
      </c>
      <c r="H39" s="149"/>
      <c r="I39" s="149"/>
      <c r="J39" s="85">
        <v>2.5000000000000001E-2</v>
      </c>
      <c r="K39" s="1050"/>
      <c r="L39" s="1051"/>
    </row>
    <row r="40" spans="1:15" ht="15.75" customHeight="1">
      <c r="A40" s="1036" t="s">
        <v>110</v>
      </c>
      <c r="B40" s="242">
        <v>5</v>
      </c>
      <c r="C40" s="1046">
        <f t="shared" si="3"/>
        <v>8.86</v>
      </c>
      <c r="D40" s="1047">
        <v>7.8</v>
      </c>
      <c r="E40" s="149">
        <v>1.55</v>
      </c>
      <c r="F40" s="149">
        <v>4.5</v>
      </c>
      <c r="G40" s="149">
        <v>0.6</v>
      </c>
      <c r="H40" s="149">
        <v>1.21</v>
      </c>
      <c r="I40" s="149">
        <v>0.24</v>
      </c>
      <c r="J40" s="85">
        <v>0.73</v>
      </c>
      <c r="K40" s="1050">
        <v>0.03</v>
      </c>
      <c r="L40" s="242"/>
    </row>
    <row r="41" spans="1:15" ht="15.75" customHeight="1">
      <c r="A41" s="1045" t="s">
        <v>111</v>
      </c>
      <c r="B41" s="242">
        <v>36</v>
      </c>
      <c r="C41" s="1057">
        <f t="shared" si="3"/>
        <v>37.136000000000003</v>
      </c>
      <c r="D41" s="1054">
        <v>32.355999999999995</v>
      </c>
      <c r="E41" s="182">
        <v>4.4800000000000004</v>
      </c>
      <c r="F41" s="149">
        <v>9.6850000000000005</v>
      </c>
      <c r="G41" s="149">
        <v>6.7229999999999999</v>
      </c>
      <c r="H41" s="1058">
        <v>4.3099999999999996</v>
      </c>
      <c r="I41" s="1058">
        <v>3.2170000000000001</v>
      </c>
      <c r="J41" s="1059">
        <v>3.9529999999999998</v>
      </c>
      <c r="K41" s="1059">
        <v>4.7679999999999998</v>
      </c>
      <c r="L41" s="1051"/>
    </row>
    <row r="42" spans="1:15" ht="15.75" customHeight="1">
      <c r="A42" s="1060" t="s">
        <v>112</v>
      </c>
      <c r="B42" s="1034">
        <f>SUM(B28:B41)</f>
        <v>101.4</v>
      </c>
      <c r="C42" s="1061">
        <f>SUM(C28:C41)</f>
        <v>101.93600000000001</v>
      </c>
      <c r="D42" s="1062">
        <f>SUM(D28:D41)</f>
        <v>88.548999999999992</v>
      </c>
      <c r="E42" s="1063">
        <f t="shared" ref="E42:K42" si="4">SUM(E28:E41)</f>
        <v>21.77</v>
      </c>
      <c r="F42" s="1063">
        <f t="shared" si="4"/>
        <v>22.365000000000002</v>
      </c>
      <c r="G42" s="1063">
        <f t="shared" si="4"/>
        <v>17.707999999999998</v>
      </c>
      <c r="H42" s="1063">
        <f t="shared" si="4"/>
        <v>11.51</v>
      </c>
      <c r="I42" s="1063">
        <f t="shared" si="4"/>
        <v>7.5069999999999997</v>
      </c>
      <c r="J42" s="1064">
        <f t="shared" si="4"/>
        <v>7.8279999999999994</v>
      </c>
      <c r="K42" s="1064">
        <f t="shared" si="4"/>
        <v>13.247999999999998</v>
      </c>
      <c r="L42" s="1065"/>
    </row>
    <row r="44" spans="1:15">
      <c r="A44" s="1526">
        <v>51</v>
      </c>
      <c r="B44" s="1526"/>
      <c r="C44" s="1526"/>
      <c r="D44" s="1526"/>
      <c r="E44" s="1526"/>
      <c r="F44" s="1526"/>
      <c r="G44" s="1526"/>
      <c r="H44" s="1526"/>
      <c r="I44" s="1526"/>
      <c r="J44" s="1526"/>
      <c r="K44" s="1526"/>
    </row>
  </sheetData>
  <mergeCells count="34">
    <mergeCell ref="A2:K2"/>
    <mergeCell ref="J3:K3"/>
    <mergeCell ref="A4:A7"/>
    <mergeCell ref="B4:C4"/>
    <mergeCell ref="D4:F4"/>
    <mergeCell ref="G4:G7"/>
    <mergeCell ref="H4:H7"/>
    <mergeCell ref="I4:K4"/>
    <mergeCell ref="B5:C5"/>
    <mergeCell ref="D5:D7"/>
    <mergeCell ref="E5:E7"/>
    <mergeCell ref="F5:F7"/>
    <mergeCell ref="I5:I7"/>
    <mergeCell ref="J5:K5"/>
    <mergeCell ref="B6:B7"/>
    <mergeCell ref="C6:C7"/>
    <mergeCell ref="J6:J7"/>
    <mergeCell ref="K6:K7"/>
    <mergeCell ref="A44:K44"/>
    <mergeCell ref="J24:J27"/>
    <mergeCell ref="K24:K27"/>
    <mergeCell ref="L24:L27"/>
    <mergeCell ref="M24:M27"/>
    <mergeCell ref="A25:A27"/>
    <mergeCell ref="B25:B27"/>
    <mergeCell ref="C25:D25"/>
    <mergeCell ref="C26:C27"/>
    <mergeCell ref="D26:D27"/>
    <mergeCell ref="A24:D24"/>
    <mergeCell ref="E24:E27"/>
    <mergeCell ref="F24:F27"/>
    <mergeCell ref="G24:G27"/>
    <mergeCell ref="H24:H27"/>
    <mergeCell ref="I24:I27"/>
  </mergeCells>
  <pageMargins left="0.7" right="0.55000000000000004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L56"/>
  <sheetViews>
    <sheetView topLeftCell="A25" workbookViewId="0">
      <selection activeCell="S38" sqref="S38"/>
    </sheetView>
  </sheetViews>
  <sheetFormatPr defaultRowHeight="12.75"/>
  <cols>
    <col min="1" max="1" width="1" style="88" customWidth="1"/>
    <col min="2" max="2" width="9.140625" style="88"/>
    <col min="3" max="3" width="10.28515625" style="88" customWidth="1"/>
    <col min="4" max="5" width="9.140625" style="88"/>
    <col min="6" max="6" width="11.5703125" style="88" customWidth="1"/>
    <col min="7" max="9" width="9.140625" style="88"/>
    <col min="10" max="10" width="11" style="88" customWidth="1"/>
    <col min="11" max="16384" width="9.140625" style="88"/>
  </cols>
  <sheetData>
    <row r="1" spans="2:10">
      <c r="B1" s="1632" t="s">
        <v>1936</v>
      </c>
      <c r="C1" s="1632"/>
      <c r="D1" s="1632"/>
      <c r="E1" s="1632"/>
      <c r="F1" s="1632"/>
      <c r="G1" s="1632"/>
      <c r="H1" s="1632"/>
      <c r="I1" s="1632"/>
      <c r="J1" s="1632"/>
    </row>
    <row r="2" spans="2:10">
      <c r="B2" s="817"/>
      <c r="C2" s="817"/>
      <c r="D2" s="817"/>
      <c r="E2" s="817"/>
      <c r="F2" s="817"/>
      <c r="G2" s="817"/>
      <c r="H2" s="817"/>
      <c r="I2" s="817"/>
      <c r="J2" s="817"/>
    </row>
    <row r="3" spans="2:10">
      <c r="B3" s="1771" t="s">
        <v>1937</v>
      </c>
      <c r="C3" s="1771"/>
      <c r="D3" s="1066"/>
      <c r="E3" s="1066"/>
      <c r="F3" s="1066"/>
      <c r="G3" s="1772" t="s">
        <v>287</v>
      </c>
      <c r="H3" s="1772"/>
      <c r="I3" s="1772"/>
      <c r="J3" s="1772"/>
    </row>
    <row r="4" spans="2:10" ht="12.75" customHeight="1">
      <c r="B4" s="1701" t="s">
        <v>55</v>
      </c>
      <c r="C4" s="1773" t="s">
        <v>17</v>
      </c>
      <c r="D4" s="1633" t="s">
        <v>18</v>
      </c>
      <c r="E4" s="293" t="s">
        <v>113</v>
      </c>
      <c r="F4" s="292"/>
      <c r="G4" s="907"/>
      <c r="H4" s="1633" t="s">
        <v>19</v>
      </c>
      <c r="I4" s="1633" t="s">
        <v>20</v>
      </c>
      <c r="J4" s="1774" t="s">
        <v>1938</v>
      </c>
    </row>
    <row r="5" spans="2:10" ht="12.75" customHeight="1">
      <c r="B5" s="1702"/>
      <c r="C5" s="1702"/>
      <c r="D5" s="1642"/>
      <c r="E5" s="1641" t="s">
        <v>117</v>
      </c>
      <c r="F5" s="1633" t="s">
        <v>21</v>
      </c>
      <c r="G5" s="1641" t="s">
        <v>123</v>
      </c>
      <c r="H5" s="1642"/>
      <c r="I5" s="1642"/>
      <c r="J5" s="1775"/>
    </row>
    <row r="6" spans="2:10">
      <c r="B6" s="1702"/>
      <c r="C6" s="1702"/>
      <c r="D6" s="1642"/>
      <c r="E6" s="1642"/>
      <c r="F6" s="1642"/>
      <c r="G6" s="1642"/>
      <c r="H6" s="1642"/>
      <c r="I6" s="1642"/>
      <c r="J6" s="1775"/>
    </row>
    <row r="7" spans="2:10" ht="17.25" customHeight="1">
      <c r="B7" s="1067" t="s">
        <v>36</v>
      </c>
      <c r="C7" s="1068">
        <v>3100</v>
      </c>
      <c r="D7" s="1068">
        <v>4410</v>
      </c>
      <c r="E7" s="986">
        <v>4410</v>
      </c>
      <c r="F7" s="986">
        <v>3100</v>
      </c>
      <c r="G7" s="986">
        <v>1310</v>
      </c>
      <c r="H7" s="986">
        <v>7118</v>
      </c>
      <c r="I7" s="977">
        <f>SUM(H7/E7)*10</f>
        <v>16.140589569160998</v>
      </c>
      <c r="J7" s="1069"/>
    </row>
    <row r="8" spans="2:10" ht="17.25" customHeight="1">
      <c r="B8" s="805" t="s">
        <v>39</v>
      </c>
      <c r="C8" s="1070">
        <v>150</v>
      </c>
      <c r="D8" s="1070">
        <v>250</v>
      </c>
      <c r="E8" s="718">
        <v>150</v>
      </c>
      <c r="F8" s="718">
        <v>150</v>
      </c>
      <c r="G8" s="718"/>
      <c r="H8" s="718">
        <v>210</v>
      </c>
      <c r="I8" s="978">
        <f>SUM(H8/E8)*10</f>
        <v>14</v>
      </c>
      <c r="J8" s="1071">
        <v>100</v>
      </c>
    </row>
    <row r="9" spans="2:10" ht="17.25" customHeight="1">
      <c r="B9" s="805" t="s">
        <v>483</v>
      </c>
      <c r="C9" s="1070"/>
      <c r="D9" s="1070">
        <v>1380</v>
      </c>
      <c r="E9" s="718">
        <v>1380</v>
      </c>
      <c r="F9" s="718"/>
      <c r="G9" s="718">
        <v>1380</v>
      </c>
      <c r="H9" s="718">
        <v>2574.1999999999998</v>
      </c>
      <c r="I9" s="978">
        <f>SUM(H9/G9)*10</f>
        <v>18.653623188405795</v>
      </c>
      <c r="J9" s="1071"/>
    </row>
    <row r="10" spans="2:10" ht="17.25" customHeight="1">
      <c r="B10" s="805" t="s">
        <v>484</v>
      </c>
      <c r="C10" s="1070"/>
      <c r="D10" s="1070"/>
      <c r="E10" s="718"/>
      <c r="F10" s="718"/>
      <c r="G10" s="718"/>
      <c r="H10" s="718"/>
      <c r="I10" s="978" t="e">
        <f>SUM(H10/E10)*10</f>
        <v>#DIV/0!</v>
      </c>
      <c r="J10" s="1071"/>
    </row>
    <row r="11" spans="2:10" ht="17.25" customHeight="1">
      <c r="B11" s="1072" t="s">
        <v>93</v>
      </c>
      <c r="C11" s="1073">
        <f t="shared" ref="C11:H11" si="0">SUM(C7:C10)</f>
        <v>3250</v>
      </c>
      <c r="D11" s="1073">
        <f t="shared" si="0"/>
        <v>6040</v>
      </c>
      <c r="E11" s="1073">
        <f t="shared" si="0"/>
        <v>5940</v>
      </c>
      <c r="F11" s="1073">
        <f t="shared" si="0"/>
        <v>3250</v>
      </c>
      <c r="G11" s="1073">
        <f t="shared" si="0"/>
        <v>2690</v>
      </c>
      <c r="H11" s="1073">
        <f t="shared" si="0"/>
        <v>9902.2000000000007</v>
      </c>
      <c r="I11" s="980">
        <f>SUM(H11/E11)*10</f>
        <v>16.670370370370371</v>
      </c>
      <c r="J11" s="1074"/>
    </row>
    <row r="12" spans="2:10" ht="17.25" customHeight="1">
      <c r="B12" s="805" t="s">
        <v>118</v>
      </c>
      <c r="C12" s="1075">
        <v>3400</v>
      </c>
      <c r="D12" s="1075">
        <v>12010</v>
      </c>
      <c r="E12" s="1075">
        <v>10060</v>
      </c>
      <c r="F12" s="1075">
        <v>3400</v>
      </c>
      <c r="G12" s="1075">
        <v>6660</v>
      </c>
      <c r="H12" s="1075">
        <v>13449</v>
      </c>
      <c r="I12" s="978">
        <f>SUM(H12/E12)*10</f>
        <v>13.36878727634195</v>
      </c>
      <c r="J12" s="1075"/>
    </row>
    <row r="13" spans="2:10">
      <c r="B13" s="718"/>
      <c r="C13" s="1075"/>
      <c r="D13" s="1075"/>
      <c r="E13" s="1075"/>
      <c r="F13" s="1075"/>
      <c r="G13" s="1075"/>
      <c r="H13" s="1075"/>
      <c r="I13" s="978"/>
      <c r="J13" s="1075"/>
    </row>
    <row r="14" spans="2:10">
      <c r="B14" s="718"/>
      <c r="C14" s="1075"/>
      <c r="D14" s="1075"/>
      <c r="E14" s="1075"/>
      <c r="F14" s="1075"/>
      <c r="G14" s="1075"/>
      <c r="H14" s="1075"/>
      <c r="I14" s="978"/>
      <c r="J14" s="1075"/>
    </row>
    <row r="15" spans="2:10" ht="18.75" customHeight="1">
      <c r="B15" s="1633" t="s">
        <v>1939</v>
      </c>
      <c r="C15" s="1638" t="s">
        <v>115</v>
      </c>
      <c r="D15" s="1639"/>
      <c r="E15" s="1639"/>
      <c r="F15" s="1640"/>
      <c r="G15" s="1638" t="s">
        <v>116</v>
      </c>
      <c r="H15" s="1639"/>
      <c r="I15" s="1639"/>
      <c r="J15" s="1640"/>
    </row>
    <row r="16" spans="2:10" ht="12.75" customHeight="1">
      <c r="B16" s="1642"/>
      <c r="C16" s="1633" t="s">
        <v>18</v>
      </c>
      <c r="D16" s="1633" t="s">
        <v>22</v>
      </c>
      <c r="E16" s="1633" t="s">
        <v>19</v>
      </c>
      <c r="F16" s="1633" t="s">
        <v>20</v>
      </c>
      <c r="G16" s="1633" t="s">
        <v>18</v>
      </c>
      <c r="H16" s="1633" t="s">
        <v>22</v>
      </c>
      <c r="I16" s="1633" t="s">
        <v>19</v>
      </c>
      <c r="J16" s="1633" t="s">
        <v>20</v>
      </c>
    </row>
    <row r="17" spans="2:12">
      <c r="B17" s="1642"/>
      <c r="C17" s="1642"/>
      <c r="D17" s="1642"/>
      <c r="E17" s="1642"/>
      <c r="F17" s="1642"/>
      <c r="G17" s="1642"/>
      <c r="H17" s="1642"/>
      <c r="I17" s="1642"/>
      <c r="J17" s="1642"/>
      <c r="L17" s="82"/>
    </row>
    <row r="18" spans="2:12">
      <c r="B18" s="1643"/>
      <c r="C18" s="1642"/>
      <c r="D18" s="1642"/>
      <c r="E18" s="1642"/>
      <c r="F18" s="1642"/>
      <c r="G18" s="1642"/>
      <c r="H18" s="1642"/>
      <c r="I18" s="1642"/>
      <c r="J18" s="1642"/>
    </row>
    <row r="19" spans="2:12" ht="19.5" customHeight="1">
      <c r="B19" s="865" t="s">
        <v>31</v>
      </c>
      <c r="C19" s="1076">
        <v>4</v>
      </c>
      <c r="D19" s="1077">
        <v>4</v>
      </c>
      <c r="E19" s="1078">
        <v>80</v>
      </c>
      <c r="F19" s="1077">
        <f>SUM(E19/D19)*10</f>
        <v>200</v>
      </c>
      <c r="G19" s="1079">
        <v>4.58</v>
      </c>
      <c r="H19" s="1079">
        <v>4.58</v>
      </c>
      <c r="I19" s="1080">
        <v>43.7</v>
      </c>
      <c r="J19" s="1081">
        <f>SUM(I19/H19)*10</f>
        <v>95.414847161572055</v>
      </c>
    </row>
    <row r="20" spans="2:12" ht="19.5" customHeight="1">
      <c r="B20" s="983" t="s">
        <v>32</v>
      </c>
      <c r="C20" s="162">
        <v>23</v>
      </c>
      <c r="D20" s="158">
        <v>23</v>
      </c>
      <c r="E20" s="158">
        <v>210</v>
      </c>
      <c r="F20" s="158">
        <f t="shared" ref="F20:F33" si="1">SUM(E20/D20)*10</f>
        <v>91.304347826086953</v>
      </c>
      <c r="G20" s="1082">
        <v>4.45</v>
      </c>
      <c r="H20" s="158">
        <v>3.9</v>
      </c>
      <c r="I20" s="1083">
        <v>21</v>
      </c>
      <c r="J20" s="567">
        <f t="shared" ref="J20:J33" si="2">SUM(I20/H20)*10</f>
        <v>53.846153846153854</v>
      </c>
    </row>
    <row r="21" spans="2:12" ht="19.5" customHeight="1">
      <c r="B21" s="983" t="s">
        <v>33</v>
      </c>
      <c r="C21" s="162">
        <v>4</v>
      </c>
      <c r="D21" s="158">
        <v>4</v>
      </c>
      <c r="E21" s="158">
        <v>34</v>
      </c>
      <c r="F21" s="158">
        <f t="shared" si="1"/>
        <v>85</v>
      </c>
      <c r="G21" s="158">
        <v>1.8</v>
      </c>
      <c r="H21" s="158">
        <v>1.8</v>
      </c>
      <c r="I21" s="1083">
        <v>26</v>
      </c>
      <c r="J21" s="567">
        <f t="shared" si="2"/>
        <v>144.44444444444446</v>
      </c>
    </row>
    <row r="22" spans="2:12" ht="19.5" customHeight="1">
      <c r="B22" s="983" t="s">
        <v>34</v>
      </c>
      <c r="C22" s="162">
        <v>3.3</v>
      </c>
      <c r="D22" s="1084">
        <v>3.3</v>
      </c>
      <c r="E22" s="1085">
        <v>34.299999999999997</v>
      </c>
      <c r="F22" s="158">
        <f t="shared" si="1"/>
        <v>103.93939393939394</v>
      </c>
      <c r="G22" s="1082">
        <v>2.4400000000000004</v>
      </c>
      <c r="H22" s="1082">
        <v>2.44</v>
      </c>
      <c r="I22" s="1083">
        <v>32.9</v>
      </c>
      <c r="J22" s="567">
        <f t="shared" si="2"/>
        <v>134.8360655737705</v>
      </c>
    </row>
    <row r="23" spans="2:12" ht="19.5" customHeight="1">
      <c r="B23" s="983" t="s">
        <v>114</v>
      </c>
      <c r="C23" s="162">
        <v>8</v>
      </c>
      <c r="D23" s="158">
        <v>8</v>
      </c>
      <c r="E23" s="158">
        <v>49.6</v>
      </c>
      <c r="F23" s="158">
        <f t="shared" si="1"/>
        <v>62</v>
      </c>
      <c r="G23" s="158">
        <v>3.7000000000000006</v>
      </c>
      <c r="H23" s="158">
        <v>3.7</v>
      </c>
      <c r="I23" s="1083">
        <v>15.2</v>
      </c>
      <c r="J23" s="567">
        <f t="shared" si="2"/>
        <v>41.081081081081081</v>
      </c>
    </row>
    <row r="24" spans="2:12" ht="19.5" customHeight="1">
      <c r="B24" s="983" t="s">
        <v>35</v>
      </c>
      <c r="C24" s="162">
        <v>3</v>
      </c>
      <c r="D24" s="158">
        <v>3</v>
      </c>
      <c r="E24" s="158">
        <v>63</v>
      </c>
      <c r="F24" s="158">
        <f t="shared" si="1"/>
        <v>210</v>
      </c>
      <c r="G24" s="158">
        <v>0.99999999999999989</v>
      </c>
      <c r="H24" s="158">
        <v>1</v>
      </c>
      <c r="I24" s="1086">
        <v>7.5</v>
      </c>
      <c r="J24" s="567">
        <f t="shared" si="2"/>
        <v>75</v>
      </c>
    </row>
    <row r="25" spans="2:12" ht="19.5" customHeight="1">
      <c r="B25" s="983" t="s">
        <v>36</v>
      </c>
      <c r="C25" s="162">
        <v>35.799999999999997</v>
      </c>
      <c r="D25" s="158">
        <v>35.799999999999997</v>
      </c>
      <c r="E25" s="158">
        <v>283</v>
      </c>
      <c r="F25" s="158">
        <f t="shared" si="1"/>
        <v>79.050279329608941</v>
      </c>
      <c r="G25" s="1082">
        <v>3.57</v>
      </c>
      <c r="H25" s="1082">
        <v>3.57</v>
      </c>
      <c r="I25" s="1083">
        <v>30.3</v>
      </c>
      <c r="J25" s="567">
        <f t="shared" si="2"/>
        <v>84.87394957983193</v>
      </c>
    </row>
    <row r="26" spans="2:12" ht="19.5" customHeight="1">
      <c r="B26" s="983" t="s">
        <v>37</v>
      </c>
      <c r="C26" s="162">
        <v>5.6</v>
      </c>
      <c r="D26" s="158">
        <v>5.6</v>
      </c>
      <c r="E26" s="158">
        <v>14</v>
      </c>
      <c r="F26" s="158">
        <f t="shared" si="1"/>
        <v>25</v>
      </c>
      <c r="G26" s="158">
        <v>2.7</v>
      </c>
      <c r="H26" s="158">
        <v>2.7</v>
      </c>
      <c r="I26" s="1083">
        <v>16.100000000000001</v>
      </c>
      <c r="J26" s="567">
        <f t="shared" si="2"/>
        <v>59.629629629629626</v>
      </c>
    </row>
    <row r="27" spans="2:12" ht="19.5" customHeight="1">
      <c r="B27" s="983" t="s">
        <v>38</v>
      </c>
      <c r="C27" s="162">
        <v>2.5</v>
      </c>
      <c r="D27" s="158">
        <v>2.5</v>
      </c>
      <c r="E27" s="158">
        <v>22.5</v>
      </c>
      <c r="F27" s="158">
        <f t="shared" si="1"/>
        <v>90</v>
      </c>
      <c r="G27" s="158">
        <v>0.5</v>
      </c>
      <c r="H27" s="158">
        <v>0.5</v>
      </c>
      <c r="I27" s="1083">
        <v>3.5</v>
      </c>
      <c r="J27" s="567">
        <f t="shared" si="2"/>
        <v>70</v>
      </c>
    </row>
    <row r="28" spans="2:12" ht="19.5" customHeight="1">
      <c r="B28" s="983" t="s">
        <v>39</v>
      </c>
      <c r="C28" s="162">
        <v>58</v>
      </c>
      <c r="D28" s="158">
        <v>58</v>
      </c>
      <c r="E28" s="158">
        <v>1080</v>
      </c>
      <c r="F28" s="158">
        <f t="shared" si="1"/>
        <v>186.20689655172413</v>
      </c>
      <c r="G28" s="158">
        <v>11.6</v>
      </c>
      <c r="H28" s="158">
        <v>5.9</v>
      </c>
      <c r="I28" s="1083">
        <v>45.2</v>
      </c>
      <c r="J28" s="567">
        <f t="shared" si="2"/>
        <v>76.610169491525426</v>
      </c>
    </row>
    <row r="29" spans="2:12" ht="19.5" customHeight="1">
      <c r="B29" s="983" t="s">
        <v>40</v>
      </c>
      <c r="C29" s="162">
        <v>31</v>
      </c>
      <c r="D29" s="158">
        <v>31</v>
      </c>
      <c r="E29" s="158">
        <v>560</v>
      </c>
      <c r="F29" s="158">
        <f t="shared" si="1"/>
        <v>180.64516129032259</v>
      </c>
      <c r="G29" s="158">
        <v>19</v>
      </c>
      <c r="H29" s="158">
        <v>19</v>
      </c>
      <c r="I29" s="1083">
        <v>175.8</v>
      </c>
      <c r="J29" s="567">
        <f t="shared" si="2"/>
        <v>92.526315789473699</v>
      </c>
    </row>
    <row r="30" spans="2:12" ht="19.5" customHeight="1">
      <c r="B30" s="983" t="s">
        <v>41</v>
      </c>
      <c r="C30" s="162">
        <v>0.5</v>
      </c>
      <c r="D30" s="158">
        <v>0.5</v>
      </c>
      <c r="E30" s="158">
        <v>4.5</v>
      </c>
      <c r="F30" s="158">
        <f t="shared" si="1"/>
        <v>90</v>
      </c>
      <c r="G30" s="158">
        <v>0.6</v>
      </c>
      <c r="H30" s="158">
        <v>0.6</v>
      </c>
      <c r="I30" s="1083">
        <v>3.6</v>
      </c>
      <c r="J30" s="567">
        <f t="shared" si="2"/>
        <v>60</v>
      </c>
    </row>
    <row r="31" spans="2:12" ht="19.5" customHeight="1">
      <c r="B31" s="983" t="s">
        <v>42</v>
      </c>
      <c r="C31" s="162">
        <v>20.3</v>
      </c>
      <c r="D31" s="158">
        <v>20.3</v>
      </c>
      <c r="E31" s="158">
        <v>101.2</v>
      </c>
      <c r="F31" s="158">
        <f t="shared" si="1"/>
        <v>49.85221674876847</v>
      </c>
      <c r="G31" s="1082">
        <v>8.86</v>
      </c>
      <c r="H31" s="158">
        <v>4.9000000000000004</v>
      </c>
      <c r="I31" s="1087">
        <v>13.29</v>
      </c>
      <c r="J31" s="567">
        <f t="shared" si="2"/>
        <v>27.12244897959183</v>
      </c>
    </row>
    <row r="32" spans="2:12" ht="19.5" customHeight="1">
      <c r="B32" s="983" t="s">
        <v>43</v>
      </c>
      <c r="C32" s="1088">
        <v>64.632000000000005</v>
      </c>
      <c r="D32" s="1089">
        <v>61.125999999999998</v>
      </c>
      <c r="E32" s="1089">
        <v>620.73699999999997</v>
      </c>
      <c r="F32" s="158">
        <f t="shared" si="1"/>
        <v>101.55040408336879</v>
      </c>
      <c r="G32" s="1089">
        <v>37.136000000000003</v>
      </c>
      <c r="H32" s="1089">
        <v>33.137999999999998</v>
      </c>
      <c r="I32" s="1090">
        <v>350.87799999999999</v>
      </c>
      <c r="J32" s="567">
        <f t="shared" si="2"/>
        <v>105.88387953406965</v>
      </c>
    </row>
    <row r="33" spans="2:11" ht="19.5" customHeight="1">
      <c r="B33" s="813" t="s">
        <v>93</v>
      </c>
      <c r="C33" s="1091">
        <f>SUM(C19:C32)</f>
        <v>263.63200000000001</v>
      </c>
      <c r="D33" s="1091">
        <f>SUM(D19:D32)</f>
        <v>260.12599999999998</v>
      </c>
      <c r="E33" s="1091">
        <f>SUM(E19:E32)</f>
        <v>3156.837</v>
      </c>
      <c r="F33" s="1092">
        <f t="shared" si="1"/>
        <v>121.35799574052575</v>
      </c>
      <c r="G33" s="1091">
        <f>SUM(G19:G32)</f>
        <v>101.93600000000001</v>
      </c>
      <c r="H33" s="1091">
        <f>SUM(H19:H32)</f>
        <v>87.728000000000009</v>
      </c>
      <c r="I33" s="1091">
        <f>SUM(I19:I32)</f>
        <v>784.96800000000007</v>
      </c>
      <c r="J33" s="1091">
        <f t="shared" si="2"/>
        <v>89.477475834397225</v>
      </c>
    </row>
    <row r="34" spans="2:11" ht="19.5" customHeight="1">
      <c r="B34" s="1015" t="s">
        <v>118</v>
      </c>
      <c r="C34" s="1093">
        <v>273.69900000000001</v>
      </c>
      <c r="D34" s="1093">
        <v>270.31999999999994</v>
      </c>
      <c r="E34" s="1093">
        <v>3030.97</v>
      </c>
      <c r="F34" s="569">
        <v>112.12525895235279</v>
      </c>
      <c r="G34" s="1094">
        <v>88.548999999999992</v>
      </c>
      <c r="H34" s="1093">
        <v>84.534999999999997</v>
      </c>
      <c r="I34" s="1093">
        <v>738.76</v>
      </c>
      <c r="J34" s="569">
        <v>87.391021470396879</v>
      </c>
    </row>
    <row r="35" spans="2:11">
      <c r="B35" s="1095"/>
      <c r="C35" s="180"/>
      <c r="D35" s="180"/>
      <c r="E35" s="180"/>
      <c r="F35" s="1096"/>
      <c r="G35" s="180"/>
      <c r="H35" s="828"/>
      <c r="I35" s="828"/>
      <c r="J35" s="1097"/>
    </row>
    <row r="36" spans="2:11">
      <c r="B36" s="1095"/>
      <c r="C36" s="180"/>
      <c r="D36" s="180"/>
      <c r="E36" s="180"/>
      <c r="F36" s="1096"/>
      <c r="G36" s="180"/>
      <c r="H36" s="828"/>
      <c r="I36" s="828"/>
      <c r="J36" s="1097"/>
    </row>
    <row r="37" spans="2:11" ht="34.5" customHeight="1">
      <c r="B37" s="1767"/>
      <c r="C37" s="1767"/>
      <c r="D37" s="1767"/>
      <c r="E37" s="1767"/>
      <c r="F37" s="1767"/>
      <c r="G37" s="1767"/>
      <c r="H37" s="1767"/>
      <c r="I37" s="1767"/>
      <c r="J37" s="1767"/>
      <c r="K37" s="1098"/>
    </row>
    <row r="38" spans="2:11">
      <c r="B38" s="1768"/>
      <c r="C38" s="1769"/>
      <c r="D38" s="1769"/>
      <c r="E38" s="1769"/>
      <c r="F38" s="1769"/>
      <c r="G38" s="1769"/>
      <c r="H38" s="1769"/>
      <c r="I38" s="1769"/>
      <c r="J38" s="1770"/>
    </row>
    <row r="39" spans="2:11">
      <c r="B39" s="1768"/>
      <c r="C39" s="1769"/>
      <c r="D39" s="1769"/>
      <c r="E39" s="1769"/>
      <c r="F39" s="1769"/>
      <c r="G39" s="1769"/>
      <c r="H39" s="1769"/>
      <c r="I39" s="1769"/>
      <c r="J39" s="1770"/>
    </row>
    <row r="40" spans="2:11">
      <c r="B40" s="1768"/>
      <c r="C40" s="1099"/>
      <c r="D40" s="1099"/>
      <c r="E40" s="1099"/>
      <c r="F40" s="1099"/>
      <c r="G40" s="1099"/>
      <c r="H40" s="1099"/>
      <c r="I40" s="1100"/>
      <c r="J40" s="1770"/>
    </row>
    <row r="41" spans="2:11">
      <c r="B41" s="1766">
        <v>52</v>
      </c>
      <c r="C41" s="1766"/>
      <c r="D41" s="1766"/>
      <c r="E41" s="1766"/>
      <c r="F41" s="1766"/>
      <c r="G41" s="1766"/>
      <c r="H41" s="1766"/>
      <c r="I41" s="1766"/>
      <c r="J41" s="1766"/>
    </row>
    <row r="42" spans="2:11">
      <c r="B42" s="1095"/>
      <c r="C42" s="149"/>
      <c r="D42" s="149"/>
      <c r="E42" s="149"/>
      <c r="F42" s="149"/>
      <c r="G42" s="149"/>
      <c r="H42" s="149"/>
      <c r="I42" s="149"/>
      <c r="J42" s="149"/>
    </row>
    <row r="43" spans="2:11">
      <c r="B43" s="1095"/>
      <c r="C43" s="149"/>
      <c r="D43" s="149"/>
      <c r="E43" s="149"/>
      <c r="F43" s="149"/>
      <c r="G43" s="149"/>
      <c r="H43" s="149"/>
      <c r="I43" s="149"/>
      <c r="J43" s="181"/>
    </row>
    <row r="44" spans="2:11">
      <c r="B44" s="1101"/>
      <c r="C44" s="149"/>
      <c r="D44" s="149"/>
      <c r="E44" s="149"/>
      <c r="F44" s="149"/>
      <c r="G44" s="149"/>
      <c r="H44" s="149"/>
      <c r="I44" s="149"/>
      <c r="J44" s="149"/>
    </row>
    <row r="45" spans="2:11">
      <c r="B45" s="1101"/>
      <c r="C45" s="149"/>
      <c r="D45" s="149"/>
      <c r="E45" s="149"/>
      <c r="F45" s="149"/>
      <c r="G45" s="149"/>
      <c r="H45" s="149"/>
      <c r="I45" s="149"/>
      <c r="J45" s="149"/>
    </row>
    <row r="46" spans="2:11">
      <c r="B46" s="1101"/>
      <c r="C46" s="149"/>
      <c r="D46" s="149"/>
      <c r="E46" s="149"/>
      <c r="F46" s="149"/>
      <c r="G46" s="149"/>
      <c r="H46" s="149"/>
      <c r="I46" s="149"/>
      <c r="J46" s="149"/>
    </row>
    <row r="47" spans="2:11">
      <c r="B47" s="1101"/>
      <c r="C47" s="149"/>
      <c r="D47" s="149"/>
      <c r="E47" s="149"/>
      <c r="F47" s="149"/>
      <c r="G47" s="149"/>
      <c r="H47" s="149"/>
      <c r="I47" s="149"/>
      <c r="J47" s="181"/>
    </row>
    <row r="48" spans="2:11">
      <c r="B48" s="1101"/>
      <c r="C48" s="149"/>
      <c r="D48" s="149"/>
      <c r="E48" s="149"/>
      <c r="F48" s="149"/>
      <c r="G48" s="149"/>
      <c r="H48" s="149"/>
      <c r="I48" s="149"/>
      <c r="J48" s="149"/>
    </row>
    <row r="49" spans="2:10">
      <c r="B49" s="1101"/>
      <c r="C49" s="149"/>
      <c r="D49" s="149"/>
      <c r="E49" s="149"/>
      <c r="F49" s="149"/>
      <c r="G49" s="149"/>
      <c r="H49" s="149"/>
      <c r="I49" s="149"/>
      <c r="J49" s="182"/>
    </row>
    <row r="50" spans="2:10">
      <c r="B50" s="1101"/>
      <c r="C50" s="149"/>
      <c r="D50" s="149"/>
      <c r="E50" s="149"/>
      <c r="F50" s="149"/>
      <c r="G50" s="149"/>
      <c r="H50" s="149"/>
      <c r="I50" s="149"/>
      <c r="J50" s="181"/>
    </row>
    <row r="51" spans="2:10">
      <c r="B51" s="1101"/>
      <c r="C51" s="181"/>
      <c r="D51" s="181"/>
      <c r="E51" s="149"/>
      <c r="F51" s="181"/>
      <c r="G51" s="182"/>
      <c r="H51" s="149"/>
      <c r="I51" s="181"/>
      <c r="J51" s="181"/>
    </row>
    <row r="52" spans="2:10">
      <c r="B52" s="1101"/>
      <c r="C52" s="149"/>
      <c r="D52" s="149"/>
      <c r="E52" s="149"/>
      <c r="F52" s="149"/>
      <c r="G52" s="149"/>
      <c r="H52" s="149"/>
      <c r="I52" s="149"/>
      <c r="J52" s="149"/>
    </row>
    <row r="53" spans="2:10">
      <c r="B53" s="1101"/>
      <c r="C53" s="149"/>
      <c r="D53" s="149"/>
      <c r="E53" s="149"/>
      <c r="F53" s="149"/>
      <c r="G53" s="149"/>
      <c r="H53" s="149"/>
      <c r="I53" s="149"/>
      <c r="J53" s="149"/>
    </row>
    <row r="54" spans="2:10">
      <c r="B54" s="1101"/>
      <c r="C54" s="149"/>
      <c r="D54" s="149"/>
      <c r="E54" s="149"/>
      <c r="F54" s="149"/>
      <c r="G54" s="181"/>
      <c r="H54" s="149"/>
      <c r="I54" s="149"/>
      <c r="J54" s="181"/>
    </row>
    <row r="55" spans="2:10">
      <c r="B55" s="1095"/>
      <c r="C55" s="1102"/>
      <c r="D55" s="1102"/>
      <c r="E55" s="1102"/>
      <c r="F55" s="1102"/>
      <c r="G55" s="1102"/>
      <c r="H55" s="1102"/>
      <c r="I55" s="1102"/>
      <c r="J55" s="1102"/>
    </row>
    <row r="56" spans="2:10">
      <c r="B56" s="1095"/>
      <c r="C56" s="1103"/>
      <c r="D56" s="1103"/>
      <c r="E56" s="1103"/>
      <c r="F56" s="1103"/>
      <c r="G56" s="1103"/>
      <c r="H56" s="1103"/>
      <c r="I56" s="748"/>
      <c r="J56" s="1103"/>
    </row>
  </sheetData>
  <mergeCells count="29">
    <mergeCell ref="G16:G18"/>
    <mergeCell ref="B1:J1"/>
    <mergeCell ref="B3:C3"/>
    <mergeCell ref="G3:J3"/>
    <mergeCell ref="B4:B6"/>
    <mergeCell ref="C4:C6"/>
    <mergeCell ref="D4:D6"/>
    <mergeCell ref="H4:H6"/>
    <mergeCell ref="I4:I6"/>
    <mergeCell ref="J4:J6"/>
    <mergeCell ref="E5:E6"/>
    <mergeCell ref="F5:F6"/>
    <mergeCell ref="G5:G6"/>
    <mergeCell ref="B41:J41"/>
    <mergeCell ref="H16:H18"/>
    <mergeCell ref="I16:I18"/>
    <mergeCell ref="J16:J18"/>
    <mergeCell ref="B37:J37"/>
    <mergeCell ref="B38:B40"/>
    <mergeCell ref="C38:I38"/>
    <mergeCell ref="J38:J40"/>
    <mergeCell ref="C39:I39"/>
    <mergeCell ref="B15:B18"/>
    <mergeCell ref="C15:F15"/>
    <mergeCell ref="G15:J15"/>
    <mergeCell ref="C16:C18"/>
    <mergeCell ref="D16:D18"/>
    <mergeCell ref="E16:E18"/>
    <mergeCell ref="F16:F18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L38"/>
  <sheetViews>
    <sheetView workbookViewId="0">
      <selection activeCell="S38" sqref="S38"/>
    </sheetView>
  </sheetViews>
  <sheetFormatPr defaultColWidth="9.140625" defaultRowHeight="12.75"/>
  <cols>
    <col min="1" max="1" width="14" style="909" customWidth="1"/>
    <col min="2" max="2" width="7.5703125" style="909" customWidth="1"/>
    <col min="3" max="3" width="6.7109375" style="909" customWidth="1"/>
    <col min="4" max="4" width="6.5703125" style="909" customWidth="1"/>
    <col min="5" max="5" width="7" style="909" customWidth="1"/>
    <col min="6" max="6" width="6.5703125" style="909" customWidth="1"/>
    <col min="7" max="7" width="6.7109375" style="909" customWidth="1"/>
    <col min="8" max="8" width="7.28515625" style="909" customWidth="1"/>
    <col min="9" max="9" width="6.85546875" style="909" customWidth="1"/>
    <col min="10" max="10" width="7.42578125" style="909" customWidth="1"/>
    <col min="11" max="11" width="6.85546875" style="909" customWidth="1"/>
    <col min="12" max="12" width="7.28515625" style="909" customWidth="1"/>
    <col min="13" max="16384" width="9.140625" style="909"/>
  </cols>
  <sheetData>
    <row r="2" spans="1:12">
      <c r="A2" s="1586" t="s">
        <v>1940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</row>
    <row r="3" spans="1:12" ht="15" customHeight="1">
      <c r="I3" s="911"/>
      <c r="K3" s="1104" t="s">
        <v>1941</v>
      </c>
    </row>
    <row r="4" spans="1:12" ht="15.75" customHeight="1">
      <c r="A4" s="1582" t="s">
        <v>872</v>
      </c>
      <c r="B4" s="1590" t="s">
        <v>1942</v>
      </c>
      <c r="C4" s="1682"/>
      <c r="D4" s="1682"/>
      <c r="E4" s="1682"/>
      <c r="F4" s="1682"/>
      <c r="G4" s="1682"/>
      <c r="H4" s="1682"/>
      <c r="I4" s="1682"/>
      <c r="J4" s="1682"/>
      <c r="K4" s="1682"/>
      <c r="L4" s="1683"/>
    </row>
    <row r="5" spans="1:12" ht="21.75" customHeight="1">
      <c r="A5" s="1688"/>
      <c r="B5" s="912">
        <v>2003</v>
      </c>
      <c r="C5" s="912">
        <v>2004</v>
      </c>
      <c r="D5" s="912">
        <v>2005</v>
      </c>
      <c r="E5" s="912">
        <v>2006</v>
      </c>
      <c r="F5" s="912">
        <v>2007</v>
      </c>
      <c r="G5" s="1105">
        <v>2008</v>
      </c>
      <c r="H5" s="1105">
        <v>2009</v>
      </c>
      <c r="I5" s="912">
        <v>2010</v>
      </c>
      <c r="J5" s="912">
        <v>2011</v>
      </c>
      <c r="K5" s="912">
        <v>2012</v>
      </c>
      <c r="L5" s="912">
        <v>2013</v>
      </c>
    </row>
    <row r="6" spans="1:12" ht="20.25" customHeight="1">
      <c r="A6" s="1106" t="s">
        <v>98</v>
      </c>
      <c r="B6" s="1107">
        <v>97.073170731707307</v>
      </c>
      <c r="C6" s="1107">
        <v>10.621468926553671</v>
      </c>
      <c r="D6" s="1107">
        <v>24.010695187165773</v>
      </c>
      <c r="E6" s="1107">
        <v>77.283950617283949</v>
      </c>
      <c r="F6" s="1107">
        <v>81.384615384615387</v>
      </c>
      <c r="G6" s="1107">
        <v>84</v>
      </c>
      <c r="H6" s="1107">
        <v>97.978723404255305</v>
      </c>
      <c r="I6" s="1108">
        <v>113.6</v>
      </c>
      <c r="J6" s="1108">
        <v>42.8</v>
      </c>
      <c r="K6" s="1107">
        <v>61.53846153846154</v>
      </c>
      <c r="L6" s="1108">
        <v>200</v>
      </c>
    </row>
    <row r="7" spans="1:12" ht="20.25" customHeight="1">
      <c r="A7" s="1109" t="s">
        <v>99</v>
      </c>
      <c r="B7" s="1110">
        <v>84.946236559139777</v>
      </c>
      <c r="C7" s="1110">
        <v>90</v>
      </c>
      <c r="D7" s="1110">
        <v>36.590163934426229</v>
      </c>
      <c r="E7" s="1110">
        <v>97.472527472527474</v>
      </c>
      <c r="F7" s="1110">
        <v>75.306122448979579</v>
      </c>
      <c r="G7" s="1110">
        <v>69.408602150537618</v>
      </c>
      <c r="H7" s="1110">
        <v>95</v>
      </c>
      <c r="I7" s="917">
        <v>157.80000000000001</v>
      </c>
      <c r="J7" s="917">
        <v>105.6</v>
      </c>
      <c r="K7" s="1110">
        <v>103.9056703762586</v>
      </c>
      <c r="L7" s="917">
        <v>91.3</v>
      </c>
    </row>
    <row r="8" spans="1:12" ht="20.25" customHeight="1">
      <c r="A8" s="1109" t="s">
        <v>100</v>
      </c>
      <c r="B8" s="1110">
        <v>24.294234592445328</v>
      </c>
      <c r="C8" s="1110">
        <v>5</v>
      </c>
      <c r="D8" s="1110">
        <v>11.6</v>
      </c>
      <c r="E8" s="1110">
        <v>74</v>
      </c>
      <c r="F8" s="1110">
        <v>58.4</v>
      </c>
      <c r="G8" s="1110">
        <v>70.400000000000006</v>
      </c>
      <c r="H8" s="1110">
        <v>83.125</v>
      </c>
      <c r="I8" s="917">
        <v>5.4</v>
      </c>
      <c r="J8" s="917">
        <v>64.900000000000006</v>
      </c>
      <c r="K8" s="1110">
        <v>90.078328981723232</v>
      </c>
      <c r="L8" s="1110">
        <v>85</v>
      </c>
    </row>
    <row r="9" spans="1:12" ht="20.25" customHeight="1">
      <c r="A9" s="1109" t="s">
        <v>101</v>
      </c>
      <c r="B9" s="1110">
        <v>40</v>
      </c>
      <c r="C9" s="1110">
        <v>18.666666666666664</v>
      </c>
      <c r="D9" s="1110">
        <v>10</v>
      </c>
      <c r="E9" s="1110">
        <v>79.428571428571431</v>
      </c>
      <c r="F9" s="1110">
        <v>68.222222222222214</v>
      </c>
      <c r="G9" s="1110">
        <v>70</v>
      </c>
      <c r="H9" s="1110">
        <v>85.5</v>
      </c>
      <c r="I9" s="917">
        <v>42.2</v>
      </c>
      <c r="J9" s="917">
        <v>25.4</v>
      </c>
      <c r="K9" s="1110">
        <v>85.416666666666686</v>
      </c>
      <c r="L9" s="917">
        <v>103.9</v>
      </c>
    </row>
    <row r="10" spans="1:12" ht="20.25" customHeight="1">
      <c r="A10" s="1109" t="s">
        <v>102</v>
      </c>
      <c r="B10" s="1110">
        <v>60</v>
      </c>
      <c r="C10" s="1110">
        <v>11.666666666666668</v>
      </c>
      <c r="D10" s="1110">
        <v>19.298245614035089</v>
      </c>
      <c r="E10" s="1110">
        <v>100.38461538461539</v>
      </c>
      <c r="F10" s="1110">
        <v>85.625</v>
      </c>
      <c r="G10" s="1110">
        <v>60.819672131147549</v>
      </c>
      <c r="H10" s="1110">
        <v>87.142857142857139</v>
      </c>
      <c r="I10" s="917">
        <v>45.6</v>
      </c>
      <c r="J10" s="1110">
        <v>70</v>
      </c>
      <c r="K10" s="1110">
        <v>96</v>
      </c>
      <c r="L10" s="1110">
        <v>62</v>
      </c>
    </row>
    <row r="11" spans="1:12" ht="18" customHeight="1">
      <c r="A11" s="1109" t="s">
        <v>103</v>
      </c>
      <c r="B11" s="1110"/>
      <c r="C11" s="1110"/>
      <c r="D11" s="1110">
        <v>80</v>
      </c>
      <c r="E11" s="1110">
        <v>83.333333333333343</v>
      </c>
      <c r="F11" s="1110">
        <v>65</v>
      </c>
      <c r="G11" s="1110">
        <v>66</v>
      </c>
      <c r="H11" s="1110">
        <v>70</v>
      </c>
      <c r="I11" s="1110">
        <v>8</v>
      </c>
      <c r="J11" s="1110">
        <v>30</v>
      </c>
      <c r="K11" s="1110">
        <v>47.5</v>
      </c>
      <c r="L11" s="917">
        <v>210</v>
      </c>
    </row>
    <row r="12" spans="1:12" ht="20.25" customHeight="1">
      <c r="A12" s="1109" t="s">
        <v>104</v>
      </c>
      <c r="B12" s="1110">
        <v>92.5</v>
      </c>
      <c r="C12" s="1110">
        <v>83.333333333333343</v>
      </c>
      <c r="D12" s="1110">
        <v>38</v>
      </c>
      <c r="E12" s="1110">
        <v>34.384615384615387</v>
      </c>
      <c r="F12" s="1110">
        <v>78.07692307692308</v>
      </c>
      <c r="G12" s="1110">
        <v>82.1</v>
      </c>
      <c r="H12" s="1110">
        <v>95.2</v>
      </c>
      <c r="I12" s="917">
        <v>23.6</v>
      </c>
      <c r="J12" s="917">
        <v>93.1</v>
      </c>
      <c r="K12" s="1110">
        <v>82</v>
      </c>
      <c r="L12" s="917">
        <v>79.099999999999994</v>
      </c>
    </row>
    <row r="13" spans="1:12" ht="20.25" customHeight="1">
      <c r="A13" s="1109" t="s">
        <v>105</v>
      </c>
      <c r="B13" s="1110">
        <v>74</v>
      </c>
      <c r="C13" s="1110">
        <v>50</v>
      </c>
      <c r="D13" s="1110">
        <v>17.5</v>
      </c>
      <c r="E13" s="1110">
        <v>78.400000000000006</v>
      </c>
      <c r="F13" s="1110">
        <v>65</v>
      </c>
      <c r="G13" s="1110">
        <v>80.588235294117652</v>
      </c>
      <c r="H13" s="1110">
        <v>91.764705882352928</v>
      </c>
      <c r="I13" s="917">
        <v>20.5</v>
      </c>
      <c r="J13" s="917">
        <v>115.7</v>
      </c>
      <c r="K13" s="1110">
        <v>66.666666666666671</v>
      </c>
      <c r="L13" s="1110">
        <v>25</v>
      </c>
    </row>
    <row r="14" spans="1:12" ht="20.25" customHeight="1">
      <c r="A14" s="1109" t="s">
        <v>106</v>
      </c>
      <c r="B14" s="1110">
        <v>80</v>
      </c>
      <c r="C14" s="1110">
        <v>6</v>
      </c>
      <c r="D14" s="1110">
        <v>40</v>
      </c>
      <c r="E14" s="1110">
        <v>90</v>
      </c>
      <c r="F14" s="1110">
        <v>70</v>
      </c>
      <c r="G14" s="1110">
        <v>68.666666666666671</v>
      </c>
      <c r="H14" s="1110">
        <v>76</v>
      </c>
      <c r="I14" s="1110">
        <v>14</v>
      </c>
      <c r="J14" s="917">
        <v>76.599999999999994</v>
      </c>
      <c r="K14" s="1110">
        <v>92.307692307692292</v>
      </c>
      <c r="L14" s="1110">
        <v>90</v>
      </c>
    </row>
    <row r="15" spans="1:12" ht="20.25" customHeight="1">
      <c r="A15" s="1109" t="s">
        <v>25</v>
      </c>
      <c r="B15" s="1110">
        <v>39.666666666666671</v>
      </c>
      <c r="C15" s="1110">
        <v>24.733333333333334</v>
      </c>
      <c r="D15" s="1110">
        <v>50</v>
      </c>
      <c r="E15" s="1110">
        <v>77.234042553191486</v>
      </c>
      <c r="F15" s="1110">
        <v>61.492063492063487</v>
      </c>
      <c r="G15" s="1110">
        <v>57.784615384615385</v>
      </c>
      <c r="H15" s="1110">
        <v>108.35820895522389</v>
      </c>
      <c r="I15" s="1110">
        <v>135</v>
      </c>
      <c r="J15" s="1110">
        <v>130</v>
      </c>
      <c r="K15" s="1110">
        <v>123.99577167019029</v>
      </c>
      <c r="L15" s="917">
        <v>186.2</v>
      </c>
    </row>
    <row r="16" spans="1:12" ht="20.25" customHeight="1">
      <c r="A16" s="1109" t="s">
        <v>26</v>
      </c>
      <c r="B16" s="1110">
        <v>87.390029325513183</v>
      </c>
      <c r="C16" s="1110">
        <v>42.028571428571425</v>
      </c>
      <c r="D16" s="1110">
        <v>170.55555555555557</v>
      </c>
      <c r="E16" s="1110">
        <v>130.43478260869566</v>
      </c>
      <c r="F16" s="1110">
        <v>81.284046692607021</v>
      </c>
      <c r="G16" s="1110">
        <v>55.197530864197539</v>
      </c>
      <c r="H16" s="1110">
        <v>39.86013986013986</v>
      </c>
      <c r="I16" s="917">
        <v>35.9</v>
      </c>
      <c r="J16" s="917">
        <v>59.5</v>
      </c>
      <c r="K16" s="1110">
        <v>187.01639344262293</v>
      </c>
      <c r="L16" s="917">
        <v>180.6</v>
      </c>
    </row>
    <row r="17" spans="1:12" ht="20.25" customHeight="1">
      <c r="A17" s="1109" t="s">
        <v>109</v>
      </c>
      <c r="B17" s="1110">
        <v>22</v>
      </c>
      <c r="C17" s="1110">
        <v>65</v>
      </c>
      <c r="D17" s="1110">
        <v>9.1666666666666679</v>
      </c>
      <c r="E17" s="1110">
        <v>76.333333333333329</v>
      </c>
      <c r="F17" s="1110">
        <v>0</v>
      </c>
      <c r="G17" s="1110">
        <v>70</v>
      </c>
      <c r="H17" s="1110">
        <v>78.285714285714278</v>
      </c>
      <c r="I17" s="1110">
        <v>26</v>
      </c>
      <c r="J17" s="917">
        <v>8.1999999999999993</v>
      </c>
      <c r="K17" s="1110">
        <v>47.5</v>
      </c>
      <c r="L17" s="1110">
        <v>90</v>
      </c>
    </row>
    <row r="18" spans="1:12" ht="20.25" customHeight="1">
      <c r="A18" s="1109" t="s">
        <v>110</v>
      </c>
      <c r="B18" s="1110">
        <v>30.76923076923077</v>
      </c>
      <c r="C18" s="1110">
        <v>77.222222222222229</v>
      </c>
      <c r="D18" s="1110">
        <v>9.454545454545455</v>
      </c>
      <c r="E18" s="1110">
        <v>84.897959183673478</v>
      </c>
      <c r="F18" s="1110">
        <v>80</v>
      </c>
      <c r="G18" s="1110">
        <v>89.2</v>
      </c>
      <c r="H18" s="1110">
        <v>105</v>
      </c>
      <c r="I18" s="917">
        <v>126.1</v>
      </c>
      <c r="J18" s="917">
        <v>59.1</v>
      </c>
      <c r="K18" s="1110">
        <v>45.634517766497467</v>
      </c>
      <c r="L18" s="917">
        <v>49.9</v>
      </c>
    </row>
    <row r="19" spans="1:12" ht="20.25" customHeight="1">
      <c r="A19" s="1109" t="s">
        <v>111</v>
      </c>
      <c r="B19" s="1110">
        <v>76.971326164874554</v>
      </c>
      <c r="C19" s="1110">
        <v>69.818181818181813</v>
      </c>
      <c r="D19" s="1110">
        <v>70.030895983522157</v>
      </c>
      <c r="E19" s="1110">
        <v>70</v>
      </c>
      <c r="F19" s="1110">
        <v>79.495049504950487</v>
      </c>
      <c r="G19" s="1110">
        <v>63.394664213431462</v>
      </c>
      <c r="H19" s="1110">
        <v>93.861892583120209</v>
      </c>
      <c r="I19" s="917">
        <v>94.2</v>
      </c>
      <c r="J19" s="917">
        <v>102.7</v>
      </c>
      <c r="K19" s="1110">
        <v>113.51508120649653</v>
      </c>
      <c r="L19" s="917">
        <v>101.6</v>
      </c>
    </row>
    <row r="20" spans="1:12" ht="16.5" customHeight="1">
      <c r="A20" s="1111" t="s">
        <v>93</v>
      </c>
      <c r="B20" s="1112">
        <v>65.899336714787353</v>
      </c>
      <c r="C20" s="1112">
        <v>55.550074000986683</v>
      </c>
      <c r="D20" s="1112">
        <v>58.163471241170541</v>
      </c>
      <c r="E20" s="1112">
        <v>78.029273392577096</v>
      </c>
      <c r="F20" s="1112">
        <v>75.404804270462634</v>
      </c>
      <c r="G20" s="1112">
        <v>62.862203329791015</v>
      </c>
      <c r="H20" s="1112">
        <v>88.726909635546676</v>
      </c>
      <c r="I20" s="1112">
        <v>95</v>
      </c>
      <c r="J20" s="1113">
        <v>91.7</v>
      </c>
      <c r="K20" s="1112">
        <v>112.12525895235279</v>
      </c>
      <c r="L20" s="1113">
        <v>121.4</v>
      </c>
    </row>
    <row r="21" spans="1:12" ht="14.25" customHeight="1"/>
    <row r="22" spans="1:12" ht="15.75" customHeight="1">
      <c r="A22" s="1582" t="s">
        <v>872</v>
      </c>
      <c r="B22" s="1682" t="s">
        <v>1943</v>
      </c>
      <c r="C22" s="1682"/>
      <c r="D22" s="1682"/>
      <c r="E22" s="1682"/>
      <c r="F22" s="1682"/>
      <c r="G22" s="1682"/>
      <c r="H22" s="1682"/>
      <c r="I22" s="1682"/>
      <c r="J22" s="1682"/>
      <c r="K22" s="1682"/>
      <c r="L22" s="1683"/>
    </row>
    <row r="23" spans="1:12" ht="18.75" customHeight="1">
      <c r="A23" s="1688"/>
      <c r="B23" s="912">
        <v>2003</v>
      </c>
      <c r="C23" s="912">
        <v>2004</v>
      </c>
      <c r="D23" s="912">
        <v>2005</v>
      </c>
      <c r="E23" s="912">
        <v>2006</v>
      </c>
      <c r="F23" s="912">
        <v>2007</v>
      </c>
      <c r="G23" s="1105">
        <v>2008</v>
      </c>
      <c r="H23" s="1105">
        <v>2009</v>
      </c>
      <c r="I23" s="912">
        <v>2010</v>
      </c>
      <c r="J23" s="912">
        <v>2011</v>
      </c>
      <c r="K23" s="912">
        <v>2012</v>
      </c>
      <c r="L23" s="960">
        <v>2013</v>
      </c>
    </row>
    <row r="24" spans="1:12" ht="20.25" customHeight="1">
      <c r="A24" s="1106" t="s">
        <v>98</v>
      </c>
      <c r="B24" s="1107">
        <v>115.07692307692308</v>
      </c>
      <c r="C24" s="1107">
        <v>77.164179104477611</v>
      </c>
      <c r="D24" s="1107">
        <v>89.029850746268664</v>
      </c>
      <c r="E24" s="1107">
        <v>33.464566929133859</v>
      </c>
      <c r="F24" s="1107">
        <v>90</v>
      </c>
      <c r="G24" s="1107">
        <v>76.782608695652172</v>
      </c>
      <c r="H24" s="1107">
        <v>104.10526315789474</v>
      </c>
      <c r="I24" s="1108">
        <v>121.2</v>
      </c>
      <c r="J24" s="1108">
        <v>80.5</v>
      </c>
      <c r="K24" s="1107">
        <v>58.333333333333329</v>
      </c>
      <c r="L24" s="1108">
        <v>95.4</v>
      </c>
    </row>
    <row r="25" spans="1:12" ht="20.25" customHeight="1">
      <c r="A25" s="1109" t="s">
        <v>99</v>
      </c>
      <c r="B25" s="1110">
        <v>80</v>
      </c>
      <c r="C25" s="1110">
        <v>219.6</v>
      </c>
      <c r="D25" s="1110">
        <v>85.3125</v>
      </c>
      <c r="E25" s="1110">
        <v>88.467153284671539</v>
      </c>
      <c r="F25" s="1110">
        <v>78.461538461538467</v>
      </c>
      <c r="G25" s="1110">
        <v>70.077519379844958</v>
      </c>
      <c r="H25" s="1110">
        <v>116</v>
      </c>
      <c r="I25" s="1110">
        <v>131</v>
      </c>
      <c r="J25" s="1110">
        <v>120</v>
      </c>
      <c r="K25" s="1110">
        <v>55.749770009199644</v>
      </c>
      <c r="L25" s="917">
        <v>53.8</v>
      </c>
    </row>
    <row r="26" spans="1:12" ht="20.25" customHeight="1">
      <c r="A26" s="1109" t="s">
        <v>100</v>
      </c>
      <c r="B26" s="1110">
        <v>30.333333333333332</v>
      </c>
      <c r="C26" s="1110">
        <v>7.5</v>
      </c>
      <c r="D26" s="1110">
        <v>23.20754716981132</v>
      </c>
      <c r="E26" s="1110">
        <v>76.428571428571431</v>
      </c>
      <c r="F26" s="1110">
        <v>57.333333333333336</v>
      </c>
      <c r="G26" s="1110">
        <v>76</v>
      </c>
      <c r="H26" s="1110">
        <v>80</v>
      </c>
      <c r="I26" s="917">
        <v>18.8</v>
      </c>
      <c r="J26" s="1110">
        <v>70</v>
      </c>
      <c r="K26" s="1110">
        <v>94.690265486725664</v>
      </c>
      <c r="L26" s="917">
        <v>144.4</v>
      </c>
    </row>
    <row r="27" spans="1:12" ht="20.25" customHeight="1">
      <c r="A27" s="1109" t="s">
        <v>101</v>
      </c>
      <c r="B27" s="1110">
        <v>25</v>
      </c>
      <c r="C27" s="1110">
        <v>11.5</v>
      </c>
      <c r="D27" s="1110">
        <v>7.9104477611940291</v>
      </c>
      <c r="E27" s="1110">
        <v>79.047619047619051</v>
      </c>
      <c r="F27" s="1110">
        <v>76.428571428571431</v>
      </c>
      <c r="G27" s="1110">
        <v>74.615384615384613</v>
      </c>
      <c r="H27" s="1110">
        <v>81.333333333333329</v>
      </c>
      <c r="I27" s="917">
        <v>34.4</v>
      </c>
      <c r="J27" s="917">
        <v>16.8</v>
      </c>
      <c r="K27" s="1110">
        <v>84.905660377358487</v>
      </c>
      <c r="L27" s="917">
        <v>134.80000000000001</v>
      </c>
    </row>
    <row r="28" spans="1:12" ht="20.25" customHeight="1">
      <c r="A28" s="1109" t="s">
        <v>102</v>
      </c>
      <c r="B28" s="1110">
        <v>93.75</v>
      </c>
      <c r="C28" s="1110">
        <v>30</v>
      </c>
      <c r="D28" s="1110">
        <v>7.0270270270270272</v>
      </c>
      <c r="E28" s="1110">
        <v>90.285714285714278</v>
      </c>
      <c r="F28" s="1110">
        <v>84</v>
      </c>
      <c r="G28" s="1110">
        <v>64.705882352941174</v>
      </c>
      <c r="H28" s="1110">
        <v>79.333333333333343</v>
      </c>
      <c r="I28" s="917">
        <v>68.2</v>
      </c>
      <c r="J28" s="1110">
        <v>38</v>
      </c>
      <c r="K28" s="1110">
        <v>100</v>
      </c>
      <c r="L28" s="917">
        <v>41.1</v>
      </c>
    </row>
    <row r="29" spans="1:12" ht="16.5" customHeight="1">
      <c r="A29" s="1109" t="s">
        <v>103</v>
      </c>
      <c r="B29" s="1110"/>
      <c r="C29" s="1110"/>
      <c r="D29" s="1110">
        <v>6.6666666666666679</v>
      </c>
      <c r="E29" s="1110">
        <v>84</v>
      </c>
      <c r="F29" s="1110">
        <v>74</v>
      </c>
      <c r="G29" s="1110">
        <v>70</v>
      </c>
      <c r="H29" s="1110">
        <v>75</v>
      </c>
      <c r="I29" s="1110">
        <v>15</v>
      </c>
      <c r="J29" s="917">
        <v>106.7</v>
      </c>
      <c r="K29" s="1110">
        <v>50</v>
      </c>
      <c r="L29" s="1110">
        <v>75</v>
      </c>
    </row>
    <row r="30" spans="1:12" ht="20.25" customHeight="1">
      <c r="A30" s="1109" t="s">
        <v>104</v>
      </c>
      <c r="B30" s="1110">
        <v>8.75</v>
      </c>
      <c r="C30" s="1110">
        <v>80</v>
      </c>
      <c r="D30" s="1110">
        <v>12.380952380952381</v>
      </c>
      <c r="E30" s="1110">
        <v>110.2</v>
      </c>
      <c r="F30" s="1110">
        <v>90.2</v>
      </c>
      <c r="G30" s="1110">
        <v>86</v>
      </c>
      <c r="H30" s="1110">
        <v>104.13333333333333</v>
      </c>
      <c r="I30" s="1110">
        <v>10</v>
      </c>
      <c r="J30" s="1110">
        <v>87</v>
      </c>
      <c r="K30" s="1110">
        <v>81.090909090909093</v>
      </c>
      <c r="L30" s="917">
        <v>84.9</v>
      </c>
    </row>
    <row r="31" spans="1:12" ht="20.25" customHeight="1">
      <c r="A31" s="1109" t="s">
        <v>105</v>
      </c>
      <c r="B31" s="1110">
        <v>125</v>
      </c>
      <c r="C31" s="1110">
        <v>43</v>
      </c>
      <c r="D31" s="1110">
        <v>5.774647887323944</v>
      </c>
      <c r="E31" s="1110">
        <v>79.84615384615384</v>
      </c>
      <c r="F31" s="1110">
        <v>65.172413793103445</v>
      </c>
      <c r="G31" s="1110">
        <v>58.75</v>
      </c>
      <c r="H31" s="1110">
        <v>81.428571428571445</v>
      </c>
      <c r="I31" s="1110">
        <v>32</v>
      </c>
      <c r="J31" s="1110">
        <v>137</v>
      </c>
      <c r="K31" s="1110">
        <v>62.962962962962962</v>
      </c>
      <c r="L31" s="917">
        <v>59.6</v>
      </c>
    </row>
    <row r="32" spans="1:12" ht="20.25" customHeight="1">
      <c r="A32" s="1109" t="s">
        <v>106</v>
      </c>
      <c r="B32" s="1110"/>
      <c r="C32" s="1110">
        <v>100</v>
      </c>
      <c r="D32" s="1110">
        <v>10</v>
      </c>
      <c r="E32" s="1110">
        <v>76.31578947368422</v>
      </c>
      <c r="F32" s="1110">
        <v>70</v>
      </c>
      <c r="G32" s="1110">
        <v>65</v>
      </c>
      <c r="H32" s="1110">
        <v>79.285714285714292</v>
      </c>
      <c r="I32" s="917">
        <v>4.0999999999999996</v>
      </c>
      <c r="J32" s="1110">
        <v>185</v>
      </c>
      <c r="K32" s="1110">
        <v>64</v>
      </c>
      <c r="L32" s="1110">
        <v>70</v>
      </c>
    </row>
    <row r="33" spans="1:12" ht="20.25" customHeight="1">
      <c r="A33" s="1109" t="s">
        <v>25</v>
      </c>
      <c r="B33" s="1110">
        <v>130</v>
      </c>
      <c r="C33" s="1110">
        <v>29.268292682926834</v>
      </c>
      <c r="D33" s="1110">
        <v>3.9285714285714279</v>
      </c>
      <c r="E33" s="1110">
        <v>79.5</v>
      </c>
      <c r="F33" s="1110">
        <v>78.571428571428569</v>
      </c>
      <c r="G33" s="1110">
        <v>76</v>
      </c>
      <c r="H33" s="1110">
        <v>85.2</v>
      </c>
      <c r="I33" s="917">
        <v>27.3</v>
      </c>
      <c r="J33" s="917">
        <v>82.6</v>
      </c>
      <c r="K33" s="1110">
        <v>68.035714285714292</v>
      </c>
      <c r="L33" s="917">
        <v>76.599999999999994</v>
      </c>
    </row>
    <row r="34" spans="1:12" ht="20.25" customHeight="1">
      <c r="A34" s="1109" t="s">
        <v>26</v>
      </c>
      <c r="B34" s="1110">
        <v>151.5</v>
      </c>
      <c r="C34" s="1110">
        <v>87.555555555555543</v>
      </c>
      <c r="D34" s="1110">
        <v>198.66666666666669</v>
      </c>
      <c r="E34" s="1110">
        <v>130.54545454545456</v>
      </c>
      <c r="F34" s="1110">
        <v>84</v>
      </c>
      <c r="G34" s="1110">
        <v>65.695067264573993</v>
      </c>
      <c r="H34" s="1110">
        <v>120</v>
      </c>
      <c r="I34" s="917">
        <v>222.7</v>
      </c>
      <c r="J34" s="917">
        <v>22.9</v>
      </c>
      <c r="K34" s="1110">
        <v>130.18987341772151</v>
      </c>
      <c r="L34" s="917">
        <v>92.5</v>
      </c>
    </row>
    <row r="35" spans="1:12" ht="20.25" customHeight="1">
      <c r="A35" s="1109" t="s">
        <v>109</v>
      </c>
      <c r="B35" s="1110">
        <v>14.285714285714286</v>
      </c>
      <c r="C35" s="1110">
        <v>101.66666666666666</v>
      </c>
      <c r="D35" s="1110">
        <v>9.1111111111111107</v>
      </c>
      <c r="E35" s="1110">
        <v>81.111111111111114</v>
      </c>
      <c r="F35" s="1110">
        <v>74.333333333333343</v>
      </c>
      <c r="G35" s="1110">
        <v>73.636363636363626</v>
      </c>
      <c r="H35" s="1110">
        <v>73.333333333333329</v>
      </c>
      <c r="I35" s="917">
        <v>20.8</v>
      </c>
      <c r="J35" s="917">
        <v>32.799999999999997</v>
      </c>
      <c r="K35" s="1110">
        <v>90</v>
      </c>
      <c r="L35" s="1110">
        <v>60</v>
      </c>
    </row>
    <row r="36" spans="1:12" ht="20.25" customHeight="1">
      <c r="A36" s="1109" t="s">
        <v>110</v>
      </c>
      <c r="B36" s="1110">
        <v>44.444444444444443</v>
      </c>
      <c r="C36" s="1110">
        <v>28.18181818181818</v>
      </c>
      <c r="D36" s="1110">
        <v>10.666666666666666</v>
      </c>
      <c r="E36" s="1110">
        <v>80.952380952380949</v>
      </c>
      <c r="F36" s="1110">
        <v>85.333333333333329</v>
      </c>
      <c r="G36" s="1110">
        <v>86.4</v>
      </c>
      <c r="H36" s="1110">
        <v>103.14285714285715</v>
      </c>
      <c r="I36" s="1110">
        <v>47</v>
      </c>
      <c r="J36" s="1110">
        <v>17</v>
      </c>
      <c r="K36" s="1110">
        <v>25.128205128205131</v>
      </c>
      <c r="L36" s="917">
        <v>27.1</v>
      </c>
    </row>
    <row r="37" spans="1:12" ht="20.25" customHeight="1">
      <c r="A37" s="1109" t="s">
        <v>111</v>
      </c>
      <c r="B37" s="1110">
        <v>87.372262773722639</v>
      </c>
      <c r="C37" s="1110">
        <v>76.5625</v>
      </c>
      <c r="D37" s="1110">
        <v>55.052264808362366</v>
      </c>
      <c r="E37" s="1110">
        <v>54.933333333333337</v>
      </c>
      <c r="F37" s="1110">
        <v>83.415384615384625</v>
      </c>
      <c r="G37" s="1110">
        <v>68.098720292504566</v>
      </c>
      <c r="H37" s="1110">
        <v>96.1</v>
      </c>
      <c r="I37" s="917">
        <v>67.3</v>
      </c>
      <c r="J37" s="917">
        <v>87.8</v>
      </c>
      <c r="K37" s="1110">
        <v>98.667591950034691</v>
      </c>
      <c r="L37" s="917">
        <v>105.9</v>
      </c>
    </row>
    <row r="38" spans="1:12" ht="17.25" customHeight="1">
      <c r="A38" s="1111" t="s">
        <v>93</v>
      </c>
      <c r="B38" s="1112">
        <v>88.419071518193249</v>
      </c>
      <c r="C38" s="1112">
        <v>79.326145552560646</v>
      </c>
      <c r="D38" s="1112">
        <v>48.001730103806239</v>
      </c>
      <c r="E38" s="1112">
        <v>72.193419740777671</v>
      </c>
      <c r="F38" s="1112">
        <v>82.033719704952574</v>
      </c>
      <c r="G38" s="1112">
        <v>69.594356261022924</v>
      </c>
      <c r="H38" s="1112">
        <v>104.28121720881427</v>
      </c>
      <c r="I38" s="1112">
        <v>73</v>
      </c>
      <c r="J38" s="1113">
        <v>73.599999999999994</v>
      </c>
      <c r="K38" s="1112">
        <v>87.391021470396879</v>
      </c>
      <c r="L38" s="1113">
        <v>89.5</v>
      </c>
    </row>
  </sheetData>
  <mergeCells count="5">
    <mergeCell ref="A2:L2"/>
    <mergeCell ref="A4:A5"/>
    <mergeCell ref="B4:L4"/>
    <mergeCell ref="A22:A23"/>
    <mergeCell ref="B22:L22"/>
  </mergeCells>
  <pageMargins left="0.8" right="0.7" top="0.49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30"/>
  <sheetViews>
    <sheetView topLeftCell="A10" workbookViewId="0">
      <selection activeCell="B7" sqref="B7"/>
    </sheetView>
  </sheetViews>
  <sheetFormatPr defaultRowHeight="12.75"/>
  <cols>
    <col min="1" max="1" width="3.85546875" style="88" customWidth="1"/>
    <col min="2" max="2" width="24.5703125" style="88" customWidth="1"/>
    <col min="3" max="4" width="13.85546875" style="88" customWidth="1"/>
    <col min="5" max="5" width="22.140625" style="88" customWidth="1"/>
    <col min="6" max="6" width="12" style="88" customWidth="1"/>
    <col min="7" max="16384" width="9.140625" style="88"/>
  </cols>
  <sheetData>
    <row r="1" spans="1:6" ht="28.5" customHeight="1">
      <c r="A1" s="1776" t="s">
        <v>2164</v>
      </c>
      <c r="B1" s="1502"/>
      <c r="C1" s="1502"/>
      <c r="D1" s="1502"/>
      <c r="E1" s="1502"/>
      <c r="F1" s="1502"/>
    </row>
    <row r="2" spans="1:6" ht="15">
      <c r="A2" s="1326"/>
    </row>
    <row r="3" spans="1:6" ht="15">
      <c r="A3" s="1327"/>
    </row>
    <row r="4" spans="1:6" ht="24" customHeight="1">
      <c r="A4" s="1528" t="s">
        <v>331</v>
      </c>
      <c r="B4" s="1528" t="s">
        <v>398</v>
      </c>
      <c r="C4" s="1528" t="s">
        <v>2165</v>
      </c>
      <c r="D4" s="1528" t="s">
        <v>2166</v>
      </c>
      <c r="E4" s="1528" t="s">
        <v>2167</v>
      </c>
      <c r="F4" s="1529" t="s">
        <v>1006</v>
      </c>
    </row>
    <row r="5" spans="1:6" ht="21.75" customHeight="1">
      <c r="A5" s="1528"/>
      <c r="B5" s="1528"/>
      <c r="C5" s="1528"/>
      <c r="D5" s="1528"/>
      <c r="E5" s="1528"/>
      <c r="F5" s="1530"/>
    </row>
    <row r="6" spans="1:6" ht="35.25" customHeight="1">
      <c r="A6" s="1311">
        <v>1</v>
      </c>
      <c r="B6" s="1328" t="s">
        <v>2168</v>
      </c>
      <c r="C6" s="1311" t="s">
        <v>2169</v>
      </c>
      <c r="D6" s="1311" t="s">
        <v>2170</v>
      </c>
      <c r="E6" s="1311" t="s">
        <v>2171</v>
      </c>
      <c r="F6" s="1311">
        <v>100.1</v>
      </c>
    </row>
    <row r="7" spans="1:6" ht="35.25" customHeight="1">
      <c r="A7" s="1311">
        <v>2</v>
      </c>
      <c r="B7" s="1328" t="s">
        <v>2172</v>
      </c>
      <c r="C7" s="1311" t="s">
        <v>2173</v>
      </c>
      <c r="D7" s="1329">
        <v>31964.1</v>
      </c>
      <c r="E7" s="1311" t="s">
        <v>2174</v>
      </c>
      <c r="F7" s="1311">
        <v>173.7</v>
      </c>
    </row>
    <row r="8" spans="1:6" ht="35.25" customHeight="1">
      <c r="A8" s="1311">
        <v>3</v>
      </c>
      <c r="B8" s="1328" t="s">
        <v>2175</v>
      </c>
      <c r="C8" s="1311">
        <v>24860</v>
      </c>
      <c r="D8" s="1311">
        <v>21205</v>
      </c>
      <c r="E8" s="1311" t="s">
        <v>2176</v>
      </c>
      <c r="F8" s="1311">
        <v>85.3</v>
      </c>
    </row>
    <row r="9" spans="1:6" ht="35.25" customHeight="1">
      <c r="A9" s="1311">
        <v>4</v>
      </c>
      <c r="B9" s="1328" t="s">
        <v>2177</v>
      </c>
      <c r="C9" s="1311" t="s">
        <v>2178</v>
      </c>
      <c r="D9" s="1311">
        <v>27911.5</v>
      </c>
      <c r="E9" s="1311" t="s">
        <v>2179</v>
      </c>
      <c r="F9" s="1311">
        <v>124.4</v>
      </c>
    </row>
    <row r="10" spans="1:6" ht="35.25" customHeight="1">
      <c r="A10" s="1311">
        <v>5</v>
      </c>
      <c r="B10" s="1328" t="s">
        <v>2180</v>
      </c>
      <c r="C10" s="1311">
        <v>14149</v>
      </c>
      <c r="D10" s="1311">
        <v>9902</v>
      </c>
      <c r="E10" s="1311" t="s">
        <v>2181</v>
      </c>
      <c r="F10" s="1311">
        <v>70</v>
      </c>
    </row>
    <row r="11" spans="1:6" ht="35.25" customHeight="1">
      <c r="A11" s="1311">
        <v>6</v>
      </c>
      <c r="B11" s="1328" t="s">
        <v>2182</v>
      </c>
      <c r="C11" s="1311" t="s">
        <v>2183</v>
      </c>
      <c r="D11" s="1329">
        <v>864</v>
      </c>
      <c r="E11" s="1311" t="s">
        <v>2184</v>
      </c>
      <c r="F11" s="1311">
        <v>116.9</v>
      </c>
    </row>
    <row r="12" spans="1:6" ht="35.25" customHeight="1">
      <c r="A12" s="1311">
        <v>7</v>
      </c>
      <c r="B12" s="1328" t="s">
        <v>451</v>
      </c>
      <c r="C12" s="1311">
        <v>2985</v>
      </c>
      <c r="D12" s="1311">
        <v>3108.5</v>
      </c>
      <c r="E12" s="1311" t="s">
        <v>2185</v>
      </c>
      <c r="F12" s="1311">
        <v>104.1</v>
      </c>
    </row>
    <row r="13" spans="1:6" ht="27" customHeight="1">
      <c r="A13" s="1311">
        <v>8</v>
      </c>
      <c r="B13" s="1328" t="s">
        <v>2186</v>
      </c>
      <c r="C13" s="1311">
        <v>52385</v>
      </c>
      <c r="D13" s="1311">
        <v>51866.9</v>
      </c>
      <c r="E13" s="1311" t="s">
        <v>2187</v>
      </c>
      <c r="F13" s="1329">
        <v>99</v>
      </c>
    </row>
    <row r="14" spans="1:6" ht="42" customHeight="1">
      <c r="A14" s="1311">
        <v>9</v>
      </c>
      <c r="B14" s="1328" t="s">
        <v>2188</v>
      </c>
      <c r="C14" s="1311" t="s">
        <v>2189</v>
      </c>
      <c r="D14" s="1311" t="s">
        <v>2189</v>
      </c>
      <c r="E14" s="1311" t="s">
        <v>2189</v>
      </c>
      <c r="F14" s="1311" t="s">
        <v>2189</v>
      </c>
    </row>
    <row r="15" spans="1:6" ht="42" customHeight="1">
      <c r="A15" s="1311">
        <v>10</v>
      </c>
      <c r="B15" s="1328" t="s">
        <v>2190</v>
      </c>
      <c r="C15" s="1311">
        <v>44.5</v>
      </c>
      <c r="D15" s="1311">
        <v>45.2</v>
      </c>
      <c r="E15" s="1311" t="s">
        <v>2191</v>
      </c>
      <c r="F15" s="1311">
        <v>101.5</v>
      </c>
    </row>
    <row r="16" spans="1:6" ht="42" customHeight="1">
      <c r="A16" s="1311">
        <v>11</v>
      </c>
      <c r="B16" s="1328" t="s">
        <v>2192</v>
      </c>
      <c r="C16" s="1311">
        <v>96.2</v>
      </c>
      <c r="D16" s="782">
        <v>99.6</v>
      </c>
      <c r="E16" s="1311" t="s">
        <v>2193</v>
      </c>
      <c r="F16" s="1311">
        <v>103.5</v>
      </c>
    </row>
    <row r="17" spans="1:6" ht="15">
      <c r="A17" s="1326"/>
    </row>
    <row r="30" spans="1:6">
      <c r="A30" s="1502">
        <v>54</v>
      </c>
      <c r="B30" s="1502"/>
      <c r="C30" s="1502"/>
      <c r="D30" s="1502"/>
      <c r="E30" s="1502"/>
      <c r="F30" s="1502"/>
    </row>
  </sheetData>
  <mergeCells count="8">
    <mergeCell ref="A30:F30"/>
    <mergeCell ref="A1:F1"/>
    <mergeCell ref="A4:A5"/>
    <mergeCell ref="B4:B5"/>
    <mergeCell ref="C4:C5"/>
    <mergeCell ref="D4:D5"/>
    <mergeCell ref="E4:E5"/>
    <mergeCell ref="F4:F5"/>
  </mergeCells>
  <pageMargins left="0.76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A33"/>
  <sheetViews>
    <sheetView workbookViewId="0">
      <selection activeCell="U31" sqref="U31"/>
    </sheetView>
  </sheetViews>
  <sheetFormatPr defaultRowHeight="12.75"/>
  <cols>
    <col min="1" max="1" width="3.42578125" customWidth="1"/>
    <col min="2" max="2" width="16.140625" customWidth="1"/>
    <col min="3" max="3" width="5.7109375" customWidth="1"/>
    <col min="4" max="6" width="7" customWidth="1"/>
    <col min="7" max="7" width="5.7109375" customWidth="1"/>
    <col min="8" max="10" width="5.140625" customWidth="1"/>
    <col min="11" max="11" width="6.7109375" customWidth="1"/>
    <col min="12" max="12" width="5.28515625" customWidth="1"/>
    <col min="13" max="17" width="5.140625" customWidth="1"/>
    <col min="18" max="21" width="5.85546875" customWidth="1"/>
    <col min="22" max="27" width="5.42578125" customWidth="1"/>
  </cols>
  <sheetData>
    <row r="2" spans="1:27">
      <c r="A2" s="1526" t="s">
        <v>2194</v>
      </c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  <c r="Y2" s="1526"/>
      <c r="Z2" s="1526"/>
      <c r="AA2" s="1526"/>
    </row>
    <row r="3" spans="1:27">
      <c r="A3" s="1314"/>
      <c r="B3" s="1314"/>
      <c r="C3" s="1314"/>
      <c r="D3" s="1314"/>
      <c r="E3" s="1314"/>
      <c r="F3" s="1314"/>
      <c r="G3" s="1314"/>
      <c r="H3" s="1314"/>
      <c r="I3" s="1314"/>
      <c r="J3" s="1314"/>
      <c r="K3" s="1314"/>
      <c r="L3" s="1314"/>
      <c r="M3" s="1314"/>
      <c r="N3" s="1314"/>
      <c r="O3" s="1314"/>
      <c r="P3" s="1314"/>
      <c r="Q3" s="1314"/>
      <c r="R3" s="1314"/>
      <c r="S3" s="1314"/>
      <c r="T3" s="1314"/>
      <c r="U3" s="1314"/>
      <c r="V3" s="1314"/>
      <c r="W3" s="1314"/>
      <c r="X3" s="1314"/>
      <c r="Y3" s="1314"/>
      <c r="Z3" s="1314"/>
      <c r="AA3" s="1314"/>
    </row>
    <row r="4" spans="1:27">
      <c r="A4" s="1314"/>
      <c r="B4" s="1314"/>
      <c r="C4" s="1314"/>
      <c r="D4" s="1314"/>
      <c r="E4" s="1314"/>
      <c r="F4" s="1314"/>
      <c r="G4" s="1314"/>
      <c r="H4" s="1314"/>
      <c r="I4" s="1314"/>
      <c r="J4" s="1314"/>
      <c r="K4" s="1314"/>
      <c r="L4" s="1314"/>
      <c r="M4" s="1314"/>
      <c r="N4" s="1314"/>
      <c r="O4" s="1314"/>
      <c r="P4" s="1314"/>
      <c r="Q4" s="1314"/>
      <c r="R4" s="1314"/>
      <c r="S4" s="1314"/>
      <c r="T4" s="1314"/>
      <c r="U4" s="1314"/>
      <c r="V4" s="1314"/>
      <c r="W4" s="1314"/>
      <c r="X4" s="1314"/>
      <c r="Y4" s="1314"/>
      <c r="Z4" s="1314"/>
      <c r="AA4" s="1314"/>
    </row>
    <row r="5" spans="1:27">
      <c r="A5" s="1778" t="s">
        <v>2143</v>
      </c>
      <c r="B5" s="1778" t="s">
        <v>2144</v>
      </c>
      <c r="C5" s="1777" t="s">
        <v>2145</v>
      </c>
      <c r="D5" s="1777"/>
      <c r="E5" s="1777"/>
      <c r="F5" s="1777"/>
      <c r="G5" s="1779" t="s">
        <v>2146</v>
      </c>
      <c r="H5" s="1780" t="s">
        <v>2147</v>
      </c>
      <c r="I5" s="1781"/>
      <c r="J5" s="1781"/>
      <c r="K5" s="1782"/>
      <c r="L5" s="1783" t="s">
        <v>2146</v>
      </c>
      <c r="M5" s="1777" t="s">
        <v>2148</v>
      </c>
      <c r="N5" s="1777"/>
      <c r="O5" s="1777"/>
      <c r="P5" s="1777"/>
      <c r="Q5" s="1779" t="s">
        <v>2146</v>
      </c>
      <c r="R5" s="1777" t="s">
        <v>2149</v>
      </c>
      <c r="S5" s="1777"/>
      <c r="T5" s="1777"/>
      <c r="U5" s="1777"/>
      <c r="V5" s="1779" t="s">
        <v>2146</v>
      </c>
      <c r="W5" s="1786" t="s">
        <v>1139</v>
      </c>
      <c r="X5" s="1787"/>
      <c r="Y5" s="1787"/>
      <c r="Z5" s="1788"/>
      <c r="AA5" s="1779" t="s">
        <v>2146</v>
      </c>
    </row>
    <row r="6" spans="1:27">
      <c r="A6" s="1778"/>
      <c r="B6" s="1778"/>
      <c r="C6" s="1777">
        <v>2012</v>
      </c>
      <c r="D6" s="1777"/>
      <c r="E6" s="1777">
        <v>2013</v>
      </c>
      <c r="F6" s="1777"/>
      <c r="G6" s="1779"/>
      <c r="H6" s="1780">
        <v>2012</v>
      </c>
      <c r="I6" s="1782"/>
      <c r="J6" s="1780">
        <v>2013</v>
      </c>
      <c r="K6" s="1782"/>
      <c r="L6" s="1783"/>
      <c r="M6" s="1777">
        <v>2012</v>
      </c>
      <c r="N6" s="1777"/>
      <c r="O6" s="1777">
        <v>2013</v>
      </c>
      <c r="P6" s="1777"/>
      <c r="Q6" s="1779"/>
      <c r="R6" s="1777">
        <v>2012</v>
      </c>
      <c r="S6" s="1777"/>
      <c r="T6" s="1777">
        <v>2013</v>
      </c>
      <c r="U6" s="1777"/>
      <c r="V6" s="1779"/>
      <c r="W6" s="1777">
        <v>2012</v>
      </c>
      <c r="X6" s="1777"/>
      <c r="Y6" s="1777">
        <v>2013</v>
      </c>
      <c r="Z6" s="1777"/>
      <c r="AA6" s="1779"/>
    </row>
    <row r="7" spans="1:27" ht="45" customHeight="1">
      <c r="A7" s="1778"/>
      <c r="B7" s="1778"/>
      <c r="C7" s="1312" t="s">
        <v>2150</v>
      </c>
      <c r="D7" s="1315">
        <v>10000</v>
      </c>
      <c r="E7" s="1312" t="s">
        <v>2150</v>
      </c>
      <c r="F7" s="1315">
        <v>10000</v>
      </c>
      <c r="G7" s="1779"/>
      <c r="H7" s="1316" t="s">
        <v>2150</v>
      </c>
      <c r="I7" s="1317">
        <v>10000</v>
      </c>
      <c r="J7" s="1316" t="s">
        <v>2150</v>
      </c>
      <c r="K7" s="1317">
        <v>10000</v>
      </c>
      <c r="L7" s="1783"/>
      <c r="M7" s="1312" t="s">
        <v>2150</v>
      </c>
      <c r="N7" s="1315">
        <v>10000</v>
      </c>
      <c r="O7" s="1312" t="s">
        <v>2150</v>
      </c>
      <c r="P7" s="1315">
        <v>10000</v>
      </c>
      <c r="Q7" s="1779"/>
      <c r="R7" s="1312" t="s">
        <v>2150</v>
      </c>
      <c r="S7" s="1315">
        <v>10000</v>
      </c>
      <c r="T7" s="1312" t="s">
        <v>2150</v>
      </c>
      <c r="U7" s="1315">
        <v>10000</v>
      </c>
      <c r="V7" s="1779"/>
      <c r="W7" s="1312" t="s">
        <v>2150</v>
      </c>
      <c r="X7" s="1315">
        <v>10000</v>
      </c>
      <c r="Y7" s="1312" t="s">
        <v>2150</v>
      </c>
      <c r="Z7" s="1315">
        <v>10000</v>
      </c>
      <c r="AA7" s="1779"/>
    </row>
    <row r="8" spans="1:27" ht="21" customHeight="1">
      <c r="A8" s="1318">
        <v>1</v>
      </c>
      <c r="B8" s="1319" t="s">
        <v>98</v>
      </c>
      <c r="C8" s="1330">
        <v>12</v>
      </c>
      <c r="D8" s="1331">
        <v>39.774610540271794</v>
      </c>
      <c r="E8" s="1330">
        <v>26</v>
      </c>
      <c r="F8" s="1332">
        <v>85.44199802826158</v>
      </c>
      <c r="G8" s="1330">
        <v>16.399999999999999</v>
      </c>
      <c r="H8" s="1333">
        <v>5</v>
      </c>
      <c r="I8" s="1331">
        <v>16.572754391779913</v>
      </c>
      <c r="J8" s="1330">
        <v>1</v>
      </c>
      <c r="K8" s="1332">
        <v>3.2862306933946761</v>
      </c>
      <c r="L8" s="1334">
        <v>5.2</v>
      </c>
      <c r="M8" s="1335"/>
      <c r="N8" s="1335"/>
      <c r="O8" s="1335"/>
      <c r="P8" s="1332"/>
      <c r="Q8" s="1335">
        <v>0</v>
      </c>
      <c r="R8" s="1335">
        <v>1</v>
      </c>
      <c r="S8" s="1331">
        <v>3.3145508783559827</v>
      </c>
      <c r="T8" s="1335"/>
      <c r="U8" s="1331"/>
      <c r="V8" s="1330">
        <v>2</v>
      </c>
      <c r="W8" s="1335"/>
      <c r="X8" s="1335"/>
      <c r="Y8" s="1335"/>
      <c r="Z8" s="1335"/>
      <c r="AA8" s="1335">
        <v>0</v>
      </c>
    </row>
    <row r="9" spans="1:27" ht="21" customHeight="1">
      <c r="A9" s="1318">
        <v>2</v>
      </c>
      <c r="B9" s="1319" t="s">
        <v>99</v>
      </c>
      <c r="C9" s="1330">
        <v>13</v>
      </c>
      <c r="D9" s="1331">
        <v>64.308681672025727</v>
      </c>
      <c r="E9" s="1330">
        <v>32</v>
      </c>
      <c r="F9" s="1332">
        <v>154.21686746987953</v>
      </c>
      <c r="G9" s="1330">
        <v>20</v>
      </c>
      <c r="H9" s="1334">
        <v>5</v>
      </c>
      <c r="I9" s="1331">
        <v>24.734108335394509</v>
      </c>
      <c r="J9" s="1330">
        <v>1</v>
      </c>
      <c r="K9" s="1332">
        <v>4.8192771084337354</v>
      </c>
      <c r="L9" s="1334">
        <v>2.8</v>
      </c>
      <c r="M9" s="1335"/>
      <c r="N9" s="1335"/>
      <c r="O9" s="1335"/>
      <c r="P9" s="1332"/>
      <c r="Q9" s="1335">
        <v>0</v>
      </c>
      <c r="R9" s="1335"/>
      <c r="S9" s="1331"/>
      <c r="T9" s="1335"/>
      <c r="U9" s="1331"/>
      <c r="V9" s="1330">
        <v>0</v>
      </c>
      <c r="W9" s="1335">
        <v>1</v>
      </c>
      <c r="X9" s="1331">
        <v>4.9468216670789014</v>
      </c>
      <c r="Y9" s="1335"/>
      <c r="Z9" s="1335"/>
      <c r="AA9" s="1335">
        <v>0</v>
      </c>
    </row>
    <row r="10" spans="1:27" ht="21" customHeight="1">
      <c r="A10" s="1318">
        <v>3</v>
      </c>
      <c r="B10" s="1319" t="s">
        <v>100</v>
      </c>
      <c r="C10" s="1330">
        <v>20</v>
      </c>
      <c r="D10" s="1331">
        <v>113.92765593847906</v>
      </c>
      <c r="E10" s="1330">
        <v>23</v>
      </c>
      <c r="F10" s="1332">
        <v>142.23871366728508</v>
      </c>
      <c r="G10" s="1330">
        <v>19.2</v>
      </c>
      <c r="H10" s="1334">
        <v>3</v>
      </c>
      <c r="I10" s="1331">
        <v>17.089148390771861</v>
      </c>
      <c r="J10" s="1330">
        <v>2</v>
      </c>
      <c r="K10" s="1332">
        <v>12.368583797155226</v>
      </c>
      <c r="L10" s="1334">
        <v>1.6</v>
      </c>
      <c r="M10" s="1335"/>
      <c r="N10" s="1335"/>
      <c r="O10" s="1335"/>
      <c r="P10" s="1332"/>
      <c r="Q10" s="1335">
        <v>0</v>
      </c>
      <c r="R10" s="1335"/>
      <c r="S10" s="1331"/>
      <c r="T10" s="1335"/>
      <c r="U10" s="1331"/>
      <c r="V10" s="1330">
        <v>0.2</v>
      </c>
      <c r="W10" s="1335">
        <v>13</v>
      </c>
      <c r="X10" s="1331">
        <v>74.052976360011399</v>
      </c>
      <c r="Y10" s="1335"/>
      <c r="Z10" s="1335"/>
      <c r="AA10" s="1335">
        <v>0</v>
      </c>
    </row>
    <row r="11" spans="1:27" ht="21" customHeight="1">
      <c r="A11" s="1318">
        <v>4</v>
      </c>
      <c r="B11" s="1319" t="s">
        <v>2151</v>
      </c>
      <c r="C11" s="1330">
        <v>7</v>
      </c>
      <c r="D11" s="1336">
        <v>52.00594353640416</v>
      </c>
      <c r="E11" s="1330">
        <v>38</v>
      </c>
      <c r="F11" s="1332">
        <v>281.6901408450704</v>
      </c>
      <c r="G11" s="1330">
        <v>21.8</v>
      </c>
      <c r="H11" s="1334">
        <v>2</v>
      </c>
      <c r="I11" s="1331">
        <v>14.858841010401189</v>
      </c>
      <c r="J11" s="1330">
        <v>2</v>
      </c>
      <c r="K11" s="1332">
        <v>14.825796886582653</v>
      </c>
      <c r="L11" s="1334">
        <v>3.2</v>
      </c>
      <c r="M11" s="1335"/>
      <c r="N11" s="1335"/>
      <c r="O11" s="1335"/>
      <c r="P11" s="1332"/>
      <c r="Q11" s="1335">
        <v>0</v>
      </c>
      <c r="R11" s="1335"/>
      <c r="S11" s="1331"/>
      <c r="T11" s="1335">
        <v>3</v>
      </c>
      <c r="U11" s="1331">
        <v>22.23869532987398</v>
      </c>
      <c r="V11" s="1330">
        <v>3.2</v>
      </c>
      <c r="W11" s="1335">
        <v>2</v>
      </c>
      <c r="X11" s="1331">
        <v>14.858841010401189</v>
      </c>
      <c r="Y11" s="1335">
        <v>2</v>
      </c>
      <c r="Z11" s="1331">
        <v>14.825796886582653</v>
      </c>
      <c r="AA11" s="1335">
        <v>0</v>
      </c>
    </row>
    <row r="12" spans="1:27" ht="21" customHeight="1">
      <c r="A12" s="1318">
        <v>5</v>
      </c>
      <c r="B12" s="1319" t="s">
        <v>2152</v>
      </c>
      <c r="C12" s="1330">
        <v>14</v>
      </c>
      <c r="D12" s="1331">
        <v>55.776892430278885</v>
      </c>
      <c r="E12" s="1330">
        <v>31</v>
      </c>
      <c r="F12" s="1332">
        <v>121.37823022709475</v>
      </c>
      <c r="G12" s="1330">
        <v>22.8</v>
      </c>
      <c r="H12" s="1334"/>
      <c r="I12" s="1331"/>
      <c r="J12" s="1330">
        <v>3</v>
      </c>
      <c r="K12" s="1332">
        <v>11.746280344557556</v>
      </c>
      <c r="L12" s="1334">
        <v>1.2</v>
      </c>
      <c r="M12" s="1335"/>
      <c r="N12" s="1335"/>
      <c r="O12" s="1335"/>
      <c r="P12" s="1332"/>
      <c r="Q12" s="1335">
        <v>0</v>
      </c>
      <c r="R12" s="1335"/>
      <c r="S12" s="1331"/>
      <c r="T12" s="1335">
        <v>2</v>
      </c>
      <c r="U12" s="1331">
        <v>7.8308535630383709</v>
      </c>
      <c r="V12" s="1330">
        <v>3.8</v>
      </c>
      <c r="W12" s="1335"/>
      <c r="X12" s="1335"/>
      <c r="Y12" s="1335">
        <v>2</v>
      </c>
      <c r="Z12" s="1331">
        <v>7.8308535630383709</v>
      </c>
      <c r="AA12" s="1335">
        <v>0</v>
      </c>
    </row>
    <row r="13" spans="1:27" ht="21" customHeight="1">
      <c r="A13" s="1318">
        <v>6</v>
      </c>
      <c r="B13" s="1319" t="s">
        <v>106</v>
      </c>
      <c r="C13" s="1330">
        <v>10</v>
      </c>
      <c r="D13" s="1331">
        <v>46.157396722824835</v>
      </c>
      <c r="E13" s="1330">
        <v>47</v>
      </c>
      <c r="F13" s="1332">
        <v>226.39691714836223</v>
      </c>
      <c r="G13" s="1330">
        <v>28.4</v>
      </c>
      <c r="H13" s="1330">
        <v>2</v>
      </c>
      <c r="I13" s="1331">
        <v>9.231479344564967</v>
      </c>
      <c r="J13" s="1330">
        <v>1</v>
      </c>
      <c r="K13" s="1332">
        <v>4.8169556840077075</v>
      </c>
      <c r="L13" s="1334">
        <v>1.8</v>
      </c>
      <c r="M13" s="1335"/>
      <c r="N13" s="1335"/>
      <c r="O13" s="1335"/>
      <c r="P13" s="1332"/>
      <c r="Q13" s="1335">
        <v>0</v>
      </c>
      <c r="R13" s="1335"/>
      <c r="S13" s="1331"/>
      <c r="T13" s="1335"/>
      <c r="U13" s="1331"/>
      <c r="V13" s="1330">
        <v>0.2</v>
      </c>
      <c r="W13" s="1330">
        <v>5</v>
      </c>
      <c r="X13" s="1331">
        <v>23.078698361412417</v>
      </c>
      <c r="Y13" s="1332"/>
      <c r="Z13" s="1331"/>
      <c r="AA13" s="1335">
        <v>0</v>
      </c>
    </row>
    <row r="14" spans="1:27" ht="21" customHeight="1">
      <c r="A14" s="1318">
        <v>7</v>
      </c>
      <c r="B14" s="1319" t="s">
        <v>105</v>
      </c>
      <c r="C14" s="1330">
        <v>2</v>
      </c>
      <c r="D14" s="1331">
        <v>11.458034947006588</v>
      </c>
      <c r="E14" s="1330">
        <v>32</v>
      </c>
      <c r="F14" s="1332">
        <v>187.13450292397661</v>
      </c>
      <c r="G14" s="1330">
        <v>14.2</v>
      </c>
      <c r="H14" s="1330"/>
      <c r="I14" s="1331"/>
      <c r="J14" s="1330">
        <v>1</v>
      </c>
      <c r="K14" s="1332">
        <v>5.8479532163742691</v>
      </c>
      <c r="L14" s="1334">
        <v>0.6</v>
      </c>
      <c r="M14" s="1335">
        <v>1</v>
      </c>
      <c r="N14" s="1337">
        <v>5.7290174735032942</v>
      </c>
      <c r="O14" s="1335"/>
      <c r="P14" s="1332"/>
      <c r="Q14" s="1335">
        <v>0</v>
      </c>
      <c r="R14" s="1335"/>
      <c r="S14" s="1331"/>
      <c r="T14" s="1335">
        <v>1</v>
      </c>
      <c r="U14" s="1331">
        <v>5.8479532163742691</v>
      </c>
      <c r="V14" s="1330">
        <v>0.2</v>
      </c>
      <c r="W14" s="1335"/>
      <c r="X14" s="1335"/>
      <c r="Y14" s="1335"/>
      <c r="Z14" s="1331"/>
      <c r="AA14" s="1335">
        <v>0</v>
      </c>
    </row>
    <row r="15" spans="1:27" ht="21" customHeight="1">
      <c r="A15" s="1318">
        <v>8</v>
      </c>
      <c r="B15" s="1319" t="s">
        <v>2153</v>
      </c>
      <c r="C15" s="1330">
        <v>20</v>
      </c>
      <c r="D15" s="1331">
        <v>54.28881650380022</v>
      </c>
      <c r="E15" s="1330">
        <v>67</v>
      </c>
      <c r="F15" s="1332">
        <v>19.980913754026005</v>
      </c>
      <c r="G15" s="1330">
        <v>44.8</v>
      </c>
      <c r="H15" s="1330">
        <v>4</v>
      </c>
      <c r="I15" s="1331">
        <v>10.857763300760043</v>
      </c>
      <c r="J15" s="1330">
        <v>7</v>
      </c>
      <c r="K15" s="1332">
        <v>19.886363636363637</v>
      </c>
      <c r="L15" s="1334">
        <v>5</v>
      </c>
      <c r="M15" s="1335"/>
      <c r="N15" s="1337"/>
      <c r="O15" s="1335"/>
      <c r="P15" s="1332"/>
      <c r="Q15" s="1335">
        <v>0</v>
      </c>
      <c r="R15" s="1335">
        <v>7</v>
      </c>
      <c r="S15" s="1331">
        <v>19.001085776330076</v>
      </c>
      <c r="T15" s="1335">
        <v>2</v>
      </c>
      <c r="U15" s="1331">
        <v>0.59644518668734348</v>
      </c>
      <c r="V15" s="1330">
        <v>1.8</v>
      </c>
      <c r="W15" s="1338">
        <v>3</v>
      </c>
      <c r="X15" s="1331">
        <v>8.1433224755700326</v>
      </c>
      <c r="Y15" s="1330">
        <v>5</v>
      </c>
      <c r="Z15" s="1331">
        <v>1.4911129667183587</v>
      </c>
      <c r="AA15" s="1335">
        <v>0</v>
      </c>
    </row>
    <row r="16" spans="1:27" ht="21" customHeight="1">
      <c r="A16" s="1318">
        <v>9</v>
      </c>
      <c r="B16" s="1319" t="s">
        <v>2154</v>
      </c>
      <c r="C16" s="1330">
        <v>12</v>
      </c>
      <c r="D16" s="1331">
        <v>74.074074074074076</v>
      </c>
      <c r="E16" s="1330">
        <v>21</v>
      </c>
      <c r="F16" s="1332">
        <v>129.07191149354639</v>
      </c>
      <c r="G16" s="1330">
        <v>22</v>
      </c>
      <c r="H16" s="1330">
        <v>3</v>
      </c>
      <c r="I16" s="1331">
        <v>18.518518518518519</v>
      </c>
      <c r="J16" s="1330">
        <v>1</v>
      </c>
      <c r="K16" s="1332">
        <v>6.1462814996926856</v>
      </c>
      <c r="L16" s="1334">
        <v>2</v>
      </c>
      <c r="M16" s="1335"/>
      <c r="N16" s="1337"/>
      <c r="O16" s="1335"/>
      <c r="P16" s="1332"/>
      <c r="Q16" s="1335">
        <v>0</v>
      </c>
      <c r="R16" s="1335">
        <v>7</v>
      </c>
      <c r="S16" s="1331">
        <v>43.209876543209873</v>
      </c>
      <c r="T16" s="1335">
        <v>5</v>
      </c>
      <c r="U16" s="1331">
        <v>30.73140749846343</v>
      </c>
      <c r="V16" s="1330">
        <v>3.6</v>
      </c>
      <c r="W16" s="1335">
        <v>2</v>
      </c>
      <c r="X16" s="1331">
        <v>12.345679012345679</v>
      </c>
      <c r="Y16" s="1335">
        <v>2</v>
      </c>
      <c r="Z16" s="1331">
        <v>12.292562999385371</v>
      </c>
      <c r="AA16" s="1335">
        <v>0</v>
      </c>
    </row>
    <row r="17" spans="1:27" ht="21" customHeight="1" thickBot="1">
      <c r="A17" s="1320">
        <v>10</v>
      </c>
      <c r="B17" s="1321" t="s">
        <v>2155</v>
      </c>
      <c r="C17" s="1339">
        <v>34</v>
      </c>
      <c r="D17" s="1336">
        <v>126.6294227188082</v>
      </c>
      <c r="E17" s="1339">
        <v>37</v>
      </c>
      <c r="F17" s="1340">
        <v>139.46475687900491</v>
      </c>
      <c r="G17" s="1339">
        <v>32.200000000000003</v>
      </c>
      <c r="H17" s="1339">
        <v>9</v>
      </c>
      <c r="I17" s="1336">
        <v>33.519553072625698</v>
      </c>
      <c r="J17" s="1339">
        <v>2</v>
      </c>
      <c r="K17" s="1340">
        <v>7.5386355069732378</v>
      </c>
      <c r="L17" s="1341">
        <v>5.4</v>
      </c>
      <c r="M17" s="1342"/>
      <c r="N17" s="1343"/>
      <c r="O17" s="1344"/>
      <c r="P17" s="1340"/>
      <c r="Q17" s="1342">
        <v>0</v>
      </c>
      <c r="R17" s="1342"/>
      <c r="S17" s="1336"/>
      <c r="T17" s="1342">
        <v>1</v>
      </c>
      <c r="U17" s="1336">
        <v>3.7693177534866189</v>
      </c>
      <c r="V17" s="1339">
        <v>0.4</v>
      </c>
      <c r="W17" s="1342">
        <v>10</v>
      </c>
      <c r="X17" s="1336">
        <v>37.243947858473</v>
      </c>
      <c r="Y17" s="1342">
        <v>12</v>
      </c>
      <c r="Z17" s="1336">
        <v>45.23181304183943</v>
      </c>
      <c r="AA17" s="1342">
        <v>0</v>
      </c>
    </row>
    <row r="18" spans="1:27" ht="21" customHeight="1" thickBot="1">
      <c r="A18" s="1784" t="s">
        <v>2156</v>
      </c>
      <c r="B18" s="1785"/>
      <c r="C18" s="1345">
        <v>144</v>
      </c>
      <c r="D18" s="1346">
        <v>63.855261407476384</v>
      </c>
      <c r="E18" s="1345">
        <v>354</v>
      </c>
      <c r="F18" s="1347">
        <v>158.68035322067328</v>
      </c>
      <c r="G18" s="1348">
        <v>241.8</v>
      </c>
      <c r="H18" s="1349">
        <v>33</v>
      </c>
      <c r="I18" s="1346">
        <v>14.633497405880005</v>
      </c>
      <c r="J18" s="1350">
        <v>21</v>
      </c>
      <c r="K18" s="1351">
        <v>9.4132412927518043</v>
      </c>
      <c r="L18" s="1352">
        <v>28.8</v>
      </c>
      <c r="M18" s="1349">
        <v>1</v>
      </c>
      <c r="N18" s="1346">
        <v>0.4434393153296971</v>
      </c>
      <c r="O18" s="1353"/>
      <c r="P18" s="1347"/>
      <c r="Q18" s="1354">
        <v>0</v>
      </c>
      <c r="R18" s="1353">
        <v>15</v>
      </c>
      <c r="S18" s="1346">
        <v>6.6740823136818683</v>
      </c>
      <c r="T18" s="1353">
        <v>14</v>
      </c>
      <c r="U18" s="1355">
        <v>6.2754941951678695</v>
      </c>
      <c r="V18" s="1348">
        <v>15.4</v>
      </c>
      <c r="W18" s="1353">
        <v>36</v>
      </c>
      <c r="X18" s="1346">
        <v>15.963815351869096</v>
      </c>
      <c r="Y18" s="1353">
        <v>23</v>
      </c>
      <c r="Z18" s="1355">
        <v>10.309740463490071</v>
      </c>
      <c r="AA18" s="1356">
        <v>0</v>
      </c>
    </row>
    <row r="19" spans="1:27" ht="21" customHeight="1">
      <c r="A19" s="1322">
        <v>11</v>
      </c>
      <c r="B19" s="1323" t="s">
        <v>2157</v>
      </c>
      <c r="C19" s="1357">
        <v>67</v>
      </c>
      <c r="D19" s="1337">
        <v>151.41242937853107</v>
      </c>
      <c r="E19" s="1357">
        <v>93</v>
      </c>
      <c r="F19" s="1358">
        <v>208.98876404494382</v>
      </c>
      <c r="G19" s="1357">
        <v>87</v>
      </c>
      <c r="H19" s="1359">
        <v>8</v>
      </c>
      <c r="I19" s="1337">
        <v>18.07909604519774</v>
      </c>
      <c r="J19" s="1357">
        <v>4</v>
      </c>
      <c r="K19" s="1358">
        <v>8.9887640449438209</v>
      </c>
      <c r="L19" s="1359">
        <v>4.5999999999999996</v>
      </c>
      <c r="M19" s="1360"/>
      <c r="N19" s="1337"/>
      <c r="O19" s="1361"/>
      <c r="P19" s="1358"/>
      <c r="Q19" s="1360">
        <v>0</v>
      </c>
      <c r="R19" s="1360"/>
      <c r="S19" s="1337"/>
      <c r="T19" s="1360">
        <v>16</v>
      </c>
      <c r="U19" s="1331">
        <v>48.706240487062402</v>
      </c>
      <c r="V19" s="1357">
        <v>4.4000000000000004</v>
      </c>
      <c r="W19" s="1360"/>
      <c r="X19" s="1358"/>
      <c r="Y19" s="1360">
        <v>1</v>
      </c>
      <c r="Z19" s="1337">
        <v>2.2471910112359552</v>
      </c>
      <c r="AA19" s="1360">
        <v>0</v>
      </c>
    </row>
    <row r="20" spans="1:27" ht="21" customHeight="1">
      <c r="A20" s="1318">
        <v>12</v>
      </c>
      <c r="B20" s="1319" t="s">
        <v>2158</v>
      </c>
      <c r="C20" s="1330">
        <v>34</v>
      </c>
      <c r="D20" s="1331">
        <v>104.53497309761721</v>
      </c>
      <c r="E20" s="1357">
        <v>63</v>
      </c>
      <c r="F20" s="1332">
        <v>191.78082191780823</v>
      </c>
      <c r="G20" s="1330">
        <v>48.8</v>
      </c>
      <c r="H20" s="1334">
        <v>5</v>
      </c>
      <c r="I20" s="1331">
        <v>15.372790161414297</v>
      </c>
      <c r="J20" s="1330">
        <v>1</v>
      </c>
      <c r="K20" s="1332">
        <v>3.0441400304414001</v>
      </c>
      <c r="L20" s="1334">
        <v>4.2</v>
      </c>
      <c r="M20" s="1335"/>
      <c r="N20" s="1337"/>
      <c r="O20" s="1362"/>
      <c r="P20" s="1332"/>
      <c r="Q20" s="1335">
        <v>0</v>
      </c>
      <c r="R20" s="1335"/>
      <c r="S20" s="1331"/>
      <c r="T20" s="1335">
        <v>2</v>
      </c>
      <c r="U20" s="1331">
        <v>6.0882800608828003</v>
      </c>
      <c r="V20" s="1330">
        <v>0.6</v>
      </c>
      <c r="W20" s="1335">
        <v>15</v>
      </c>
      <c r="X20" s="1335">
        <v>46.118370484242888</v>
      </c>
      <c r="Y20" s="1335">
        <v>27</v>
      </c>
      <c r="Z20" s="1331">
        <v>82.191780821917803</v>
      </c>
      <c r="AA20" s="1335">
        <v>0</v>
      </c>
    </row>
    <row r="21" spans="1:27" ht="21" customHeight="1" thickBot="1">
      <c r="A21" s="1320">
        <v>13</v>
      </c>
      <c r="B21" s="1321" t="s">
        <v>104</v>
      </c>
      <c r="C21" s="1339">
        <v>27</v>
      </c>
      <c r="D21" s="1336">
        <v>83.230579531442658</v>
      </c>
      <c r="E21" s="1363">
        <v>66</v>
      </c>
      <c r="F21" s="1340">
        <v>207.09130844053971</v>
      </c>
      <c r="G21" s="1339">
        <v>32.6</v>
      </c>
      <c r="H21" s="1341">
        <v>5</v>
      </c>
      <c r="I21" s="1336">
        <v>15.413070283600494</v>
      </c>
      <c r="J21" s="1339">
        <v>3</v>
      </c>
      <c r="K21" s="1340">
        <v>9.4132412927518043</v>
      </c>
      <c r="L21" s="1341">
        <v>3.4</v>
      </c>
      <c r="M21" s="1342">
        <v>1</v>
      </c>
      <c r="N21" s="1336">
        <v>3.0826140567200988</v>
      </c>
      <c r="O21" s="1344"/>
      <c r="P21" s="1340"/>
      <c r="Q21" s="1342">
        <v>0</v>
      </c>
      <c r="R21" s="1342">
        <v>6</v>
      </c>
      <c r="S21" s="1336">
        <v>18.49568434032059</v>
      </c>
      <c r="T21" s="1342">
        <v>13</v>
      </c>
      <c r="U21" s="1336">
        <v>40.79071226859115</v>
      </c>
      <c r="V21" s="1339">
        <v>4.2</v>
      </c>
      <c r="W21" s="1342">
        <v>10</v>
      </c>
      <c r="X21" s="1336">
        <v>30.826140567200987</v>
      </c>
      <c r="Y21" s="1342"/>
      <c r="Z21" s="1336"/>
      <c r="AA21" s="1342">
        <v>0</v>
      </c>
    </row>
    <row r="22" spans="1:27" ht="21" customHeight="1" thickBot="1">
      <c r="A22" s="1784" t="s">
        <v>2159</v>
      </c>
      <c r="B22" s="1785"/>
      <c r="C22" s="1364">
        <v>128</v>
      </c>
      <c r="D22" s="1346">
        <v>117.19465299395715</v>
      </c>
      <c r="E22" s="1364">
        <v>222</v>
      </c>
      <c r="F22" s="1347">
        <v>203.25947628639443</v>
      </c>
      <c r="G22" s="1348">
        <v>168.4</v>
      </c>
      <c r="H22" s="1365">
        <v>18</v>
      </c>
      <c r="I22" s="1346">
        <v>16.480498077275225</v>
      </c>
      <c r="J22" s="1366">
        <v>8</v>
      </c>
      <c r="K22" s="1347">
        <v>7.3246658121223218</v>
      </c>
      <c r="L22" s="1366">
        <v>12.2</v>
      </c>
      <c r="M22" s="1364">
        <v>1</v>
      </c>
      <c r="N22" s="1346">
        <v>0.91558322651529023</v>
      </c>
      <c r="O22" s="1354"/>
      <c r="P22" s="1347"/>
      <c r="Q22" s="1354">
        <v>0</v>
      </c>
      <c r="R22" s="1354">
        <v>6</v>
      </c>
      <c r="S22" s="1346">
        <v>5.4934993590917411</v>
      </c>
      <c r="T22" s="1354">
        <v>31</v>
      </c>
      <c r="U22" s="1355">
        <v>28.383080021973999</v>
      </c>
      <c r="V22" s="1348">
        <v>9.1999999999999993</v>
      </c>
      <c r="W22" s="1354">
        <v>25</v>
      </c>
      <c r="X22" s="1346">
        <v>22.889580662882256</v>
      </c>
      <c r="Y22" s="1354">
        <v>28</v>
      </c>
      <c r="Z22" s="1355">
        <v>25.636330342428128</v>
      </c>
      <c r="AA22" s="1356">
        <v>0</v>
      </c>
    </row>
    <row r="23" spans="1:27" ht="21" customHeight="1">
      <c r="A23" s="1324">
        <v>14</v>
      </c>
      <c r="B23" s="1322" t="s">
        <v>2160</v>
      </c>
      <c r="C23" s="1357">
        <v>1805</v>
      </c>
      <c r="D23" s="1337">
        <v>443.38000491279786</v>
      </c>
      <c r="E23" s="1357">
        <v>2140</v>
      </c>
      <c r="F23" s="1367">
        <v>513.83019592777566</v>
      </c>
      <c r="G23" s="1357">
        <v>1767.8</v>
      </c>
      <c r="H23" s="1363">
        <v>86</v>
      </c>
      <c r="I23" s="1343">
        <v>21.24033688162217</v>
      </c>
      <c r="J23" s="1363">
        <v>122</v>
      </c>
      <c r="K23" s="1367">
        <v>29.293123319247023</v>
      </c>
      <c r="L23" s="1359">
        <v>81.400000000000006</v>
      </c>
      <c r="M23" s="1360">
        <v>25</v>
      </c>
      <c r="N23" s="1337">
        <v>6.053268765133172</v>
      </c>
      <c r="O23" s="1360">
        <v>34</v>
      </c>
      <c r="P23" s="1343">
        <v>8.1636573184786787</v>
      </c>
      <c r="Q23" s="1360">
        <v>0</v>
      </c>
      <c r="R23" s="1360">
        <v>148</v>
      </c>
      <c r="S23" s="1337">
        <v>35.835351089588379</v>
      </c>
      <c r="T23" s="1360">
        <v>215</v>
      </c>
      <c r="U23" s="1343">
        <v>51.62312716096811</v>
      </c>
      <c r="V23" s="1357">
        <v>132.4</v>
      </c>
      <c r="W23" s="1357">
        <v>411</v>
      </c>
      <c r="X23" s="1337">
        <v>101.50905184124083</v>
      </c>
      <c r="Y23" s="1357">
        <v>305</v>
      </c>
      <c r="Z23" s="1343">
        <v>73.232808298117561</v>
      </c>
      <c r="AA23" s="1360">
        <v>1.6</v>
      </c>
    </row>
    <row r="24" spans="1:27" ht="21" customHeight="1">
      <c r="A24" s="1316">
        <v>15</v>
      </c>
      <c r="B24" s="1318" t="s">
        <v>2161</v>
      </c>
      <c r="C24" s="1339">
        <v>113</v>
      </c>
      <c r="D24" s="1331">
        <v>27.757307786784573</v>
      </c>
      <c r="E24" s="1339">
        <v>339</v>
      </c>
      <c r="F24" s="1332">
        <v>81.396465616596231</v>
      </c>
      <c r="G24" s="1368"/>
      <c r="H24" s="1369"/>
      <c r="I24" s="1370"/>
      <c r="J24" s="1369"/>
      <c r="K24" s="1371"/>
      <c r="L24" s="1334">
        <v>0</v>
      </c>
      <c r="M24" s="1342"/>
      <c r="N24" s="1343"/>
      <c r="O24" s="1342"/>
      <c r="P24" s="1332"/>
      <c r="Q24" s="1335">
        <v>0</v>
      </c>
      <c r="R24" s="1342">
        <v>69</v>
      </c>
      <c r="S24" s="1331">
        <v>16.949152542372882</v>
      </c>
      <c r="T24" s="1342">
        <v>195</v>
      </c>
      <c r="U24" s="1331">
        <v>46.820975797157125</v>
      </c>
      <c r="V24" s="1330">
        <v>0</v>
      </c>
      <c r="W24" s="1339"/>
      <c r="X24" s="1372"/>
      <c r="Y24" s="1339">
        <v>144</v>
      </c>
      <c r="Z24" s="1343">
        <v>34.575489819439106</v>
      </c>
      <c r="AA24" s="1362">
        <v>0</v>
      </c>
    </row>
    <row r="25" spans="1:27" ht="21" customHeight="1" thickBot="1">
      <c r="A25" s="1325">
        <v>16</v>
      </c>
      <c r="B25" s="1325" t="s">
        <v>2162</v>
      </c>
      <c r="C25" s="1373">
        <v>44</v>
      </c>
      <c r="D25" s="1374">
        <v>10.808155244411692</v>
      </c>
      <c r="E25" s="1373">
        <v>54</v>
      </c>
      <c r="F25" s="1340">
        <v>12.965808682289666</v>
      </c>
      <c r="G25" s="1373">
        <v>46.8</v>
      </c>
      <c r="H25" s="1375"/>
      <c r="I25" s="1374"/>
      <c r="J25" s="1376"/>
      <c r="K25" s="1374"/>
      <c r="L25" s="1341">
        <v>0</v>
      </c>
      <c r="M25" s="1377"/>
      <c r="N25" s="1378"/>
      <c r="O25" s="1377"/>
      <c r="P25" s="1340"/>
      <c r="Q25" s="1377">
        <v>0</v>
      </c>
      <c r="R25" s="1373"/>
      <c r="S25" s="1379"/>
      <c r="T25" s="1339"/>
      <c r="U25" s="1336"/>
      <c r="V25" s="1339">
        <v>64.400000000000006</v>
      </c>
      <c r="W25" s="1380"/>
      <c r="X25" s="1336"/>
      <c r="Y25" s="1380"/>
      <c r="Z25" s="1336"/>
      <c r="AA25" s="1342">
        <v>0</v>
      </c>
    </row>
    <row r="26" spans="1:27" ht="21" customHeight="1" thickBot="1">
      <c r="A26" s="1784" t="s">
        <v>2163</v>
      </c>
      <c r="B26" s="1785"/>
      <c r="C26" s="1364">
        <v>2234</v>
      </c>
      <c r="D26" s="1381">
        <v>301.14716309666636</v>
      </c>
      <c r="E26" s="1364">
        <v>3109</v>
      </c>
      <c r="F26" s="1381">
        <v>415.20042201136494</v>
      </c>
      <c r="G26" s="1364">
        <v>2326.8000000000002</v>
      </c>
      <c r="H26" s="1382">
        <v>137</v>
      </c>
      <c r="I26" s="1381">
        <v>18.467843036814365</v>
      </c>
      <c r="J26" s="1382">
        <v>151</v>
      </c>
      <c r="K26" s="1381">
        <v>20.165732944263784</v>
      </c>
      <c r="L26" s="1352">
        <v>122.4</v>
      </c>
      <c r="M26" s="1382">
        <v>27</v>
      </c>
      <c r="N26" s="1383">
        <v>3.6118226996368112</v>
      </c>
      <c r="O26" s="1382">
        <v>34</v>
      </c>
      <c r="P26" s="1381">
        <v>4.5406286099666797</v>
      </c>
      <c r="Q26" s="1354">
        <v>0</v>
      </c>
      <c r="R26" s="1382">
        <v>238</v>
      </c>
      <c r="S26" s="1381">
        <v>31.837548241243002</v>
      </c>
      <c r="T26" s="1382">
        <v>455</v>
      </c>
      <c r="U26" s="1381">
        <v>60.764294633377624</v>
      </c>
      <c r="V26" s="1348">
        <v>221.4</v>
      </c>
      <c r="W26" s="1382">
        <v>472</v>
      </c>
      <c r="X26" s="1384">
        <v>63.626437323915184</v>
      </c>
      <c r="Y26" s="1382">
        <v>500</v>
      </c>
      <c r="Z26" s="1381">
        <v>66.773950146568822</v>
      </c>
      <c r="AA26" s="1356">
        <v>1.6</v>
      </c>
    </row>
    <row r="33" spans="1:27">
      <c r="A33" s="1526">
        <v>55</v>
      </c>
      <c r="B33" s="1526"/>
      <c r="C33" s="1526"/>
      <c r="D33" s="1526"/>
      <c r="E33" s="1526"/>
      <c r="F33" s="1526"/>
      <c r="G33" s="1526"/>
      <c r="H33" s="1526"/>
      <c r="I33" s="1526"/>
      <c r="J33" s="1526"/>
      <c r="K33" s="1526"/>
      <c r="L33" s="1526"/>
      <c r="M33" s="1526"/>
      <c r="N33" s="1526"/>
      <c r="O33" s="1526"/>
      <c r="P33" s="1526"/>
      <c r="Q33" s="1526"/>
      <c r="R33" s="1526"/>
      <c r="S33" s="1526"/>
      <c r="T33" s="1526"/>
      <c r="U33" s="1526"/>
      <c r="V33" s="1526"/>
      <c r="W33" s="1526"/>
      <c r="X33" s="1526"/>
      <c r="Y33" s="1526"/>
      <c r="Z33" s="1526"/>
      <c r="AA33" s="1526"/>
    </row>
  </sheetData>
  <mergeCells count="27">
    <mergeCell ref="A2:AA2"/>
    <mergeCell ref="A33:AA33"/>
    <mergeCell ref="W6:X6"/>
    <mergeCell ref="Y6:Z6"/>
    <mergeCell ref="A18:B18"/>
    <mergeCell ref="A22:B22"/>
    <mergeCell ref="A26:B26"/>
    <mergeCell ref="M5:P5"/>
    <mergeCell ref="Q5:Q7"/>
    <mergeCell ref="R5:U5"/>
    <mergeCell ref="V5:V7"/>
    <mergeCell ref="W5:Z5"/>
    <mergeCell ref="AA5:AA7"/>
    <mergeCell ref="M6:N6"/>
    <mergeCell ref="O6:P6"/>
    <mergeCell ref="R6:S6"/>
    <mergeCell ref="T6:U6"/>
    <mergeCell ref="A5:A7"/>
    <mergeCell ref="B5:B7"/>
    <mergeCell ref="C5:F5"/>
    <mergeCell ref="G5:G7"/>
    <mergeCell ref="H5:K5"/>
    <mergeCell ref="L5:L7"/>
    <mergeCell ref="C6:D6"/>
    <mergeCell ref="E6:F6"/>
    <mergeCell ref="H6:I6"/>
    <mergeCell ref="J6:K6"/>
  </mergeCells>
  <pageMargins left="0.28999999999999998" right="0.16" top="0.39" bottom="0.75" header="0.3" footer="0.3"/>
  <pageSetup scale="8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31"/>
  <sheetViews>
    <sheetView workbookViewId="0">
      <selection activeCell="P30" sqref="P30"/>
    </sheetView>
  </sheetViews>
  <sheetFormatPr defaultRowHeight="12.75"/>
  <cols>
    <col min="1" max="1" width="4.28515625" style="88" customWidth="1"/>
    <col min="2" max="2" width="15.7109375" style="88" customWidth="1"/>
    <col min="3" max="3" width="6.85546875" style="88" customWidth="1"/>
    <col min="4" max="4" width="7.28515625" style="88" customWidth="1"/>
    <col min="5" max="5" width="5.85546875" style="88" customWidth="1"/>
    <col min="6" max="6" width="6.85546875" style="88" customWidth="1"/>
    <col min="7" max="7" width="5.5703125" style="88" customWidth="1"/>
    <col min="8" max="8" width="6.7109375" style="88" customWidth="1"/>
    <col min="9" max="9" width="6.28515625" style="88" customWidth="1"/>
    <col min="10" max="10" width="7.42578125" style="88" customWidth="1"/>
    <col min="11" max="11" width="7.28515625" style="88" customWidth="1"/>
    <col min="12" max="12" width="6.42578125" style="88" customWidth="1"/>
    <col min="13" max="13" width="8.7109375" style="88" customWidth="1"/>
    <col min="14" max="14" width="8.85546875" style="88" customWidth="1"/>
    <col min="15" max="15" width="7.7109375" style="88" customWidth="1"/>
    <col min="16" max="16" width="7" style="88" customWidth="1"/>
    <col min="17" max="17" width="6.140625" style="88" customWidth="1"/>
    <col min="18" max="18" width="6.28515625" style="88" customWidth="1"/>
    <col min="19" max="19" width="5.140625" style="88" customWidth="1"/>
    <col min="20" max="20" width="6.42578125" style="88" customWidth="1"/>
    <col min="21" max="16384" width="9.140625" style="88"/>
  </cols>
  <sheetData>
    <row r="1" spans="1:20">
      <c r="A1" s="1476" t="s">
        <v>1106</v>
      </c>
      <c r="B1" s="1476"/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R1" s="1476"/>
      <c r="S1" s="1476"/>
      <c r="T1" s="1476"/>
    </row>
    <row r="2" spans="1:20" ht="10.5" customHeight="1">
      <c r="B2" s="1789"/>
      <c r="C2" s="1789"/>
      <c r="D2" s="1789"/>
    </row>
    <row r="3" spans="1:20" ht="24.75" customHeight="1">
      <c r="A3" s="1633" t="s">
        <v>1107</v>
      </c>
      <c r="B3" s="1633" t="s">
        <v>1108</v>
      </c>
      <c r="C3" s="1790" t="s">
        <v>1109</v>
      </c>
      <c r="D3" s="1791"/>
      <c r="E3" s="1790" t="s">
        <v>1110</v>
      </c>
      <c r="F3" s="1791"/>
      <c r="G3" s="1792" t="s">
        <v>1111</v>
      </c>
      <c r="H3" s="1792"/>
      <c r="I3" s="1790" t="s">
        <v>1112</v>
      </c>
      <c r="J3" s="1791"/>
      <c r="K3" s="1793" t="s">
        <v>1113</v>
      </c>
      <c r="L3" s="1794"/>
      <c r="M3" s="1793" t="s">
        <v>1114</v>
      </c>
      <c r="N3" s="1794"/>
      <c r="O3" s="1793" t="s">
        <v>1115</v>
      </c>
      <c r="P3" s="1794"/>
      <c r="Q3" s="1793" t="s">
        <v>1116</v>
      </c>
      <c r="R3" s="1794"/>
      <c r="S3" s="1793" t="s">
        <v>1117</v>
      </c>
      <c r="T3" s="1794"/>
    </row>
    <row r="4" spans="1:20" ht="26.25" customHeight="1">
      <c r="A4" s="1699"/>
      <c r="B4" s="1699"/>
      <c r="C4" s="1791">
        <v>2013</v>
      </c>
      <c r="D4" s="1792"/>
      <c r="E4" s="1792">
        <v>2013</v>
      </c>
      <c r="F4" s="1792"/>
      <c r="G4" s="1792">
        <v>2012</v>
      </c>
      <c r="H4" s="1792"/>
      <c r="I4" s="1798">
        <v>2013</v>
      </c>
      <c r="J4" s="1791"/>
      <c r="K4" s="1795"/>
      <c r="L4" s="1796"/>
      <c r="M4" s="1795"/>
      <c r="N4" s="1796"/>
      <c r="O4" s="1795"/>
      <c r="P4" s="1796"/>
      <c r="Q4" s="1795"/>
      <c r="R4" s="1796"/>
      <c r="S4" s="1795"/>
      <c r="T4" s="1796"/>
    </row>
    <row r="5" spans="1:20" ht="21" customHeight="1">
      <c r="A5" s="1634"/>
      <c r="B5" s="1634"/>
      <c r="C5" s="370" t="s">
        <v>1118</v>
      </c>
      <c r="D5" s="369">
        <v>10000</v>
      </c>
      <c r="E5" s="369" t="s">
        <v>1118</v>
      </c>
      <c r="F5" s="369">
        <v>10000</v>
      </c>
      <c r="G5" s="369" t="s">
        <v>1118</v>
      </c>
      <c r="H5" s="369">
        <v>10000</v>
      </c>
      <c r="I5" s="369" t="s">
        <v>1118</v>
      </c>
      <c r="J5" s="369">
        <v>10000</v>
      </c>
      <c r="K5" s="369">
        <v>2012</v>
      </c>
      <c r="L5" s="369">
        <v>2013</v>
      </c>
      <c r="M5" s="369">
        <v>2012</v>
      </c>
      <c r="N5" s="369">
        <v>2013</v>
      </c>
      <c r="O5" s="369">
        <v>2012</v>
      </c>
      <c r="P5" s="369">
        <v>2013</v>
      </c>
      <c r="Q5" s="369">
        <v>2012</v>
      </c>
      <c r="R5" s="369">
        <v>2013</v>
      </c>
      <c r="S5" s="369">
        <v>2012</v>
      </c>
      <c r="T5" s="369">
        <v>2013</v>
      </c>
    </row>
    <row r="6" spans="1:20" ht="21.75" customHeight="1">
      <c r="A6" s="369">
        <v>1</v>
      </c>
      <c r="B6" s="371" t="s">
        <v>191</v>
      </c>
      <c r="C6" s="417">
        <v>582</v>
      </c>
      <c r="D6" s="418">
        <v>1912.6</v>
      </c>
      <c r="E6" s="419">
        <v>59</v>
      </c>
      <c r="F6" s="418">
        <v>193.9</v>
      </c>
      <c r="G6" s="419"/>
      <c r="H6" s="418"/>
      <c r="I6" s="419">
        <v>6</v>
      </c>
      <c r="J6" s="418">
        <v>19.7</v>
      </c>
      <c r="K6" s="420">
        <v>384</v>
      </c>
      <c r="L6" s="420">
        <v>482</v>
      </c>
      <c r="M6" s="419">
        <v>2912</v>
      </c>
      <c r="N6" s="420">
        <v>3578</v>
      </c>
      <c r="O6" s="418">
        <v>291.2</v>
      </c>
      <c r="P6" s="418">
        <v>357.8</v>
      </c>
      <c r="Q6" s="418">
        <v>7.6</v>
      </c>
      <c r="R6" s="418">
        <v>7.4</v>
      </c>
      <c r="S6" s="418">
        <v>38.4</v>
      </c>
      <c r="T6" s="418">
        <v>48.2</v>
      </c>
    </row>
    <row r="7" spans="1:20" ht="18" customHeight="1">
      <c r="A7" s="369">
        <v>2</v>
      </c>
      <c r="B7" s="371" t="s">
        <v>149</v>
      </c>
      <c r="C7" s="417">
        <v>333</v>
      </c>
      <c r="D7" s="418">
        <v>1604.8</v>
      </c>
      <c r="E7" s="419">
        <v>15</v>
      </c>
      <c r="F7" s="418">
        <v>72.3</v>
      </c>
      <c r="G7" s="419"/>
      <c r="H7" s="418"/>
      <c r="I7" s="419">
        <v>13</v>
      </c>
      <c r="J7" s="418">
        <v>62.7</v>
      </c>
      <c r="K7" s="420">
        <v>192</v>
      </c>
      <c r="L7" s="420">
        <v>181</v>
      </c>
      <c r="M7" s="421">
        <v>1558</v>
      </c>
      <c r="N7" s="420">
        <v>1617</v>
      </c>
      <c r="O7" s="418">
        <v>311.60000000000002</v>
      </c>
      <c r="P7" s="418">
        <v>323.39999999999998</v>
      </c>
      <c r="Q7" s="418">
        <v>8.1</v>
      </c>
      <c r="R7" s="418">
        <v>8.9</v>
      </c>
      <c r="S7" s="418">
        <v>38.4</v>
      </c>
      <c r="T7" s="418">
        <v>36.200000000000003</v>
      </c>
    </row>
    <row r="8" spans="1:20" ht="18" customHeight="1">
      <c r="A8" s="369">
        <v>3</v>
      </c>
      <c r="B8" s="371" t="s">
        <v>150</v>
      </c>
      <c r="C8" s="417">
        <v>454</v>
      </c>
      <c r="D8" s="418">
        <v>2807.7</v>
      </c>
      <c r="E8" s="419">
        <v>27</v>
      </c>
      <c r="F8" s="418">
        <v>167</v>
      </c>
      <c r="G8" s="419"/>
      <c r="H8" s="418"/>
      <c r="I8" s="419">
        <v>33</v>
      </c>
      <c r="J8" s="418">
        <v>204.1</v>
      </c>
      <c r="K8" s="420">
        <v>268</v>
      </c>
      <c r="L8" s="420">
        <v>237</v>
      </c>
      <c r="M8" s="419">
        <v>1932</v>
      </c>
      <c r="N8" s="420">
        <v>1802</v>
      </c>
      <c r="O8" s="418">
        <v>276</v>
      </c>
      <c r="P8" s="418">
        <v>257.39999999999998</v>
      </c>
      <c r="Q8" s="418">
        <v>7.2</v>
      </c>
      <c r="R8" s="418">
        <v>7.6</v>
      </c>
      <c r="S8" s="418">
        <v>38.299999999999997</v>
      </c>
      <c r="T8" s="418">
        <v>33.9</v>
      </c>
    </row>
    <row r="9" spans="1:20" ht="18" customHeight="1">
      <c r="A9" s="369">
        <v>4</v>
      </c>
      <c r="B9" s="371" t="s">
        <v>151</v>
      </c>
      <c r="C9" s="417">
        <v>492</v>
      </c>
      <c r="D9" s="418">
        <v>3647.1</v>
      </c>
      <c r="E9" s="419">
        <v>99</v>
      </c>
      <c r="F9" s="418">
        <v>733.9</v>
      </c>
      <c r="G9" s="419"/>
      <c r="H9" s="418"/>
      <c r="I9" s="419">
        <v>54</v>
      </c>
      <c r="J9" s="418">
        <v>400.3</v>
      </c>
      <c r="K9" s="420">
        <v>307</v>
      </c>
      <c r="L9" s="420">
        <v>243</v>
      </c>
      <c r="M9" s="419">
        <v>2275</v>
      </c>
      <c r="N9" s="420">
        <v>1864</v>
      </c>
      <c r="O9" s="418">
        <v>379.2</v>
      </c>
      <c r="P9" s="418">
        <v>310.7</v>
      </c>
      <c r="Q9" s="418">
        <v>7.4</v>
      </c>
      <c r="R9" s="418">
        <v>7.7</v>
      </c>
      <c r="S9" s="418">
        <v>51.2</v>
      </c>
      <c r="T9" s="418">
        <v>40.5</v>
      </c>
    </row>
    <row r="10" spans="1:20" ht="18" customHeight="1">
      <c r="A10" s="369">
        <v>5</v>
      </c>
      <c r="B10" s="371" t="s">
        <v>153</v>
      </c>
      <c r="C10" s="417">
        <v>613</v>
      </c>
      <c r="D10" s="418">
        <v>2400.1999999999998</v>
      </c>
      <c r="E10" s="419">
        <v>38</v>
      </c>
      <c r="F10" s="418">
        <v>148.80000000000001</v>
      </c>
      <c r="G10" s="419"/>
      <c r="H10" s="418"/>
      <c r="I10" s="419">
        <v>50</v>
      </c>
      <c r="J10" s="418">
        <v>195.8</v>
      </c>
      <c r="K10" s="420">
        <v>350</v>
      </c>
      <c r="L10" s="420">
        <v>319</v>
      </c>
      <c r="M10" s="419">
        <v>2640</v>
      </c>
      <c r="N10" s="420">
        <v>2377</v>
      </c>
      <c r="O10" s="418">
        <v>293.3</v>
      </c>
      <c r="P10" s="418">
        <v>264.10000000000002</v>
      </c>
      <c r="Q10" s="418">
        <v>7.5</v>
      </c>
      <c r="R10" s="418">
        <v>7.5</v>
      </c>
      <c r="S10" s="418">
        <v>38.9</v>
      </c>
      <c r="T10" s="418">
        <v>35.4</v>
      </c>
    </row>
    <row r="11" spans="1:20" ht="18" customHeight="1">
      <c r="A11" s="369">
        <v>6</v>
      </c>
      <c r="B11" s="371" t="s">
        <v>154</v>
      </c>
      <c r="C11" s="417">
        <v>485</v>
      </c>
      <c r="D11" s="418">
        <v>2336.1999999999998</v>
      </c>
      <c r="E11" s="419">
        <v>61</v>
      </c>
      <c r="F11" s="418">
        <v>293.8</v>
      </c>
      <c r="G11" s="419"/>
      <c r="H11" s="418"/>
      <c r="I11" s="419">
        <v>4</v>
      </c>
      <c r="J11" s="418">
        <v>19.3</v>
      </c>
      <c r="K11" s="420">
        <v>287</v>
      </c>
      <c r="L11" s="420">
        <v>284</v>
      </c>
      <c r="M11" s="419">
        <v>2114</v>
      </c>
      <c r="N11" s="420">
        <v>2085</v>
      </c>
      <c r="O11" s="418">
        <v>264.3</v>
      </c>
      <c r="P11" s="418">
        <v>260.60000000000002</v>
      </c>
      <c r="Q11" s="418">
        <v>7.4</v>
      </c>
      <c r="R11" s="418">
        <v>7.3</v>
      </c>
      <c r="S11" s="418">
        <v>35.9</v>
      </c>
      <c r="T11" s="418">
        <v>35.5</v>
      </c>
    </row>
    <row r="12" spans="1:20" ht="18" customHeight="1">
      <c r="A12" s="369">
        <v>7</v>
      </c>
      <c r="B12" s="371" t="s">
        <v>156</v>
      </c>
      <c r="C12" s="417">
        <v>399</v>
      </c>
      <c r="D12" s="418">
        <v>2333.3000000000002</v>
      </c>
      <c r="E12" s="419">
        <v>171</v>
      </c>
      <c r="F12" s="418">
        <v>1000</v>
      </c>
      <c r="G12" s="419"/>
      <c r="H12" s="418"/>
      <c r="I12" s="419">
        <v>9</v>
      </c>
      <c r="J12" s="418">
        <v>52.6</v>
      </c>
      <c r="K12" s="420">
        <v>266</v>
      </c>
      <c r="L12" s="420">
        <v>252</v>
      </c>
      <c r="M12" s="419">
        <v>1909</v>
      </c>
      <c r="N12" s="420">
        <v>1802</v>
      </c>
      <c r="O12" s="418">
        <v>318.2</v>
      </c>
      <c r="P12" s="430">
        <v>300.3</v>
      </c>
      <c r="Q12" s="418">
        <v>7.2</v>
      </c>
      <c r="R12" s="418">
        <v>7.2</v>
      </c>
      <c r="S12" s="418">
        <v>44.3</v>
      </c>
      <c r="T12" s="418">
        <v>42</v>
      </c>
    </row>
    <row r="13" spans="1:20" ht="18" customHeight="1">
      <c r="A13" s="369">
        <v>8</v>
      </c>
      <c r="B13" s="431" t="s">
        <v>192</v>
      </c>
      <c r="C13" s="417">
        <v>679</v>
      </c>
      <c r="D13" s="418">
        <v>202.5</v>
      </c>
      <c r="E13" s="419">
        <v>93</v>
      </c>
      <c r="F13" s="418">
        <v>27.7</v>
      </c>
      <c r="G13" s="419"/>
      <c r="H13" s="418"/>
      <c r="I13" s="419">
        <v>56</v>
      </c>
      <c r="J13" s="418">
        <v>16.7</v>
      </c>
      <c r="K13" s="420">
        <v>354</v>
      </c>
      <c r="L13" s="420">
        <v>291</v>
      </c>
      <c r="M13" s="419">
        <v>2374</v>
      </c>
      <c r="N13" s="420">
        <v>1923</v>
      </c>
      <c r="O13" s="418">
        <v>182.6</v>
      </c>
      <c r="P13" s="430">
        <v>147.9</v>
      </c>
      <c r="Q13" s="418">
        <v>6.7</v>
      </c>
      <c r="R13" s="418">
        <v>6.6</v>
      </c>
      <c r="S13" s="418">
        <v>27.2</v>
      </c>
      <c r="T13" s="418">
        <v>22.4</v>
      </c>
    </row>
    <row r="14" spans="1:20" ht="18" customHeight="1">
      <c r="A14" s="369">
        <v>9</v>
      </c>
      <c r="B14" s="371" t="s">
        <v>158</v>
      </c>
      <c r="C14" s="417">
        <v>956</v>
      </c>
      <c r="D14" s="418">
        <v>5875.8</v>
      </c>
      <c r="E14" s="419">
        <v>52</v>
      </c>
      <c r="F14" s="418">
        <v>319.60000000000002</v>
      </c>
      <c r="G14" s="419"/>
      <c r="H14" s="418"/>
      <c r="I14" s="419">
        <v>62</v>
      </c>
      <c r="J14" s="418">
        <v>381.1</v>
      </c>
      <c r="K14" s="420">
        <v>245</v>
      </c>
      <c r="L14" s="420">
        <v>174</v>
      </c>
      <c r="M14" s="419">
        <v>2023</v>
      </c>
      <c r="N14" s="420">
        <v>1382</v>
      </c>
      <c r="O14" s="418">
        <v>337.2</v>
      </c>
      <c r="P14" s="430">
        <v>230.3</v>
      </c>
      <c r="Q14" s="418">
        <v>8.3000000000000007</v>
      </c>
      <c r="R14" s="418">
        <v>7.9</v>
      </c>
      <c r="S14" s="418">
        <v>40.799999999999997</v>
      </c>
      <c r="T14" s="418">
        <v>29</v>
      </c>
    </row>
    <row r="15" spans="1:20" ht="18" customHeight="1">
      <c r="A15" s="369">
        <v>10</v>
      </c>
      <c r="B15" s="371" t="s">
        <v>157</v>
      </c>
      <c r="C15" s="417">
        <v>490</v>
      </c>
      <c r="D15" s="418">
        <v>1847</v>
      </c>
      <c r="E15" s="419">
        <v>46</v>
      </c>
      <c r="F15" s="418">
        <v>173.4</v>
      </c>
      <c r="G15" s="419"/>
      <c r="H15" s="418"/>
      <c r="I15" s="419">
        <v>45</v>
      </c>
      <c r="J15" s="418">
        <v>169.6</v>
      </c>
      <c r="K15" s="420">
        <v>492</v>
      </c>
      <c r="L15" s="420">
        <v>418</v>
      </c>
      <c r="M15" s="419">
        <v>3378</v>
      </c>
      <c r="N15" s="420">
        <v>2991</v>
      </c>
      <c r="O15" s="418">
        <v>337.8</v>
      </c>
      <c r="P15" s="418">
        <v>299.10000000000002</v>
      </c>
      <c r="Q15" s="418">
        <v>6.9</v>
      </c>
      <c r="R15" s="418">
        <v>7.2</v>
      </c>
      <c r="S15" s="418">
        <v>49.2</v>
      </c>
      <c r="T15" s="418">
        <v>41.8</v>
      </c>
    </row>
    <row r="16" spans="1:20" s="374" customFormat="1" ht="18" customHeight="1" thickBot="1">
      <c r="A16" s="1799" t="s">
        <v>1122</v>
      </c>
      <c r="B16" s="1800"/>
      <c r="C16" s="448">
        <f>SUM(C6:C15)</f>
        <v>5483</v>
      </c>
      <c r="D16" s="448">
        <v>2457.8000000000002</v>
      </c>
      <c r="E16" s="448">
        <f t="shared" ref="E16:N16" si="0">SUM(E6:E15)</f>
        <v>661</v>
      </c>
      <c r="F16" s="448">
        <v>296.3</v>
      </c>
      <c r="G16" s="448">
        <f t="shared" si="0"/>
        <v>0</v>
      </c>
      <c r="H16" s="448">
        <f t="shared" si="0"/>
        <v>0</v>
      </c>
      <c r="I16" s="448">
        <f t="shared" si="0"/>
        <v>332</v>
      </c>
      <c r="J16" s="448">
        <v>148.80000000000001</v>
      </c>
      <c r="K16" s="448">
        <f t="shared" si="0"/>
        <v>3145</v>
      </c>
      <c r="L16" s="448">
        <f t="shared" si="0"/>
        <v>2881</v>
      </c>
      <c r="M16" s="448">
        <f t="shared" si="0"/>
        <v>23115</v>
      </c>
      <c r="N16" s="448">
        <f t="shared" si="0"/>
        <v>21421</v>
      </c>
      <c r="O16" s="448">
        <v>288.89999999999998</v>
      </c>
      <c r="P16" s="448">
        <v>267.8</v>
      </c>
      <c r="Q16" s="448">
        <v>7.3</v>
      </c>
      <c r="R16" s="448">
        <v>7.4</v>
      </c>
      <c r="S16" s="450">
        <v>39.299999999999997</v>
      </c>
      <c r="T16" s="450">
        <v>36</v>
      </c>
    </row>
    <row r="17" spans="1:20" ht="18" customHeight="1">
      <c r="A17" s="373">
        <v>11</v>
      </c>
      <c r="B17" s="376" t="s">
        <v>190</v>
      </c>
      <c r="C17" s="422">
        <v>699</v>
      </c>
      <c r="D17" s="423">
        <v>1570.8</v>
      </c>
      <c r="E17" s="424">
        <v>90</v>
      </c>
      <c r="F17" s="423">
        <v>202.2</v>
      </c>
      <c r="G17" s="424"/>
      <c r="H17" s="423"/>
      <c r="I17" s="424">
        <v>29</v>
      </c>
      <c r="J17" s="423">
        <v>65.2</v>
      </c>
      <c r="K17" s="425">
        <v>460</v>
      </c>
      <c r="L17" s="425">
        <v>399</v>
      </c>
      <c r="M17" s="424">
        <v>3490</v>
      </c>
      <c r="N17" s="425">
        <v>2844</v>
      </c>
      <c r="O17" s="423">
        <v>205.3</v>
      </c>
      <c r="P17" s="423">
        <v>167.3</v>
      </c>
      <c r="Q17" s="423">
        <v>7.6</v>
      </c>
      <c r="R17" s="423">
        <v>7.1</v>
      </c>
      <c r="S17" s="423">
        <v>27.1</v>
      </c>
      <c r="T17" s="423">
        <v>23.5</v>
      </c>
    </row>
    <row r="18" spans="1:20" ht="18" customHeight="1">
      <c r="A18" s="369">
        <v>12</v>
      </c>
      <c r="B18" s="89" t="s">
        <v>152</v>
      </c>
      <c r="C18" s="426">
        <v>601</v>
      </c>
      <c r="D18" s="427">
        <v>1829.5</v>
      </c>
      <c r="E18" s="428">
        <v>81</v>
      </c>
      <c r="F18" s="427">
        <v>246.6</v>
      </c>
      <c r="G18" s="428"/>
      <c r="H18" s="427"/>
      <c r="I18" s="428">
        <v>48</v>
      </c>
      <c r="J18" s="427">
        <v>146.1</v>
      </c>
      <c r="K18" s="429">
        <v>528</v>
      </c>
      <c r="L18" s="429">
        <v>458</v>
      </c>
      <c r="M18" s="428">
        <v>3618</v>
      </c>
      <c r="N18" s="429">
        <v>3034</v>
      </c>
      <c r="O18" s="427">
        <v>301.5</v>
      </c>
      <c r="P18" s="427">
        <v>252.8</v>
      </c>
      <c r="Q18" s="427">
        <v>6.9</v>
      </c>
      <c r="R18" s="427">
        <v>6.6</v>
      </c>
      <c r="S18" s="427">
        <v>44</v>
      </c>
      <c r="T18" s="427">
        <v>38.200000000000003</v>
      </c>
    </row>
    <row r="19" spans="1:20" ht="18" customHeight="1" thickBot="1">
      <c r="A19" s="369">
        <v>13</v>
      </c>
      <c r="B19" s="89" t="s">
        <v>155</v>
      </c>
      <c r="C19" s="426">
        <v>274</v>
      </c>
      <c r="D19" s="427">
        <v>859.7</v>
      </c>
      <c r="E19" s="428">
        <v>43</v>
      </c>
      <c r="F19" s="427">
        <v>134.9</v>
      </c>
      <c r="G19" s="428"/>
      <c r="H19" s="427"/>
      <c r="I19" s="428">
        <v>7</v>
      </c>
      <c r="J19" s="427">
        <v>22</v>
      </c>
      <c r="K19" s="429">
        <v>425</v>
      </c>
      <c r="L19" s="429">
        <v>422</v>
      </c>
      <c r="M19" s="432">
        <v>2888</v>
      </c>
      <c r="N19" s="429">
        <v>2687</v>
      </c>
      <c r="O19" s="433">
        <v>240.7</v>
      </c>
      <c r="P19" s="427">
        <v>223.9</v>
      </c>
      <c r="Q19" s="427">
        <v>6.8</v>
      </c>
      <c r="R19" s="427">
        <v>6.4</v>
      </c>
      <c r="S19" s="433">
        <v>35.4</v>
      </c>
      <c r="T19" s="433">
        <v>35.200000000000003</v>
      </c>
    </row>
    <row r="20" spans="1:20" ht="18" customHeight="1" thickBot="1">
      <c r="A20" s="1799" t="s">
        <v>1059</v>
      </c>
      <c r="B20" s="1800"/>
      <c r="C20" s="434">
        <f>SUM(C17:C19)</f>
        <v>1574</v>
      </c>
      <c r="D20" s="434">
        <v>1441.1</v>
      </c>
      <c r="E20" s="434">
        <f t="shared" ref="E20:N20" si="1">SUM(E17:E19)</f>
        <v>214</v>
      </c>
      <c r="F20" s="434">
        <v>195.9</v>
      </c>
      <c r="G20" s="434">
        <f t="shared" si="1"/>
        <v>0</v>
      </c>
      <c r="H20" s="434">
        <f t="shared" si="1"/>
        <v>0</v>
      </c>
      <c r="I20" s="434">
        <f t="shared" si="1"/>
        <v>84</v>
      </c>
      <c r="J20" s="434">
        <v>76.900000000000006</v>
      </c>
      <c r="K20" s="434">
        <f t="shared" si="1"/>
        <v>1413</v>
      </c>
      <c r="L20" s="434">
        <f t="shared" si="1"/>
        <v>1279</v>
      </c>
      <c r="M20" s="434">
        <f t="shared" si="1"/>
        <v>9996</v>
      </c>
      <c r="N20" s="434">
        <f t="shared" si="1"/>
        <v>8565</v>
      </c>
      <c r="O20" s="434">
        <v>243.8</v>
      </c>
      <c r="P20" s="434">
        <v>208.9</v>
      </c>
      <c r="Q20" s="434">
        <v>7.1</v>
      </c>
      <c r="R20" s="434">
        <v>6.7</v>
      </c>
      <c r="S20" s="451">
        <v>34.5</v>
      </c>
      <c r="T20" s="434">
        <v>31.2</v>
      </c>
    </row>
    <row r="21" spans="1:20" ht="18" customHeight="1">
      <c r="A21" s="373">
        <v>14</v>
      </c>
      <c r="B21" s="449" t="s">
        <v>1119</v>
      </c>
      <c r="C21" s="436">
        <v>17481</v>
      </c>
      <c r="D21" s="423">
        <v>4197.3</v>
      </c>
      <c r="E21" s="424">
        <v>827</v>
      </c>
      <c r="F21" s="423">
        <v>198.6</v>
      </c>
      <c r="G21" s="424">
        <v>61</v>
      </c>
      <c r="H21" s="423">
        <v>14.6</v>
      </c>
      <c r="I21" s="424">
        <v>212</v>
      </c>
      <c r="J21" s="423">
        <v>50.9</v>
      </c>
      <c r="K21" s="424">
        <v>11258</v>
      </c>
      <c r="L21" s="424">
        <v>11386</v>
      </c>
      <c r="M21" s="424">
        <v>95466</v>
      </c>
      <c r="N21" s="437">
        <v>92896</v>
      </c>
      <c r="O21" s="423">
        <v>296.5</v>
      </c>
      <c r="P21" s="423">
        <v>288.5</v>
      </c>
      <c r="Q21" s="423">
        <v>8.5</v>
      </c>
      <c r="R21" s="423">
        <v>8.1999999999999993</v>
      </c>
      <c r="S21" s="438">
        <v>35</v>
      </c>
      <c r="T21" s="438">
        <v>35.4</v>
      </c>
    </row>
    <row r="22" spans="1:20" ht="18" customHeight="1">
      <c r="A22" s="369">
        <v>15</v>
      </c>
      <c r="B22" s="372" t="s">
        <v>137</v>
      </c>
      <c r="C22" s="236">
        <v>2999</v>
      </c>
      <c r="D22" s="439">
        <v>2183.9</v>
      </c>
      <c r="E22" s="236">
        <v>5</v>
      </c>
      <c r="F22" s="423">
        <v>3.6</v>
      </c>
      <c r="G22" s="236"/>
      <c r="H22" s="236"/>
      <c r="I22" s="236">
        <v>49</v>
      </c>
      <c r="J22" s="439">
        <v>35.700000000000003</v>
      </c>
      <c r="K22" s="440"/>
      <c r="L22" s="440"/>
      <c r="M22" s="100"/>
      <c r="N22" s="100"/>
      <c r="O22" s="418"/>
      <c r="P22" s="418"/>
      <c r="Q22" s="418"/>
      <c r="R22" s="418"/>
      <c r="S22" s="418"/>
      <c r="T22" s="418"/>
    </row>
    <row r="23" spans="1:20" ht="18" customHeight="1">
      <c r="A23" s="369">
        <v>16</v>
      </c>
      <c r="B23" s="372" t="s">
        <v>139</v>
      </c>
      <c r="C23" s="441">
        <v>2120</v>
      </c>
      <c r="D23" s="439">
        <v>1655.9</v>
      </c>
      <c r="E23" s="236">
        <v>4</v>
      </c>
      <c r="F23" s="236">
        <v>3.1</v>
      </c>
      <c r="G23" s="236"/>
      <c r="H23" s="236"/>
      <c r="I23" s="236">
        <v>28</v>
      </c>
      <c r="J23" s="439">
        <v>21.9</v>
      </c>
      <c r="K23" s="440"/>
      <c r="L23" s="440"/>
      <c r="M23" s="100"/>
      <c r="N23" s="100"/>
      <c r="O23" s="418"/>
      <c r="P23" s="418"/>
      <c r="Q23" s="418"/>
      <c r="R23" s="418"/>
      <c r="S23" s="418"/>
      <c r="T23" s="418"/>
    </row>
    <row r="24" spans="1:20" ht="18" customHeight="1">
      <c r="A24" s="369">
        <v>17</v>
      </c>
      <c r="B24" s="372" t="s">
        <v>138</v>
      </c>
      <c r="C24" s="441">
        <v>2162</v>
      </c>
      <c r="D24" s="439">
        <v>1496.6</v>
      </c>
      <c r="E24" s="236">
        <v>4</v>
      </c>
      <c r="F24" s="418">
        <v>2.8</v>
      </c>
      <c r="G24" s="236"/>
      <c r="H24" s="236"/>
      <c r="I24" s="236">
        <v>56</v>
      </c>
      <c r="J24" s="439">
        <v>38.799999999999997</v>
      </c>
      <c r="K24" s="440"/>
      <c r="L24" s="440"/>
      <c r="M24" s="100"/>
      <c r="N24" s="100"/>
      <c r="O24" s="418"/>
      <c r="P24" s="418"/>
      <c r="Q24" s="418"/>
      <c r="R24" s="418"/>
      <c r="S24" s="418"/>
      <c r="T24" s="418"/>
    </row>
    <row r="25" spans="1:20" ht="18" customHeight="1">
      <c r="A25" s="369">
        <v>18</v>
      </c>
      <c r="B25" s="372" t="s">
        <v>1120</v>
      </c>
      <c r="C25" s="442"/>
      <c r="D25" s="418"/>
      <c r="E25" s="419"/>
      <c r="F25" s="418"/>
      <c r="G25" s="419"/>
      <c r="H25" s="418"/>
      <c r="I25" s="419"/>
      <c r="J25" s="423"/>
      <c r="K25" s="419">
        <v>528</v>
      </c>
      <c r="L25" s="419">
        <v>463</v>
      </c>
      <c r="M25" s="419">
        <v>4872</v>
      </c>
      <c r="N25" s="420">
        <v>4320</v>
      </c>
      <c r="O25" s="418">
        <v>324.8</v>
      </c>
      <c r="P25" s="418">
        <v>288</v>
      </c>
      <c r="Q25" s="418">
        <v>9.1999999999999993</v>
      </c>
      <c r="R25" s="418">
        <v>9.3000000000000007</v>
      </c>
      <c r="S25" s="418">
        <v>35.200000000000003</v>
      </c>
      <c r="T25" s="418">
        <v>30.9</v>
      </c>
    </row>
    <row r="26" spans="1:20" ht="18" customHeight="1" thickBot="1">
      <c r="A26" s="369">
        <v>19</v>
      </c>
      <c r="B26" s="372" t="s">
        <v>1121</v>
      </c>
      <c r="C26" s="443">
        <v>2551</v>
      </c>
      <c r="D26" s="423">
        <v>612.5</v>
      </c>
      <c r="E26" s="428">
        <v>5</v>
      </c>
      <c r="F26" s="427">
        <v>1.2</v>
      </c>
      <c r="G26" s="428"/>
      <c r="H26" s="427"/>
      <c r="I26" s="428">
        <v>405</v>
      </c>
      <c r="J26" s="427">
        <v>97.2</v>
      </c>
      <c r="K26" s="428">
        <v>1151</v>
      </c>
      <c r="L26" s="428">
        <v>1131</v>
      </c>
      <c r="M26" s="428">
        <v>9760</v>
      </c>
      <c r="N26" s="429">
        <v>9472</v>
      </c>
      <c r="O26" s="427">
        <v>305</v>
      </c>
      <c r="P26" s="427">
        <v>201.5</v>
      </c>
      <c r="Q26" s="427">
        <v>8.5</v>
      </c>
      <c r="R26" s="427">
        <v>8.4</v>
      </c>
      <c r="S26" s="427">
        <v>36</v>
      </c>
      <c r="T26" s="427">
        <v>24.1</v>
      </c>
    </row>
    <row r="27" spans="1:20" ht="13.5" thickBot="1">
      <c r="A27" s="1797" t="s">
        <v>133</v>
      </c>
      <c r="B27" s="1797"/>
      <c r="C27" s="444">
        <v>37370</v>
      </c>
      <c r="D27" s="445">
        <v>4590</v>
      </c>
      <c r="E27" s="444">
        <v>1720</v>
      </c>
      <c r="F27" s="445">
        <v>229.7</v>
      </c>
      <c r="G27" s="444">
        <v>61</v>
      </c>
      <c r="H27" s="445">
        <v>8.1</v>
      </c>
      <c r="I27" s="444">
        <v>1166</v>
      </c>
      <c r="J27" s="445">
        <v>155.69999999999999</v>
      </c>
      <c r="K27" s="446">
        <v>17495</v>
      </c>
      <c r="L27" s="446">
        <v>17140</v>
      </c>
      <c r="M27" s="446">
        <v>143209</v>
      </c>
      <c r="N27" s="447">
        <v>136674</v>
      </c>
      <c r="O27" s="435">
        <v>292.3</v>
      </c>
      <c r="P27" s="435">
        <v>270.60000000000002</v>
      </c>
      <c r="Q27" s="435">
        <v>8.1999999999999993</v>
      </c>
      <c r="R27" s="435">
        <v>8</v>
      </c>
      <c r="S27" s="435">
        <v>35.700000000000003</v>
      </c>
      <c r="T27" s="435">
        <v>33.9</v>
      </c>
    </row>
    <row r="31" spans="1:20">
      <c r="A31" s="1502">
        <v>56</v>
      </c>
      <c r="B31" s="1502"/>
      <c r="C31" s="1502"/>
      <c r="D31" s="1502"/>
      <c r="E31" s="1502"/>
      <c r="F31" s="1502"/>
      <c r="G31" s="1502"/>
      <c r="H31" s="1502"/>
      <c r="I31" s="1502"/>
      <c r="J31" s="1502"/>
      <c r="K31" s="1502"/>
      <c r="L31" s="1502"/>
      <c r="M31" s="1502"/>
      <c r="N31" s="1502"/>
      <c r="O31" s="1502"/>
      <c r="P31" s="1502"/>
      <c r="Q31" s="1502"/>
      <c r="R31" s="1502"/>
      <c r="S31" s="1502"/>
      <c r="T31" s="1502"/>
    </row>
  </sheetData>
  <mergeCells count="21">
    <mergeCell ref="A31:T31"/>
    <mergeCell ref="A27:B27"/>
    <mergeCell ref="O3:P4"/>
    <mergeCell ref="Q3:R4"/>
    <mergeCell ref="S3:T4"/>
    <mergeCell ref="C4:D4"/>
    <mergeCell ref="E4:F4"/>
    <mergeCell ref="G4:H4"/>
    <mergeCell ref="I4:J4"/>
    <mergeCell ref="A20:B20"/>
    <mergeCell ref="A16:B16"/>
    <mergeCell ref="A1:T1"/>
    <mergeCell ref="B2:D2"/>
    <mergeCell ref="A3:A5"/>
    <mergeCell ref="B3:B5"/>
    <mergeCell ref="C3:D3"/>
    <mergeCell ref="E3:F3"/>
    <mergeCell ref="G3:H3"/>
    <mergeCell ref="I3:J3"/>
    <mergeCell ref="K3:L4"/>
    <mergeCell ref="M3:N4"/>
  </mergeCells>
  <phoneticPr fontId="2" type="noConversion"/>
  <pageMargins left="0.25" right="0.25" top="0.52" bottom="0.38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179"/>
  <sheetViews>
    <sheetView topLeftCell="H1" workbookViewId="0">
      <selection activeCell="V18" sqref="V18"/>
    </sheetView>
  </sheetViews>
  <sheetFormatPr defaultRowHeight="12.75"/>
  <cols>
    <col min="1" max="1" width="8.28515625" style="702" customWidth="1"/>
    <col min="2" max="3" width="5.85546875" style="702" customWidth="1"/>
    <col min="4" max="4" width="5.42578125" style="702" customWidth="1"/>
    <col min="5" max="5" width="5.5703125" style="702" customWidth="1"/>
    <col min="6" max="6" width="5.42578125" style="702" customWidth="1"/>
    <col min="7" max="7" width="5" style="702" customWidth="1"/>
    <col min="8" max="8" width="5.140625" style="702" customWidth="1"/>
    <col min="9" max="9" width="5.42578125" style="702" customWidth="1"/>
    <col min="10" max="10" width="5.140625" style="702" customWidth="1"/>
    <col min="11" max="11" width="5" style="702" customWidth="1"/>
    <col min="12" max="12" width="5.42578125" style="702" customWidth="1"/>
    <col min="13" max="13" width="5" style="702" customWidth="1"/>
    <col min="14" max="14" width="5.140625" style="702" customWidth="1"/>
    <col min="15" max="15" width="6.140625" style="702" customWidth="1"/>
    <col min="16" max="16" width="7.42578125" style="702" customWidth="1"/>
    <col min="17" max="17" width="8.85546875" style="702" customWidth="1"/>
    <col min="18" max="18" width="5.85546875" style="702" customWidth="1"/>
    <col min="19" max="19" width="5.7109375" style="702" customWidth="1"/>
    <col min="20" max="22" width="5.42578125" style="702" customWidth="1"/>
    <col min="23" max="25" width="5.5703125" style="702" customWidth="1"/>
    <col min="26" max="26" width="5.42578125" style="702" customWidth="1"/>
    <col min="27" max="28" width="5.28515625" style="702" customWidth="1"/>
    <col min="29" max="29" width="5.42578125" style="702" customWidth="1"/>
    <col min="30" max="30" width="5" style="702" customWidth="1"/>
    <col min="31" max="31" width="4.5703125" style="702" customWidth="1"/>
    <col min="32" max="32" width="6" style="702" customWidth="1"/>
    <col min="33" max="33" width="6.85546875" style="702" customWidth="1"/>
    <col min="34" max="34" width="5.85546875" style="702" customWidth="1"/>
    <col min="35" max="35" width="5.7109375" style="702" customWidth="1"/>
    <col min="36" max="36" width="5.42578125" style="702" customWidth="1"/>
    <col min="37" max="37" width="5.5703125" style="702" customWidth="1"/>
    <col min="38" max="38" width="5.28515625" style="702" customWidth="1"/>
    <col min="39" max="39" width="5.140625" style="702" customWidth="1"/>
    <col min="40" max="41" width="5.28515625" style="702" customWidth="1"/>
    <col min="42" max="42" width="5.5703125" style="702" customWidth="1"/>
    <col min="43" max="44" width="5.140625" style="702" customWidth="1"/>
    <col min="45" max="46" width="5.5703125" style="702" customWidth="1"/>
    <col min="47" max="47" width="5.7109375" style="702" customWidth="1"/>
    <col min="48" max="48" width="6.140625" style="702" customWidth="1"/>
    <col min="49" max="16384" width="9.140625" style="702"/>
  </cols>
  <sheetData>
    <row r="1" spans="1:48">
      <c r="A1" s="1498" t="s">
        <v>732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1498"/>
      <c r="N1" s="1498"/>
      <c r="O1" s="1498"/>
      <c r="P1" s="1498"/>
      <c r="Q1" s="1498" t="s">
        <v>733</v>
      </c>
      <c r="R1" s="1498"/>
      <c r="S1" s="1498"/>
      <c r="T1" s="1498"/>
      <c r="U1" s="1498"/>
      <c r="V1" s="1498"/>
      <c r="W1" s="1498"/>
      <c r="X1" s="1498"/>
      <c r="Y1" s="1498"/>
      <c r="Z1" s="1498"/>
      <c r="AA1" s="1498"/>
      <c r="AB1" s="1498"/>
      <c r="AC1" s="1498"/>
      <c r="AD1" s="1498"/>
      <c r="AE1" s="1498"/>
      <c r="AF1" s="1498"/>
      <c r="AG1" s="1498" t="s">
        <v>733</v>
      </c>
      <c r="AH1" s="1498"/>
      <c r="AI1" s="1498"/>
      <c r="AJ1" s="1498"/>
      <c r="AK1" s="1498"/>
      <c r="AL1" s="1498"/>
      <c r="AM1" s="1498"/>
      <c r="AN1" s="1498"/>
      <c r="AO1" s="1498"/>
      <c r="AP1" s="1498"/>
      <c r="AQ1" s="1498"/>
      <c r="AR1" s="1498"/>
      <c r="AS1" s="1498"/>
      <c r="AT1" s="1498"/>
      <c r="AU1" s="1498"/>
      <c r="AV1" s="1498"/>
    </row>
    <row r="2" spans="1:48"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  <c r="AD2" s="703"/>
      <c r="AE2" s="703"/>
      <c r="AF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3"/>
      <c r="AT2" s="703"/>
      <c r="AU2" s="703"/>
      <c r="AV2" s="703"/>
    </row>
    <row r="3" spans="1:48"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1500" t="s">
        <v>0</v>
      </c>
      <c r="P3" s="1500"/>
      <c r="R3" s="703"/>
      <c r="S3" s="703"/>
      <c r="T3" s="703"/>
      <c r="U3" s="703"/>
      <c r="V3" s="703"/>
      <c r="W3" s="703"/>
      <c r="X3" s="703"/>
      <c r="Y3" s="703"/>
      <c r="Z3" s="703"/>
      <c r="AA3" s="703"/>
      <c r="AB3" s="703"/>
      <c r="AC3" s="703"/>
      <c r="AD3" s="703"/>
      <c r="AE3" s="1501" t="s">
        <v>734</v>
      </c>
      <c r="AF3" s="1501"/>
      <c r="AH3" s="703"/>
      <c r="AI3" s="703"/>
      <c r="AJ3" s="703"/>
      <c r="AK3" s="703"/>
      <c r="AL3" s="703"/>
      <c r="AM3" s="703"/>
      <c r="AN3" s="703"/>
      <c r="AO3" s="703"/>
      <c r="AP3" s="703"/>
      <c r="AQ3" s="703"/>
      <c r="AR3" s="703"/>
      <c r="AS3" s="703"/>
      <c r="AT3" s="703"/>
      <c r="AU3" s="1501" t="s">
        <v>735</v>
      </c>
      <c r="AV3" s="1501"/>
    </row>
    <row r="4" spans="1:48" ht="62.25" customHeight="1">
      <c r="A4" s="704"/>
      <c r="B4" s="705" t="s">
        <v>159</v>
      </c>
      <c r="C4" s="705" t="s">
        <v>98</v>
      </c>
      <c r="D4" s="705" t="s">
        <v>99</v>
      </c>
      <c r="E4" s="705" t="s">
        <v>108</v>
      </c>
      <c r="F4" s="705" t="s">
        <v>100</v>
      </c>
      <c r="G4" s="705" t="s">
        <v>101</v>
      </c>
      <c r="H4" s="705" t="s">
        <v>102</v>
      </c>
      <c r="I4" s="705" t="s">
        <v>103</v>
      </c>
      <c r="J4" s="705" t="s">
        <v>106</v>
      </c>
      <c r="K4" s="705" t="s">
        <v>104</v>
      </c>
      <c r="L4" s="705" t="s">
        <v>105</v>
      </c>
      <c r="M4" s="705" t="s">
        <v>107</v>
      </c>
      <c r="N4" s="705" t="s">
        <v>109</v>
      </c>
      <c r="O4" s="705" t="s">
        <v>110</v>
      </c>
      <c r="P4" s="705" t="s">
        <v>736</v>
      </c>
      <c r="Q4" s="704"/>
      <c r="R4" s="706" t="s">
        <v>159</v>
      </c>
      <c r="S4" s="706" t="s">
        <v>98</v>
      </c>
      <c r="T4" s="706" t="s">
        <v>99</v>
      </c>
      <c r="U4" s="706" t="s">
        <v>108</v>
      </c>
      <c r="V4" s="706" t="s">
        <v>100</v>
      </c>
      <c r="W4" s="706" t="s">
        <v>101</v>
      </c>
      <c r="X4" s="706" t="s">
        <v>102</v>
      </c>
      <c r="Y4" s="706" t="s">
        <v>103</v>
      </c>
      <c r="Z4" s="706" t="s">
        <v>106</v>
      </c>
      <c r="AA4" s="706" t="s">
        <v>104</v>
      </c>
      <c r="AB4" s="706" t="s">
        <v>105</v>
      </c>
      <c r="AC4" s="706" t="s">
        <v>107</v>
      </c>
      <c r="AD4" s="706" t="s">
        <v>109</v>
      </c>
      <c r="AE4" s="706" t="s">
        <v>110</v>
      </c>
      <c r="AF4" s="705" t="s">
        <v>736</v>
      </c>
      <c r="AG4" s="704"/>
      <c r="AH4" s="706" t="s">
        <v>159</v>
      </c>
      <c r="AI4" s="706" t="s">
        <v>98</v>
      </c>
      <c r="AJ4" s="706" t="s">
        <v>99</v>
      </c>
      <c r="AK4" s="706" t="s">
        <v>108</v>
      </c>
      <c r="AL4" s="706" t="s">
        <v>100</v>
      </c>
      <c r="AM4" s="706" t="s">
        <v>101</v>
      </c>
      <c r="AN4" s="706" t="s">
        <v>102</v>
      </c>
      <c r="AO4" s="706" t="s">
        <v>103</v>
      </c>
      <c r="AP4" s="706" t="s">
        <v>106</v>
      </c>
      <c r="AQ4" s="706" t="s">
        <v>104</v>
      </c>
      <c r="AR4" s="706" t="s">
        <v>105</v>
      </c>
      <c r="AS4" s="706" t="s">
        <v>107</v>
      </c>
      <c r="AT4" s="706" t="s">
        <v>109</v>
      </c>
      <c r="AU4" s="706" t="s">
        <v>110</v>
      </c>
      <c r="AV4" s="706" t="s">
        <v>1501</v>
      </c>
    </row>
    <row r="5" spans="1:48" ht="18.75" customHeight="1">
      <c r="A5" s="707" t="s">
        <v>23</v>
      </c>
      <c r="B5" s="708">
        <v>41812</v>
      </c>
      <c r="C5" s="708">
        <v>3138</v>
      </c>
      <c r="D5" s="708">
        <v>2099</v>
      </c>
      <c r="E5" s="708">
        <v>4475</v>
      </c>
      <c r="F5" s="708">
        <v>1686</v>
      </c>
      <c r="G5" s="708">
        <v>1345</v>
      </c>
      <c r="H5" s="708">
        <v>3265</v>
      </c>
      <c r="I5" s="708">
        <v>2631</v>
      </c>
      <c r="J5" s="708">
        <v>2001</v>
      </c>
      <c r="K5" s="708">
        <v>3119</v>
      </c>
      <c r="L5" s="708">
        <v>1737</v>
      </c>
      <c r="M5" s="708">
        <v>3493</v>
      </c>
      <c r="N5" s="708">
        <v>2664</v>
      </c>
      <c r="O5" s="708">
        <v>1636</v>
      </c>
      <c r="P5" s="708">
        <v>75101</v>
      </c>
      <c r="Q5" s="707" t="s">
        <v>23</v>
      </c>
      <c r="R5" s="709">
        <v>20303</v>
      </c>
      <c r="S5" s="709">
        <v>1603</v>
      </c>
      <c r="T5" s="709">
        <v>1091</v>
      </c>
      <c r="U5" s="709">
        <v>2296</v>
      </c>
      <c r="V5" s="709">
        <v>869</v>
      </c>
      <c r="W5" s="709">
        <v>705</v>
      </c>
      <c r="X5" s="709">
        <v>1685</v>
      </c>
      <c r="Y5" s="709">
        <v>1382</v>
      </c>
      <c r="Z5" s="709">
        <v>1041</v>
      </c>
      <c r="AA5" s="709">
        <v>1626</v>
      </c>
      <c r="AB5" s="709">
        <v>899</v>
      </c>
      <c r="AC5" s="709">
        <v>1794</v>
      </c>
      <c r="AD5" s="709">
        <v>1342</v>
      </c>
      <c r="AE5" s="709">
        <v>827</v>
      </c>
      <c r="AF5" s="709">
        <v>37463</v>
      </c>
      <c r="AG5" s="707" t="s">
        <v>23</v>
      </c>
      <c r="AH5" s="709">
        <v>21509</v>
      </c>
      <c r="AI5" s="709">
        <v>1535</v>
      </c>
      <c r="AJ5" s="709">
        <v>1008</v>
      </c>
      <c r="AK5" s="709">
        <v>2179</v>
      </c>
      <c r="AL5" s="709">
        <v>817</v>
      </c>
      <c r="AM5" s="709">
        <v>640</v>
      </c>
      <c r="AN5" s="709">
        <v>1580</v>
      </c>
      <c r="AO5" s="709">
        <v>1249</v>
      </c>
      <c r="AP5" s="709">
        <v>960</v>
      </c>
      <c r="AQ5" s="709">
        <v>1493</v>
      </c>
      <c r="AR5" s="709">
        <v>838</v>
      </c>
      <c r="AS5" s="709">
        <v>1699</v>
      </c>
      <c r="AT5" s="709">
        <v>1322</v>
      </c>
      <c r="AU5" s="709">
        <v>809</v>
      </c>
      <c r="AV5" s="709">
        <v>37638</v>
      </c>
    </row>
    <row r="6" spans="1:48">
      <c r="A6" s="710">
        <v>0</v>
      </c>
      <c r="B6" s="709">
        <v>774</v>
      </c>
      <c r="C6" s="709">
        <v>49</v>
      </c>
      <c r="D6" s="709">
        <v>59</v>
      </c>
      <c r="E6" s="709">
        <v>95</v>
      </c>
      <c r="F6" s="709">
        <v>49</v>
      </c>
      <c r="G6" s="709">
        <v>30</v>
      </c>
      <c r="H6" s="709">
        <v>72</v>
      </c>
      <c r="I6" s="709">
        <v>66</v>
      </c>
      <c r="J6" s="709">
        <v>46</v>
      </c>
      <c r="K6" s="709">
        <v>85</v>
      </c>
      <c r="L6" s="709">
        <v>48</v>
      </c>
      <c r="M6" s="709">
        <v>98</v>
      </c>
      <c r="N6" s="709">
        <v>73</v>
      </c>
      <c r="O6" s="709">
        <v>36</v>
      </c>
      <c r="P6" s="709">
        <v>1580</v>
      </c>
      <c r="Q6" s="710">
        <v>0</v>
      </c>
      <c r="R6" s="709">
        <v>382</v>
      </c>
      <c r="S6" s="709">
        <v>30</v>
      </c>
      <c r="T6" s="709">
        <v>31</v>
      </c>
      <c r="U6" s="709">
        <v>42</v>
      </c>
      <c r="V6" s="709">
        <v>21</v>
      </c>
      <c r="W6" s="709">
        <v>10</v>
      </c>
      <c r="X6" s="709">
        <v>38</v>
      </c>
      <c r="Y6" s="709">
        <v>36</v>
      </c>
      <c r="Z6" s="709">
        <v>27</v>
      </c>
      <c r="AA6" s="709">
        <v>47</v>
      </c>
      <c r="AB6" s="709">
        <v>28</v>
      </c>
      <c r="AC6" s="709">
        <v>47</v>
      </c>
      <c r="AD6" s="709">
        <v>38</v>
      </c>
      <c r="AE6" s="709">
        <v>19</v>
      </c>
      <c r="AF6" s="709">
        <v>796</v>
      </c>
      <c r="AG6" s="710">
        <v>0</v>
      </c>
      <c r="AH6" s="709">
        <v>392</v>
      </c>
      <c r="AI6" s="709">
        <v>19</v>
      </c>
      <c r="AJ6" s="709">
        <v>28</v>
      </c>
      <c r="AK6" s="709">
        <v>53</v>
      </c>
      <c r="AL6" s="709">
        <v>28</v>
      </c>
      <c r="AM6" s="709">
        <v>20</v>
      </c>
      <c r="AN6" s="709">
        <v>34</v>
      </c>
      <c r="AO6" s="709">
        <v>30</v>
      </c>
      <c r="AP6" s="709">
        <v>19</v>
      </c>
      <c r="AQ6" s="709">
        <v>38</v>
      </c>
      <c r="AR6" s="709">
        <v>20</v>
      </c>
      <c r="AS6" s="709">
        <v>51</v>
      </c>
      <c r="AT6" s="709">
        <v>35</v>
      </c>
      <c r="AU6" s="709">
        <v>17</v>
      </c>
      <c r="AV6" s="709">
        <v>784</v>
      </c>
    </row>
    <row r="7" spans="1:48">
      <c r="A7" s="710">
        <v>1</v>
      </c>
      <c r="B7" s="709">
        <v>961</v>
      </c>
      <c r="C7" s="709">
        <v>61</v>
      </c>
      <c r="D7" s="709">
        <v>47</v>
      </c>
      <c r="E7" s="709">
        <v>114</v>
      </c>
      <c r="F7" s="709">
        <v>33</v>
      </c>
      <c r="G7" s="709">
        <v>33</v>
      </c>
      <c r="H7" s="709">
        <v>91</v>
      </c>
      <c r="I7" s="709">
        <v>61</v>
      </c>
      <c r="J7" s="709">
        <v>44</v>
      </c>
      <c r="K7" s="709">
        <v>67</v>
      </c>
      <c r="L7" s="709">
        <v>47</v>
      </c>
      <c r="M7" s="709">
        <v>80</v>
      </c>
      <c r="N7" s="709">
        <v>65</v>
      </c>
      <c r="O7" s="709">
        <v>41</v>
      </c>
      <c r="P7" s="709">
        <v>1745</v>
      </c>
      <c r="Q7" s="710">
        <v>1</v>
      </c>
      <c r="R7" s="709">
        <v>492</v>
      </c>
      <c r="S7" s="709">
        <v>31</v>
      </c>
      <c r="T7" s="709">
        <v>20</v>
      </c>
      <c r="U7" s="709">
        <v>56</v>
      </c>
      <c r="V7" s="709">
        <v>22</v>
      </c>
      <c r="W7" s="709">
        <v>16</v>
      </c>
      <c r="X7" s="709">
        <v>49</v>
      </c>
      <c r="Y7" s="709">
        <v>37</v>
      </c>
      <c r="Z7" s="709">
        <v>24</v>
      </c>
      <c r="AA7" s="709">
        <v>43</v>
      </c>
      <c r="AB7" s="709">
        <v>25</v>
      </c>
      <c r="AC7" s="709">
        <v>39</v>
      </c>
      <c r="AD7" s="709">
        <v>28</v>
      </c>
      <c r="AE7" s="709">
        <v>18</v>
      </c>
      <c r="AF7" s="709">
        <v>900</v>
      </c>
      <c r="AG7" s="710">
        <v>1</v>
      </c>
      <c r="AH7" s="709">
        <v>469</v>
      </c>
      <c r="AI7" s="709">
        <v>30</v>
      </c>
      <c r="AJ7" s="709">
        <v>27</v>
      </c>
      <c r="AK7" s="709">
        <v>58</v>
      </c>
      <c r="AL7" s="709">
        <v>11</v>
      </c>
      <c r="AM7" s="709">
        <v>17</v>
      </c>
      <c r="AN7" s="709">
        <v>42</v>
      </c>
      <c r="AO7" s="709">
        <v>24</v>
      </c>
      <c r="AP7" s="709">
        <v>20</v>
      </c>
      <c r="AQ7" s="709">
        <v>24</v>
      </c>
      <c r="AR7" s="709">
        <v>22</v>
      </c>
      <c r="AS7" s="709">
        <v>41</v>
      </c>
      <c r="AT7" s="709">
        <v>37</v>
      </c>
      <c r="AU7" s="709">
        <v>23</v>
      </c>
      <c r="AV7" s="709">
        <v>845</v>
      </c>
    </row>
    <row r="8" spans="1:48">
      <c r="A8" s="710">
        <v>2</v>
      </c>
      <c r="B8" s="709">
        <v>1037</v>
      </c>
      <c r="C8" s="709">
        <v>60</v>
      </c>
      <c r="D8" s="709">
        <v>42</v>
      </c>
      <c r="E8" s="709">
        <v>125</v>
      </c>
      <c r="F8" s="709">
        <v>42</v>
      </c>
      <c r="G8" s="709">
        <v>38</v>
      </c>
      <c r="H8" s="709">
        <v>93</v>
      </c>
      <c r="I8" s="709">
        <v>83</v>
      </c>
      <c r="J8" s="709">
        <v>51</v>
      </c>
      <c r="K8" s="709">
        <v>94</v>
      </c>
      <c r="L8" s="709">
        <v>40</v>
      </c>
      <c r="M8" s="709">
        <v>69</v>
      </c>
      <c r="N8" s="709">
        <v>48</v>
      </c>
      <c r="O8" s="709">
        <v>40</v>
      </c>
      <c r="P8" s="709">
        <v>1862</v>
      </c>
      <c r="Q8" s="710">
        <v>2</v>
      </c>
      <c r="R8" s="709">
        <v>538</v>
      </c>
      <c r="S8" s="709">
        <v>35</v>
      </c>
      <c r="T8" s="709">
        <v>24</v>
      </c>
      <c r="U8" s="709">
        <v>62</v>
      </c>
      <c r="V8" s="709">
        <v>21</v>
      </c>
      <c r="W8" s="709">
        <v>21</v>
      </c>
      <c r="X8" s="709">
        <v>49</v>
      </c>
      <c r="Y8" s="709">
        <v>45</v>
      </c>
      <c r="Z8" s="709">
        <v>24</v>
      </c>
      <c r="AA8" s="709">
        <v>46</v>
      </c>
      <c r="AB8" s="709">
        <v>21</v>
      </c>
      <c r="AC8" s="709">
        <v>24</v>
      </c>
      <c r="AD8" s="709">
        <v>23</v>
      </c>
      <c r="AE8" s="709">
        <v>22</v>
      </c>
      <c r="AF8" s="709">
        <v>955</v>
      </c>
      <c r="AG8" s="710">
        <v>2</v>
      </c>
      <c r="AH8" s="709">
        <v>499</v>
      </c>
      <c r="AI8" s="709">
        <v>25</v>
      </c>
      <c r="AJ8" s="709">
        <v>18</v>
      </c>
      <c r="AK8" s="709">
        <v>63</v>
      </c>
      <c r="AL8" s="709">
        <v>21</v>
      </c>
      <c r="AM8" s="709">
        <v>17</v>
      </c>
      <c r="AN8" s="709">
        <v>44</v>
      </c>
      <c r="AO8" s="709">
        <v>38</v>
      </c>
      <c r="AP8" s="709">
        <v>27</v>
      </c>
      <c r="AQ8" s="709">
        <v>48</v>
      </c>
      <c r="AR8" s="709">
        <v>19</v>
      </c>
      <c r="AS8" s="709">
        <v>45</v>
      </c>
      <c r="AT8" s="709">
        <v>25</v>
      </c>
      <c r="AU8" s="709">
        <v>18</v>
      </c>
      <c r="AV8" s="709">
        <v>907</v>
      </c>
    </row>
    <row r="9" spans="1:48">
      <c r="A9" s="710">
        <v>3</v>
      </c>
      <c r="B9" s="709">
        <v>909</v>
      </c>
      <c r="C9" s="709">
        <v>79</v>
      </c>
      <c r="D9" s="709">
        <v>51</v>
      </c>
      <c r="E9" s="709">
        <v>89</v>
      </c>
      <c r="F9" s="709">
        <v>25</v>
      </c>
      <c r="G9" s="709">
        <v>33</v>
      </c>
      <c r="H9" s="709">
        <v>74</v>
      </c>
      <c r="I9" s="709">
        <v>62</v>
      </c>
      <c r="J9" s="709">
        <v>41</v>
      </c>
      <c r="K9" s="709">
        <v>64</v>
      </c>
      <c r="L9" s="709">
        <v>33</v>
      </c>
      <c r="M9" s="709">
        <v>76</v>
      </c>
      <c r="N9" s="709">
        <v>70</v>
      </c>
      <c r="O9" s="709">
        <v>52</v>
      </c>
      <c r="P9" s="709">
        <v>1658</v>
      </c>
      <c r="Q9" s="710">
        <v>3</v>
      </c>
      <c r="R9" s="709">
        <v>471</v>
      </c>
      <c r="S9" s="709">
        <v>36</v>
      </c>
      <c r="T9" s="709">
        <v>24</v>
      </c>
      <c r="U9" s="709">
        <v>46</v>
      </c>
      <c r="V9" s="709">
        <v>10</v>
      </c>
      <c r="W9" s="709">
        <v>20</v>
      </c>
      <c r="X9" s="709">
        <v>43</v>
      </c>
      <c r="Y9" s="709">
        <v>34</v>
      </c>
      <c r="Z9" s="709">
        <v>21</v>
      </c>
      <c r="AA9" s="709">
        <v>35</v>
      </c>
      <c r="AB9" s="709">
        <v>22</v>
      </c>
      <c r="AC9" s="709">
        <v>39</v>
      </c>
      <c r="AD9" s="709">
        <v>25</v>
      </c>
      <c r="AE9" s="709">
        <v>27</v>
      </c>
      <c r="AF9" s="709">
        <v>853</v>
      </c>
      <c r="AG9" s="710">
        <v>3</v>
      </c>
      <c r="AH9" s="709">
        <v>438</v>
      </c>
      <c r="AI9" s="709">
        <v>43</v>
      </c>
      <c r="AJ9" s="709">
        <v>27</v>
      </c>
      <c r="AK9" s="709">
        <v>43</v>
      </c>
      <c r="AL9" s="709">
        <v>15</v>
      </c>
      <c r="AM9" s="709">
        <v>13</v>
      </c>
      <c r="AN9" s="709">
        <v>31</v>
      </c>
      <c r="AO9" s="709">
        <v>28</v>
      </c>
      <c r="AP9" s="709">
        <v>20</v>
      </c>
      <c r="AQ9" s="709">
        <v>29</v>
      </c>
      <c r="AR9" s="709">
        <v>11</v>
      </c>
      <c r="AS9" s="709">
        <v>37</v>
      </c>
      <c r="AT9" s="709">
        <v>45</v>
      </c>
      <c r="AU9" s="709">
        <v>25</v>
      </c>
      <c r="AV9" s="709">
        <v>805</v>
      </c>
    </row>
    <row r="10" spans="1:48">
      <c r="A10" s="710">
        <v>4</v>
      </c>
      <c r="B10" s="709">
        <v>958</v>
      </c>
      <c r="C10" s="709">
        <v>69</v>
      </c>
      <c r="D10" s="709">
        <v>46</v>
      </c>
      <c r="E10" s="709">
        <v>104</v>
      </c>
      <c r="F10" s="709">
        <v>35</v>
      </c>
      <c r="G10" s="709">
        <v>42</v>
      </c>
      <c r="H10" s="709">
        <v>88</v>
      </c>
      <c r="I10" s="709">
        <v>80</v>
      </c>
      <c r="J10" s="709">
        <v>34</v>
      </c>
      <c r="K10" s="709">
        <v>83</v>
      </c>
      <c r="L10" s="709">
        <v>37</v>
      </c>
      <c r="M10" s="709">
        <v>85</v>
      </c>
      <c r="N10" s="709">
        <v>65</v>
      </c>
      <c r="O10" s="709">
        <v>40</v>
      </c>
      <c r="P10" s="709">
        <v>1766</v>
      </c>
      <c r="Q10" s="710">
        <v>4</v>
      </c>
      <c r="R10" s="709">
        <v>513</v>
      </c>
      <c r="S10" s="709">
        <v>33</v>
      </c>
      <c r="T10" s="709">
        <v>22</v>
      </c>
      <c r="U10" s="709">
        <v>56</v>
      </c>
      <c r="V10" s="709">
        <v>13</v>
      </c>
      <c r="W10" s="709">
        <v>23</v>
      </c>
      <c r="X10" s="709">
        <v>47</v>
      </c>
      <c r="Y10" s="709">
        <v>39</v>
      </c>
      <c r="Z10" s="709">
        <v>19</v>
      </c>
      <c r="AA10" s="709">
        <v>47</v>
      </c>
      <c r="AB10" s="709">
        <v>15</v>
      </c>
      <c r="AC10" s="709">
        <v>49</v>
      </c>
      <c r="AD10" s="709">
        <v>42</v>
      </c>
      <c r="AE10" s="709">
        <v>16</v>
      </c>
      <c r="AF10" s="709">
        <v>934</v>
      </c>
      <c r="AG10" s="710">
        <v>4</v>
      </c>
      <c r="AH10" s="709">
        <v>445</v>
      </c>
      <c r="AI10" s="709">
        <v>36</v>
      </c>
      <c r="AJ10" s="709">
        <v>24</v>
      </c>
      <c r="AK10" s="709">
        <v>48</v>
      </c>
      <c r="AL10" s="709">
        <v>22</v>
      </c>
      <c r="AM10" s="709">
        <v>19</v>
      </c>
      <c r="AN10" s="709">
        <v>41</v>
      </c>
      <c r="AO10" s="709">
        <v>41</v>
      </c>
      <c r="AP10" s="709">
        <v>15</v>
      </c>
      <c r="AQ10" s="709">
        <v>36</v>
      </c>
      <c r="AR10" s="709">
        <v>22</v>
      </c>
      <c r="AS10" s="709">
        <v>36</v>
      </c>
      <c r="AT10" s="709">
        <v>23</v>
      </c>
      <c r="AU10" s="709">
        <v>24</v>
      </c>
      <c r="AV10" s="709">
        <v>832</v>
      </c>
    </row>
    <row r="11" spans="1:48">
      <c r="A11" s="710" t="s">
        <v>737</v>
      </c>
      <c r="B11" s="709">
        <v>4639</v>
      </c>
      <c r="C11" s="709">
        <v>318</v>
      </c>
      <c r="D11" s="709">
        <v>245</v>
      </c>
      <c r="E11" s="709">
        <v>527</v>
      </c>
      <c r="F11" s="709">
        <v>184</v>
      </c>
      <c r="G11" s="709">
        <v>176</v>
      </c>
      <c r="H11" s="709">
        <v>418</v>
      </c>
      <c r="I11" s="709">
        <v>352</v>
      </c>
      <c r="J11" s="709">
        <v>216</v>
      </c>
      <c r="K11" s="709">
        <v>393</v>
      </c>
      <c r="L11" s="709">
        <v>205</v>
      </c>
      <c r="M11" s="709">
        <v>408</v>
      </c>
      <c r="N11" s="709">
        <v>321</v>
      </c>
      <c r="O11" s="709">
        <v>209</v>
      </c>
      <c r="P11" s="709">
        <v>8611</v>
      </c>
      <c r="Q11" s="710" t="s">
        <v>737</v>
      </c>
      <c r="R11" s="709">
        <v>2396</v>
      </c>
      <c r="S11" s="709">
        <v>165</v>
      </c>
      <c r="T11" s="709">
        <v>121</v>
      </c>
      <c r="U11" s="709">
        <v>262</v>
      </c>
      <c r="V11" s="709">
        <v>87</v>
      </c>
      <c r="W11" s="709">
        <v>90</v>
      </c>
      <c r="X11" s="709">
        <v>226</v>
      </c>
      <c r="Y11" s="709">
        <v>191</v>
      </c>
      <c r="Z11" s="709">
        <v>115</v>
      </c>
      <c r="AA11" s="709">
        <v>218</v>
      </c>
      <c r="AB11" s="709">
        <v>111</v>
      </c>
      <c r="AC11" s="709">
        <v>198</v>
      </c>
      <c r="AD11" s="709">
        <v>156</v>
      </c>
      <c r="AE11" s="709">
        <v>102</v>
      </c>
      <c r="AF11" s="709">
        <v>4438</v>
      </c>
      <c r="AG11" s="710" t="s">
        <v>737</v>
      </c>
      <c r="AH11" s="709">
        <v>2243</v>
      </c>
      <c r="AI11" s="709">
        <v>153</v>
      </c>
      <c r="AJ11" s="709">
        <v>124</v>
      </c>
      <c r="AK11" s="709">
        <v>265</v>
      </c>
      <c r="AL11" s="709">
        <v>97</v>
      </c>
      <c r="AM11" s="709">
        <v>86</v>
      </c>
      <c r="AN11" s="709">
        <v>192</v>
      </c>
      <c r="AO11" s="709">
        <v>161</v>
      </c>
      <c r="AP11" s="709">
        <v>101</v>
      </c>
      <c r="AQ11" s="709">
        <v>175</v>
      </c>
      <c r="AR11" s="709">
        <v>94</v>
      </c>
      <c r="AS11" s="709">
        <v>210</v>
      </c>
      <c r="AT11" s="709">
        <v>165</v>
      </c>
      <c r="AU11" s="709">
        <v>107</v>
      </c>
      <c r="AV11" s="709">
        <v>4173</v>
      </c>
    </row>
    <row r="12" spans="1:48">
      <c r="A12" s="710">
        <v>5</v>
      </c>
      <c r="B12" s="709">
        <v>896</v>
      </c>
      <c r="C12" s="709">
        <v>73</v>
      </c>
      <c r="D12" s="709">
        <v>44</v>
      </c>
      <c r="E12" s="709">
        <v>114</v>
      </c>
      <c r="F12" s="709">
        <v>38</v>
      </c>
      <c r="G12" s="709">
        <v>27</v>
      </c>
      <c r="H12" s="709">
        <v>82</v>
      </c>
      <c r="I12" s="709">
        <v>73</v>
      </c>
      <c r="J12" s="709">
        <v>40</v>
      </c>
      <c r="K12" s="709">
        <v>79</v>
      </c>
      <c r="L12" s="709">
        <v>40</v>
      </c>
      <c r="M12" s="709">
        <v>86</v>
      </c>
      <c r="N12" s="709">
        <v>54</v>
      </c>
      <c r="O12" s="709">
        <v>39</v>
      </c>
      <c r="P12" s="709">
        <v>1685</v>
      </c>
      <c r="Q12" s="710">
        <v>5</v>
      </c>
      <c r="R12" s="709">
        <v>453</v>
      </c>
      <c r="S12" s="709">
        <v>38</v>
      </c>
      <c r="T12" s="709">
        <v>26</v>
      </c>
      <c r="U12" s="709">
        <v>57</v>
      </c>
      <c r="V12" s="709">
        <v>27</v>
      </c>
      <c r="W12" s="709">
        <v>17</v>
      </c>
      <c r="X12" s="709">
        <v>41</v>
      </c>
      <c r="Y12" s="709">
        <v>37</v>
      </c>
      <c r="Z12" s="709">
        <v>15</v>
      </c>
      <c r="AA12" s="709">
        <v>43</v>
      </c>
      <c r="AB12" s="709">
        <v>24</v>
      </c>
      <c r="AC12" s="709">
        <v>39</v>
      </c>
      <c r="AD12" s="709">
        <v>31</v>
      </c>
      <c r="AE12" s="709">
        <v>21</v>
      </c>
      <c r="AF12" s="709">
        <v>869</v>
      </c>
      <c r="AG12" s="710">
        <v>5</v>
      </c>
      <c r="AH12" s="709">
        <v>443</v>
      </c>
      <c r="AI12" s="709">
        <v>35</v>
      </c>
      <c r="AJ12" s="709">
        <v>18</v>
      </c>
      <c r="AK12" s="709">
        <v>57</v>
      </c>
      <c r="AL12" s="709">
        <v>11</v>
      </c>
      <c r="AM12" s="709">
        <v>10</v>
      </c>
      <c r="AN12" s="709">
        <v>41</v>
      </c>
      <c r="AO12" s="709">
        <v>36</v>
      </c>
      <c r="AP12" s="709">
        <v>25</v>
      </c>
      <c r="AQ12" s="709">
        <v>36</v>
      </c>
      <c r="AR12" s="709">
        <v>16</v>
      </c>
      <c r="AS12" s="709">
        <v>47</v>
      </c>
      <c r="AT12" s="709">
        <v>23</v>
      </c>
      <c r="AU12" s="709">
        <v>18</v>
      </c>
      <c r="AV12" s="709">
        <v>816</v>
      </c>
    </row>
    <row r="13" spans="1:48">
      <c r="A13" s="710">
        <v>6</v>
      </c>
      <c r="B13" s="709">
        <v>774</v>
      </c>
      <c r="C13" s="709">
        <v>49</v>
      </c>
      <c r="D13" s="709">
        <v>40</v>
      </c>
      <c r="E13" s="709">
        <v>75</v>
      </c>
      <c r="F13" s="709">
        <v>27</v>
      </c>
      <c r="G13" s="709">
        <v>30</v>
      </c>
      <c r="H13" s="709">
        <v>51</v>
      </c>
      <c r="I13" s="709">
        <v>44</v>
      </c>
      <c r="J13" s="709">
        <v>32</v>
      </c>
      <c r="K13" s="709">
        <v>49</v>
      </c>
      <c r="L13" s="709">
        <v>35</v>
      </c>
      <c r="M13" s="709">
        <v>53</v>
      </c>
      <c r="N13" s="709">
        <v>49</v>
      </c>
      <c r="O13" s="709">
        <v>28</v>
      </c>
      <c r="P13" s="709">
        <v>1336</v>
      </c>
      <c r="Q13" s="710">
        <v>6</v>
      </c>
      <c r="R13" s="709">
        <v>402</v>
      </c>
      <c r="S13" s="709">
        <v>25</v>
      </c>
      <c r="T13" s="709">
        <v>17</v>
      </c>
      <c r="U13" s="709">
        <v>38</v>
      </c>
      <c r="V13" s="709">
        <v>17</v>
      </c>
      <c r="W13" s="709">
        <v>13</v>
      </c>
      <c r="X13" s="709">
        <v>26</v>
      </c>
      <c r="Y13" s="709">
        <v>24</v>
      </c>
      <c r="Z13" s="709">
        <v>18</v>
      </c>
      <c r="AA13" s="709">
        <v>23</v>
      </c>
      <c r="AB13" s="709">
        <v>17</v>
      </c>
      <c r="AC13" s="709">
        <v>34</v>
      </c>
      <c r="AD13" s="709">
        <v>24</v>
      </c>
      <c r="AE13" s="709">
        <v>16</v>
      </c>
      <c r="AF13" s="709">
        <v>694</v>
      </c>
      <c r="AG13" s="710">
        <v>6</v>
      </c>
      <c r="AH13" s="709">
        <v>372</v>
      </c>
      <c r="AI13" s="709">
        <v>24</v>
      </c>
      <c r="AJ13" s="709">
        <v>23</v>
      </c>
      <c r="AK13" s="709">
        <v>37</v>
      </c>
      <c r="AL13" s="709">
        <v>10</v>
      </c>
      <c r="AM13" s="709">
        <v>17</v>
      </c>
      <c r="AN13" s="709">
        <v>25</v>
      </c>
      <c r="AO13" s="709">
        <v>20</v>
      </c>
      <c r="AP13" s="709">
        <v>14</v>
      </c>
      <c r="AQ13" s="709">
        <v>26</v>
      </c>
      <c r="AR13" s="709">
        <v>18</v>
      </c>
      <c r="AS13" s="709">
        <v>19</v>
      </c>
      <c r="AT13" s="709">
        <v>25</v>
      </c>
      <c r="AU13" s="709">
        <v>12</v>
      </c>
      <c r="AV13" s="709">
        <v>642</v>
      </c>
    </row>
    <row r="14" spans="1:48">
      <c r="A14" s="710">
        <v>7</v>
      </c>
      <c r="B14" s="709">
        <v>708</v>
      </c>
      <c r="C14" s="709">
        <v>41</v>
      </c>
      <c r="D14" s="709">
        <v>29</v>
      </c>
      <c r="E14" s="709">
        <v>59</v>
      </c>
      <c r="F14" s="709">
        <v>24</v>
      </c>
      <c r="G14" s="709">
        <v>17</v>
      </c>
      <c r="H14" s="709">
        <v>49</v>
      </c>
      <c r="I14" s="709">
        <v>46</v>
      </c>
      <c r="J14" s="709">
        <v>18</v>
      </c>
      <c r="K14" s="709">
        <v>55</v>
      </c>
      <c r="L14" s="709">
        <v>28</v>
      </c>
      <c r="M14" s="709">
        <v>56</v>
      </c>
      <c r="N14" s="709">
        <v>59</v>
      </c>
      <c r="O14" s="709">
        <v>29</v>
      </c>
      <c r="P14" s="709">
        <v>1218</v>
      </c>
      <c r="Q14" s="710">
        <v>7</v>
      </c>
      <c r="R14" s="709">
        <v>371</v>
      </c>
      <c r="S14" s="709">
        <v>18</v>
      </c>
      <c r="T14" s="709">
        <v>17</v>
      </c>
      <c r="U14" s="709">
        <v>26</v>
      </c>
      <c r="V14" s="709">
        <v>10</v>
      </c>
      <c r="W14" s="709">
        <v>10</v>
      </c>
      <c r="X14" s="709">
        <v>33</v>
      </c>
      <c r="Y14" s="709">
        <v>23</v>
      </c>
      <c r="Z14" s="709">
        <v>8</v>
      </c>
      <c r="AA14" s="709">
        <v>30</v>
      </c>
      <c r="AB14" s="709">
        <v>14</v>
      </c>
      <c r="AC14" s="709">
        <v>25</v>
      </c>
      <c r="AD14" s="709">
        <v>32</v>
      </c>
      <c r="AE14" s="709">
        <v>12</v>
      </c>
      <c r="AF14" s="709">
        <v>629</v>
      </c>
      <c r="AG14" s="710">
        <v>7</v>
      </c>
      <c r="AH14" s="709">
        <v>337</v>
      </c>
      <c r="AI14" s="709">
        <v>23</v>
      </c>
      <c r="AJ14" s="709">
        <v>12</v>
      </c>
      <c r="AK14" s="709">
        <v>33</v>
      </c>
      <c r="AL14" s="709">
        <v>14</v>
      </c>
      <c r="AM14" s="709">
        <v>7</v>
      </c>
      <c r="AN14" s="709">
        <v>16</v>
      </c>
      <c r="AO14" s="709">
        <v>23</v>
      </c>
      <c r="AP14" s="709">
        <v>10</v>
      </c>
      <c r="AQ14" s="709">
        <v>25</v>
      </c>
      <c r="AR14" s="709">
        <v>14</v>
      </c>
      <c r="AS14" s="709">
        <v>31</v>
      </c>
      <c r="AT14" s="709">
        <v>27</v>
      </c>
      <c r="AU14" s="709">
        <v>17</v>
      </c>
      <c r="AV14" s="709">
        <v>589</v>
      </c>
    </row>
    <row r="15" spans="1:48">
      <c r="A15" s="710">
        <v>8</v>
      </c>
      <c r="B15" s="709">
        <v>643</v>
      </c>
      <c r="C15" s="709">
        <v>48</v>
      </c>
      <c r="D15" s="709">
        <v>26</v>
      </c>
      <c r="E15" s="709">
        <v>73</v>
      </c>
      <c r="F15" s="709">
        <v>17</v>
      </c>
      <c r="G15" s="709">
        <v>17</v>
      </c>
      <c r="H15" s="709">
        <v>39</v>
      </c>
      <c r="I15" s="709">
        <v>48</v>
      </c>
      <c r="J15" s="709">
        <v>39</v>
      </c>
      <c r="K15" s="709">
        <v>48</v>
      </c>
      <c r="L15" s="709">
        <v>22</v>
      </c>
      <c r="M15" s="709">
        <v>83</v>
      </c>
      <c r="N15" s="709">
        <v>44</v>
      </c>
      <c r="O15" s="709">
        <v>26</v>
      </c>
      <c r="P15" s="709">
        <v>1173</v>
      </c>
      <c r="Q15" s="710">
        <v>8</v>
      </c>
      <c r="R15" s="709">
        <v>317</v>
      </c>
      <c r="S15" s="709">
        <v>20</v>
      </c>
      <c r="T15" s="709">
        <v>12</v>
      </c>
      <c r="U15" s="709">
        <v>41</v>
      </c>
      <c r="V15" s="709">
        <v>9</v>
      </c>
      <c r="W15" s="709">
        <v>7</v>
      </c>
      <c r="X15" s="709">
        <v>17</v>
      </c>
      <c r="Y15" s="709">
        <v>27</v>
      </c>
      <c r="Z15" s="709">
        <v>18</v>
      </c>
      <c r="AA15" s="709">
        <v>22</v>
      </c>
      <c r="AB15" s="709">
        <v>9</v>
      </c>
      <c r="AC15" s="709">
        <v>49</v>
      </c>
      <c r="AD15" s="709">
        <v>22</v>
      </c>
      <c r="AE15" s="709">
        <v>10</v>
      </c>
      <c r="AF15" s="709">
        <v>580</v>
      </c>
      <c r="AG15" s="710">
        <v>8</v>
      </c>
      <c r="AH15" s="709">
        <v>326</v>
      </c>
      <c r="AI15" s="709">
        <v>28</v>
      </c>
      <c r="AJ15" s="709">
        <v>14</v>
      </c>
      <c r="AK15" s="709">
        <v>32</v>
      </c>
      <c r="AL15" s="709">
        <v>8</v>
      </c>
      <c r="AM15" s="709">
        <v>10</v>
      </c>
      <c r="AN15" s="709">
        <v>22</v>
      </c>
      <c r="AO15" s="709">
        <v>21</v>
      </c>
      <c r="AP15" s="709">
        <v>21</v>
      </c>
      <c r="AQ15" s="709">
        <v>26</v>
      </c>
      <c r="AR15" s="709">
        <v>13</v>
      </c>
      <c r="AS15" s="709">
        <v>34</v>
      </c>
      <c r="AT15" s="709">
        <v>22</v>
      </c>
      <c r="AU15" s="709">
        <v>16</v>
      </c>
      <c r="AV15" s="709">
        <v>593</v>
      </c>
    </row>
    <row r="16" spans="1:48">
      <c r="A16" s="710">
        <v>9</v>
      </c>
      <c r="B16" s="709">
        <v>665</v>
      </c>
      <c r="C16" s="709">
        <v>61</v>
      </c>
      <c r="D16" s="709">
        <v>23</v>
      </c>
      <c r="E16" s="709">
        <v>78</v>
      </c>
      <c r="F16" s="709">
        <v>23</v>
      </c>
      <c r="G16" s="709">
        <v>21</v>
      </c>
      <c r="H16" s="709">
        <v>44</v>
      </c>
      <c r="I16" s="709">
        <v>36</v>
      </c>
      <c r="J16" s="709">
        <v>29</v>
      </c>
      <c r="K16" s="709">
        <v>58</v>
      </c>
      <c r="L16" s="709">
        <v>20</v>
      </c>
      <c r="M16" s="709">
        <v>65</v>
      </c>
      <c r="N16" s="709">
        <v>32</v>
      </c>
      <c r="O16" s="709">
        <v>34</v>
      </c>
      <c r="P16" s="709">
        <v>1189</v>
      </c>
      <c r="Q16" s="710">
        <v>9</v>
      </c>
      <c r="R16" s="709">
        <v>345</v>
      </c>
      <c r="S16" s="709">
        <v>32</v>
      </c>
      <c r="T16" s="709">
        <v>14</v>
      </c>
      <c r="U16" s="709">
        <v>33</v>
      </c>
      <c r="V16" s="709">
        <v>11</v>
      </c>
      <c r="W16" s="709">
        <v>8</v>
      </c>
      <c r="X16" s="709">
        <v>23</v>
      </c>
      <c r="Y16" s="709">
        <v>16</v>
      </c>
      <c r="Z16" s="709">
        <v>14</v>
      </c>
      <c r="AA16" s="709">
        <v>25</v>
      </c>
      <c r="AB16" s="709">
        <v>12</v>
      </c>
      <c r="AC16" s="709">
        <v>31</v>
      </c>
      <c r="AD16" s="709">
        <v>13</v>
      </c>
      <c r="AE16" s="709">
        <v>14</v>
      </c>
      <c r="AF16" s="709">
        <v>591</v>
      </c>
      <c r="AG16" s="710">
        <v>9</v>
      </c>
      <c r="AH16" s="709">
        <v>320</v>
      </c>
      <c r="AI16" s="709">
        <v>29</v>
      </c>
      <c r="AJ16" s="709">
        <v>9</v>
      </c>
      <c r="AK16" s="709">
        <v>45</v>
      </c>
      <c r="AL16" s="709">
        <v>12</v>
      </c>
      <c r="AM16" s="709">
        <v>13</v>
      </c>
      <c r="AN16" s="709">
        <v>21</v>
      </c>
      <c r="AO16" s="709">
        <v>20</v>
      </c>
      <c r="AP16" s="709">
        <v>15</v>
      </c>
      <c r="AQ16" s="709">
        <v>33</v>
      </c>
      <c r="AR16" s="709">
        <v>8</v>
      </c>
      <c r="AS16" s="709">
        <v>34</v>
      </c>
      <c r="AT16" s="709">
        <v>19</v>
      </c>
      <c r="AU16" s="709">
        <v>20</v>
      </c>
      <c r="AV16" s="709">
        <v>598</v>
      </c>
    </row>
    <row r="17" spans="1:48">
      <c r="A17" s="711" t="s">
        <v>738</v>
      </c>
      <c r="B17" s="709">
        <v>3686</v>
      </c>
      <c r="C17" s="709">
        <v>272</v>
      </c>
      <c r="D17" s="709">
        <v>162</v>
      </c>
      <c r="E17" s="709">
        <v>399</v>
      </c>
      <c r="F17" s="709">
        <v>129</v>
      </c>
      <c r="G17" s="709">
        <v>112</v>
      </c>
      <c r="H17" s="709">
        <v>265</v>
      </c>
      <c r="I17" s="709">
        <v>247</v>
      </c>
      <c r="J17" s="709">
        <v>158</v>
      </c>
      <c r="K17" s="709">
        <v>289</v>
      </c>
      <c r="L17" s="709">
        <v>145</v>
      </c>
      <c r="M17" s="709">
        <v>343</v>
      </c>
      <c r="N17" s="709">
        <v>238</v>
      </c>
      <c r="O17" s="709">
        <v>156</v>
      </c>
      <c r="P17" s="709">
        <v>6601</v>
      </c>
      <c r="Q17" s="711" t="s">
        <v>738</v>
      </c>
      <c r="R17" s="709">
        <v>1888</v>
      </c>
      <c r="S17" s="709">
        <v>133</v>
      </c>
      <c r="T17" s="709">
        <v>86</v>
      </c>
      <c r="U17" s="709">
        <v>195</v>
      </c>
      <c r="V17" s="709">
        <v>74</v>
      </c>
      <c r="W17" s="709">
        <v>55</v>
      </c>
      <c r="X17" s="709">
        <v>140</v>
      </c>
      <c r="Y17" s="709">
        <v>127</v>
      </c>
      <c r="Z17" s="709">
        <v>73</v>
      </c>
      <c r="AA17" s="709">
        <v>143</v>
      </c>
      <c r="AB17" s="709">
        <v>76</v>
      </c>
      <c r="AC17" s="709">
        <v>178</v>
      </c>
      <c r="AD17" s="709">
        <v>122</v>
      </c>
      <c r="AE17" s="709">
        <v>73</v>
      </c>
      <c r="AF17" s="709">
        <v>3363</v>
      </c>
      <c r="AG17" s="711" t="s">
        <v>738</v>
      </c>
      <c r="AH17" s="709">
        <v>1798</v>
      </c>
      <c r="AI17" s="709">
        <v>139</v>
      </c>
      <c r="AJ17" s="709">
        <v>76</v>
      </c>
      <c r="AK17" s="709">
        <v>204</v>
      </c>
      <c r="AL17" s="709">
        <v>55</v>
      </c>
      <c r="AM17" s="709">
        <v>57</v>
      </c>
      <c r="AN17" s="709">
        <v>125</v>
      </c>
      <c r="AO17" s="709">
        <v>120</v>
      </c>
      <c r="AP17" s="709">
        <v>85</v>
      </c>
      <c r="AQ17" s="709">
        <v>146</v>
      </c>
      <c r="AR17" s="709">
        <v>69</v>
      </c>
      <c r="AS17" s="709">
        <v>165</v>
      </c>
      <c r="AT17" s="709">
        <v>116</v>
      </c>
      <c r="AU17" s="709">
        <v>83</v>
      </c>
      <c r="AV17" s="709">
        <v>3238</v>
      </c>
    </row>
    <row r="18" spans="1:48">
      <c r="A18" s="710">
        <v>10</v>
      </c>
      <c r="B18" s="709">
        <v>555</v>
      </c>
      <c r="C18" s="709">
        <v>38</v>
      </c>
      <c r="D18" s="709">
        <v>23</v>
      </c>
      <c r="E18" s="709">
        <v>60</v>
      </c>
      <c r="F18" s="709">
        <v>21</v>
      </c>
      <c r="G18" s="709">
        <v>17</v>
      </c>
      <c r="H18" s="709">
        <v>71</v>
      </c>
      <c r="I18" s="709">
        <v>41</v>
      </c>
      <c r="J18" s="709">
        <v>24</v>
      </c>
      <c r="K18" s="709">
        <v>43</v>
      </c>
      <c r="L18" s="709">
        <v>25</v>
      </c>
      <c r="M18" s="709">
        <v>48</v>
      </c>
      <c r="N18" s="709">
        <v>40</v>
      </c>
      <c r="O18" s="709">
        <v>20</v>
      </c>
      <c r="P18" s="709">
        <v>1026</v>
      </c>
      <c r="Q18" s="710">
        <v>10</v>
      </c>
      <c r="R18" s="709">
        <v>293</v>
      </c>
      <c r="S18" s="709">
        <v>25</v>
      </c>
      <c r="T18" s="709">
        <v>15</v>
      </c>
      <c r="U18" s="709">
        <v>32</v>
      </c>
      <c r="V18" s="709">
        <v>10</v>
      </c>
      <c r="W18" s="709">
        <v>5</v>
      </c>
      <c r="X18" s="709">
        <v>42</v>
      </c>
      <c r="Y18" s="709">
        <v>20</v>
      </c>
      <c r="Z18" s="709">
        <v>14</v>
      </c>
      <c r="AA18" s="709">
        <v>21</v>
      </c>
      <c r="AB18" s="709">
        <v>13</v>
      </c>
      <c r="AC18" s="709">
        <v>23</v>
      </c>
      <c r="AD18" s="709">
        <v>25</v>
      </c>
      <c r="AE18" s="709">
        <v>13</v>
      </c>
      <c r="AF18" s="709">
        <v>551</v>
      </c>
      <c r="AG18" s="710">
        <v>10</v>
      </c>
      <c r="AH18" s="709">
        <v>262</v>
      </c>
      <c r="AI18" s="709">
        <v>13</v>
      </c>
      <c r="AJ18" s="709">
        <v>8</v>
      </c>
      <c r="AK18" s="709">
        <v>28</v>
      </c>
      <c r="AL18" s="709">
        <v>11</v>
      </c>
      <c r="AM18" s="709">
        <v>12</v>
      </c>
      <c r="AN18" s="709">
        <v>29</v>
      </c>
      <c r="AO18" s="709">
        <v>21</v>
      </c>
      <c r="AP18" s="709">
        <v>10</v>
      </c>
      <c r="AQ18" s="709">
        <v>22</v>
      </c>
      <c r="AR18" s="709">
        <v>12</v>
      </c>
      <c r="AS18" s="709">
        <v>25</v>
      </c>
      <c r="AT18" s="709">
        <v>15</v>
      </c>
      <c r="AU18" s="709">
        <v>7</v>
      </c>
      <c r="AV18" s="709">
        <v>475</v>
      </c>
    </row>
    <row r="19" spans="1:48">
      <c r="A19" s="710">
        <v>11</v>
      </c>
      <c r="B19" s="709">
        <v>553</v>
      </c>
      <c r="C19" s="709">
        <v>72</v>
      </c>
      <c r="D19" s="709">
        <v>27</v>
      </c>
      <c r="E19" s="709">
        <v>78</v>
      </c>
      <c r="F19" s="709">
        <v>23</v>
      </c>
      <c r="G19" s="709">
        <v>9</v>
      </c>
      <c r="H19" s="709">
        <v>47</v>
      </c>
      <c r="I19" s="709">
        <v>39</v>
      </c>
      <c r="J19" s="709">
        <v>29</v>
      </c>
      <c r="K19" s="709">
        <v>35</v>
      </c>
      <c r="L19" s="709">
        <v>12</v>
      </c>
      <c r="M19" s="709">
        <v>59</v>
      </c>
      <c r="N19" s="709">
        <v>62</v>
      </c>
      <c r="O19" s="709">
        <v>29</v>
      </c>
      <c r="P19" s="709">
        <v>1074</v>
      </c>
      <c r="Q19" s="710">
        <v>11</v>
      </c>
      <c r="R19" s="709">
        <v>292</v>
      </c>
      <c r="S19" s="709">
        <v>33</v>
      </c>
      <c r="T19" s="709">
        <v>13</v>
      </c>
      <c r="U19" s="709">
        <v>45</v>
      </c>
      <c r="V19" s="709">
        <v>14</v>
      </c>
      <c r="W19" s="709">
        <v>5</v>
      </c>
      <c r="X19" s="709">
        <v>16</v>
      </c>
      <c r="Y19" s="709">
        <v>19</v>
      </c>
      <c r="Z19" s="709">
        <v>14</v>
      </c>
      <c r="AA19" s="709">
        <v>19</v>
      </c>
      <c r="AB19" s="709">
        <v>6</v>
      </c>
      <c r="AC19" s="709">
        <v>29</v>
      </c>
      <c r="AD19" s="709">
        <v>37</v>
      </c>
      <c r="AE19" s="709">
        <v>14</v>
      </c>
      <c r="AF19" s="709">
        <v>556</v>
      </c>
      <c r="AG19" s="710">
        <v>11</v>
      </c>
      <c r="AH19" s="709">
        <v>261</v>
      </c>
      <c r="AI19" s="709">
        <v>39</v>
      </c>
      <c r="AJ19" s="709">
        <v>14</v>
      </c>
      <c r="AK19" s="709">
        <v>33</v>
      </c>
      <c r="AL19" s="709">
        <v>9</v>
      </c>
      <c r="AM19" s="709">
        <v>4</v>
      </c>
      <c r="AN19" s="709">
        <v>31</v>
      </c>
      <c r="AO19" s="709">
        <v>20</v>
      </c>
      <c r="AP19" s="709">
        <v>15</v>
      </c>
      <c r="AQ19" s="709">
        <v>16</v>
      </c>
      <c r="AR19" s="709">
        <v>6</v>
      </c>
      <c r="AS19" s="709">
        <v>30</v>
      </c>
      <c r="AT19" s="709">
        <v>25</v>
      </c>
      <c r="AU19" s="709">
        <v>15</v>
      </c>
      <c r="AV19" s="709">
        <v>518</v>
      </c>
    </row>
    <row r="20" spans="1:48">
      <c r="A20" s="710">
        <v>12</v>
      </c>
      <c r="B20" s="709">
        <v>603</v>
      </c>
      <c r="C20" s="709">
        <v>46</v>
      </c>
      <c r="D20" s="709">
        <v>28</v>
      </c>
      <c r="E20" s="709">
        <v>83</v>
      </c>
      <c r="F20" s="709">
        <v>23</v>
      </c>
      <c r="G20" s="709">
        <v>21</v>
      </c>
      <c r="H20" s="709">
        <v>56</v>
      </c>
      <c r="I20" s="709">
        <v>43</v>
      </c>
      <c r="J20" s="709">
        <v>31</v>
      </c>
      <c r="K20" s="709">
        <v>61</v>
      </c>
      <c r="L20" s="709">
        <v>21</v>
      </c>
      <c r="M20" s="709">
        <v>73</v>
      </c>
      <c r="N20" s="709">
        <v>29</v>
      </c>
      <c r="O20" s="709">
        <v>30</v>
      </c>
      <c r="P20" s="709">
        <v>1148</v>
      </c>
      <c r="Q20" s="710">
        <v>12</v>
      </c>
      <c r="R20" s="709">
        <v>326</v>
      </c>
      <c r="S20" s="709">
        <v>26</v>
      </c>
      <c r="T20" s="709">
        <v>20</v>
      </c>
      <c r="U20" s="709">
        <v>43</v>
      </c>
      <c r="V20" s="709">
        <v>11</v>
      </c>
      <c r="W20" s="709">
        <v>12</v>
      </c>
      <c r="X20" s="709">
        <v>26</v>
      </c>
      <c r="Y20" s="709">
        <v>25</v>
      </c>
      <c r="Z20" s="709">
        <v>17</v>
      </c>
      <c r="AA20" s="709">
        <v>32</v>
      </c>
      <c r="AB20" s="709">
        <v>16</v>
      </c>
      <c r="AC20" s="709">
        <v>37</v>
      </c>
      <c r="AD20" s="709">
        <v>14</v>
      </c>
      <c r="AE20" s="709">
        <v>14</v>
      </c>
      <c r="AF20" s="709">
        <v>619</v>
      </c>
      <c r="AG20" s="710">
        <v>12</v>
      </c>
      <c r="AH20" s="709">
        <v>277</v>
      </c>
      <c r="AI20" s="709">
        <v>20</v>
      </c>
      <c r="AJ20" s="709">
        <v>8</v>
      </c>
      <c r="AK20" s="709">
        <v>40</v>
      </c>
      <c r="AL20" s="709">
        <v>12</v>
      </c>
      <c r="AM20" s="709">
        <v>9</v>
      </c>
      <c r="AN20" s="709">
        <v>30</v>
      </c>
      <c r="AO20" s="709">
        <v>18</v>
      </c>
      <c r="AP20" s="709">
        <v>14</v>
      </c>
      <c r="AQ20" s="709">
        <v>29</v>
      </c>
      <c r="AR20" s="709">
        <v>5</v>
      </c>
      <c r="AS20" s="709">
        <v>36</v>
      </c>
      <c r="AT20" s="709">
        <v>15</v>
      </c>
      <c r="AU20" s="709">
        <v>16</v>
      </c>
      <c r="AV20" s="709">
        <v>529</v>
      </c>
    </row>
    <row r="21" spans="1:48">
      <c r="A21" s="710">
        <v>13</v>
      </c>
      <c r="B21" s="709">
        <v>640</v>
      </c>
      <c r="C21" s="709">
        <v>49</v>
      </c>
      <c r="D21" s="709">
        <v>33</v>
      </c>
      <c r="E21" s="709">
        <v>88</v>
      </c>
      <c r="F21" s="709">
        <v>28</v>
      </c>
      <c r="G21" s="709">
        <v>20</v>
      </c>
      <c r="H21" s="709">
        <v>52</v>
      </c>
      <c r="I21" s="709">
        <v>53</v>
      </c>
      <c r="J21" s="709">
        <v>40</v>
      </c>
      <c r="K21" s="709">
        <v>45</v>
      </c>
      <c r="L21" s="709">
        <v>23</v>
      </c>
      <c r="M21" s="709">
        <v>84</v>
      </c>
      <c r="N21" s="709">
        <v>46</v>
      </c>
      <c r="O21" s="709">
        <v>20</v>
      </c>
      <c r="P21" s="709">
        <v>1221</v>
      </c>
      <c r="Q21" s="710">
        <v>13</v>
      </c>
      <c r="R21" s="709">
        <v>302</v>
      </c>
      <c r="S21" s="709">
        <v>25</v>
      </c>
      <c r="T21" s="709">
        <v>20</v>
      </c>
      <c r="U21" s="709">
        <v>39</v>
      </c>
      <c r="V21" s="709">
        <v>15</v>
      </c>
      <c r="W21" s="709">
        <v>11</v>
      </c>
      <c r="X21" s="709">
        <v>27</v>
      </c>
      <c r="Y21" s="709">
        <v>33</v>
      </c>
      <c r="Z21" s="709">
        <v>21</v>
      </c>
      <c r="AA21" s="709">
        <v>31</v>
      </c>
      <c r="AB21" s="709">
        <v>9</v>
      </c>
      <c r="AC21" s="709">
        <v>33</v>
      </c>
      <c r="AD21" s="709">
        <v>24</v>
      </c>
      <c r="AE21" s="709">
        <v>11</v>
      </c>
      <c r="AF21" s="709">
        <v>601</v>
      </c>
      <c r="AG21" s="710">
        <v>13</v>
      </c>
      <c r="AH21" s="709">
        <v>338</v>
      </c>
      <c r="AI21" s="709">
        <v>24</v>
      </c>
      <c r="AJ21" s="709">
        <v>13</v>
      </c>
      <c r="AK21" s="709">
        <v>49</v>
      </c>
      <c r="AL21" s="709">
        <v>13</v>
      </c>
      <c r="AM21" s="709">
        <v>9</v>
      </c>
      <c r="AN21" s="709">
        <v>25</v>
      </c>
      <c r="AO21" s="709">
        <v>20</v>
      </c>
      <c r="AP21" s="709">
        <v>19</v>
      </c>
      <c r="AQ21" s="709">
        <v>14</v>
      </c>
      <c r="AR21" s="709">
        <v>14</v>
      </c>
      <c r="AS21" s="709">
        <v>51</v>
      </c>
      <c r="AT21" s="709">
        <v>22</v>
      </c>
      <c r="AU21" s="709">
        <v>9</v>
      </c>
      <c r="AV21" s="709">
        <v>620</v>
      </c>
    </row>
    <row r="22" spans="1:48">
      <c r="A22" s="710">
        <v>14</v>
      </c>
      <c r="B22" s="709">
        <v>640</v>
      </c>
      <c r="C22" s="709">
        <v>71</v>
      </c>
      <c r="D22" s="709">
        <v>32</v>
      </c>
      <c r="E22" s="709">
        <v>63</v>
      </c>
      <c r="F22" s="709">
        <v>30</v>
      </c>
      <c r="G22" s="709">
        <v>21</v>
      </c>
      <c r="H22" s="709">
        <v>54</v>
      </c>
      <c r="I22" s="709">
        <v>35</v>
      </c>
      <c r="J22" s="709">
        <v>37</v>
      </c>
      <c r="K22" s="709">
        <v>58</v>
      </c>
      <c r="L22" s="709">
        <v>18</v>
      </c>
      <c r="M22" s="709">
        <v>80</v>
      </c>
      <c r="N22" s="709">
        <v>42</v>
      </c>
      <c r="O22" s="709">
        <v>19</v>
      </c>
      <c r="P22" s="709">
        <v>1200</v>
      </c>
      <c r="Q22" s="710">
        <v>14</v>
      </c>
      <c r="R22" s="709">
        <v>324</v>
      </c>
      <c r="S22" s="709">
        <v>27</v>
      </c>
      <c r="T22" s="709">
        <v>14</v>
      </c>
      <c r="U22" s="709">
        <v>29</v>
      </c>
      <c r="V22" s="709">
        <v>17</v>
      </c>
      <c r="W22" s="709">
        <v>12</v>
      </c>
      <c r="X22" s="709">
        <v>38</v>
      </c>
      <c r="Y22" s="709">
        <v>21</v>
      </c>
      <c r="Z22" s="709">
        <v>23</v>
      </c>
      <c r="AA22" s="709">
        <v>33</v>
      </c>
      <c r="AB22" s="709">
        <v>7</v>
      </c>
      <c r="AC22" s="709">
        <v>39</v>
      </c>
      <c r="AD22" s="709">
        <v>17</v>
      </c>
      <c r="AE22" s="709">
        <v>14</v>
      </c>
      <c r="AF22" s="709">
        <v>615</v>
      </c>
      <c r="AG22" s="710">
        <v>14</v>
      </c>
      <c r="AH22" s="709">
        <v>316</v>
      </c>
      <c r="AI22" s="709">
        <v>44</v>
      </c>
      <c r="AJ22" s="709">
        <v>18</v>
      </c>
      <c r="AK22" s="709">
        <v>34</v>
      </c>
      <c r="AL22" s="709">
        <v>13</v>
      </c>
      <c r="AM22" s="709">
        <v>9</v>
      </c>
      <c r="AN22" s="709">
        <v>16</v>
      </c>
      <c r="AO22" s="709">
        <v>14</v>
      </c>
      <c r="AP22" s="709">
        <v>14</v>
      </c>
      <c r="AQ22" s="709">
        <v>25</v>
      </c>
      <c r="AR22" s="709">
        <v>11</v>
      </c>
      <c r="AS22" s="709">
        <v>41</v>
      </c>
      <c r="AT22" s="709">
        <v>25</v>
      </c>
      <c r="AU22" s="709">
        <v>5</v>
      </c>
      <c r="AV22" s="709">
        <v>585</v>
      </c>
    </row>
    <row r="23" spans="1:48">
      <c r="A23" s="711" t="s">
        <v>739</v>
      </c>
      <c r="B23" s="709">
        <v>2991</v>
      </c>
      <c r="C23" s="709">
        <v>276</v>
      </c>
      <c r="D23" s="709">
        <v>143</v>
      </c>
      <c r="E23" s="709">
        <v>372</v>
      </c>
      <c r="F23" s="709">
        <v>125</v>
      </c>
      <c r="G23" s="709">
        <v>88</v>
      </c>
      <c r="H23" s="709">
        <v>280</v>
      </c>
      <c r="I23" s="709">
        <v>211</v>
      </c>
      <c r="J23" s="709">
        <v>161</v>
      </c>
      <c r="K23" s="709">
        <v>242</v>
      </c>
      <c r="L23" s="709">
        <v>99</v>
      </c>
      <c r="M23" s="709">
        <v>344</v>
      </c>
      <c r="N23" s="709">
        <v>219</v>
      </c>
      <c r="O23" s="709">
        <v>118</v>
      </c>
      <c r="P23" s="709">
        <v>5669</v>
      </c>
      <c r="Q23" s="711" t="s">
        <v>739</v>
      </c>
      <c r="R23" s="709">
        <v>1537</v>
      </c>
      <c r="S23" s="709">
        <v>136</v>
      </c>
      <c r="T23" s="709">
        <v>82</v>
      </c>
      <c r="U23" s="709">
        <v>188</v>
      </c>
      <c r="V23" s="709">
        <v>67</v>
      </c>
      <c r="W23" s="709">
        <v>45</v>
      </c>
      <c r="X23" s="709">
        <v>149</v>
      </c>
      <c r="Y23" s="709">
        <v>118</v>
      </c>
      <c r="Z23" s="709">
        <v>89</v>
      </c>
      <c r="AA23" s="709">
        <v>136</v>
      </c>
      <c r="AB23" s="709">
        <v>51</v>
      </c>
      <c r="AC23" s="709">
        <v>161</v>
      </c>
      <c r="AD23" s="709">
        <v>117</v>
      </c>
      <c r="AE23" s="709">
        <v>66</v>
      </c>
      <c r="AF23" s="709">
        <v>2942</v>
      </c>
      <c r="AG23" s="711" t="s">
        <v>739</v>
      </c>
      <c r="AH23" s="709">
        <v>1454</v>
      </c>
      <c r="AI23" s="709">
        <v>140</v>
      </c>
      <c r="AJ23" s="709">
        <v>61</v>
      </c>
      <c r="AK23" s="709">
        <v>184</v>
      </c>
      <c r="AL23" s="709">
        <v>58</v>
      </c>
      <c r="AM23" s="709">
        <v>43</v>
      </c>
      <c r="AN23" s="709">
        <v>131</v>
      </c>
      <c r="AO23" s="709">
        <v>93</v>
      </c>
      <c r="AP23" s="709">
        <v>72</v>
      </c>
      <c r="AQ23" s="709">
        <v>106</v>
      </c>
      <c r="AR23" s="709">
        <v>48</v>
      </c>
      <c r="AS23" s="709">
        <v>183</v>
      </c>
      <c r="AT23" s="709">
        <v>102</v>
      </c>
      <c r="AU23" s="709">
        <v>52</v>
      </c>
      <c r="AV23" s="709">
        <v>2727</v>
      </c>
    </row>
    <row r="24" spans="1:48">
      <c r="A24" s="710">
        <v>15</v>
      </c>
      <c r="B24" s="709">
        <v>642</v>
      </c>
      <c r="C24" s="709">
        <v>54</v>
      </c>
      <c r="D24" s="709">
        <v>29</v>
      </c>
      <c r="E24" s="709">
        <v>72</v>
      </c>
      <c r="F24" s="709">
        <v>31</v>
      </c>
      <c r="G24" s="709">
        <v>18</v>
      </c>
      <c r="H24" s="709">
        <v>54</v>
      </c>
      <c r="I24" s="709">
        <v>39</v>
      </c>
      <c r="J24" s="709">
        <v>33</v>
      </c>
      <c r="K24" s="709">
        <v>70</v>
      </c>
      <c r="L24" s="709">
        <v>21</v>
      </c>
      <c r="M24" s="709">
        <v>62</v>
      </c>
      <c r="N24" s="709">
        <v>40</v>
      </c>
      <c r="O24" s="709">
        <v>38</v>
      </c>
      <c r="P24" s="709">
        <v>1203</v>
      </c>
      <c r="Q24" s="710">
        <v>15</v>
      </c>
      <c r="R24" s="709">
        <v>307</v>
      </c>
      <c r="S24" s="709">
        <v>27</v>
      </c>
      <c r="T24" s="709">
        <v>19</v>
      </c>
      <c r="U24" s="709">
        <v>35</v>
      </c>
      <c r="V24" s="709">
        <v>16</v>
      </c>
      <c r="W24" s="709">
        <v>10</v>
      </c>
      <c r="X24" s="709">
        <v>27</v>
      </c>
      <c r="Y24" s="709">
        <v>15</v>
      </c>
      <c r="Z24" s="709">
        <v>14</v>
      </c>
      <c r="AA24" s="709">
        <v>40</v>
      </c>
      <c r="AB24" s="709">
        <v>10</v>
      </c>
      <c r="AC24" s="709">
        <v>36</v>
      </c>
      <c r="AD24" s="709">
        <v>22</v>
      </c>
      <c r="AE24" s="709">
        <v>23</v>
      </c>
      <c r="AF24" s="709">
        <v>601</v>
      </c>
      <c r="AG24" s="710">
        <v>15</v>
      </c>
      <c r="AH24" s="709">
        <v>335</v>
      </c>
      <c r="AI24" s="709">
        <v>27</v>
      </c>
      <c r="AJ24" s="709">
        <v>10</v>
      </c>
      <c r="AK24" s="709">
        <v>37</v>
      </c>
      <c r="AL24" s="709">
        <v>15</v>
      </c>
      <c r="AM24" s="709">
        <v>8</v>
      </c>
      <c r="AN24" s="709">
        <v>27</v>
      </c>
      <c r="AO24" s="709">
        <v>24</v>
      </c>
      <c r="AP24" s="709">
        <v>19</v>
      </c>
      <c r="AQ24" s="709">
        <v>30</v>
      </c>
      <c r="AR24" s="709">
        <v>11</v>
      </c>
      <c r="AS24" s="709">
        <v>26</v>
      </c>
      <c r="AT24" s="709">
        <v>18</v>
      </c>
      <c r="AU24" s="709">
        <v>15</v>
      </c>
      <c r="AV24" s="709">
        <v>602</v>
      </c>
    </row>
    <row r="25" spans="1:48">
      <c r="A25" s="710">
        <v>16</v>
      </c>
      <c r="B25" s="709">
        <v>631</v>
      </c>
      <c r="C25" s="709">
        <v>39</v>
      </c>
      <c r="D25" s="709">
        <v>40</v>
      </c>
      <c r="E25" s="709">
        <v>75</v>
      </c>
      <c r="F25" s="709">
        <v>31</v>
      </c>
      <c r="G25" s="709">
        <v>12</v>
      </c>
      <c r="H25" s="709">
        <v>57</v>
      </c>
      <c r="I25" s="709">
        <v>53</v>
      </c>
      <c r="J25" s="709">
        <v>38</v>
      </c>
      <c r="K25" s="709">
        <v>56</v>
      </c>
      <c r="L25" s="709">
        <v>29</v>
      </c>
      <c r="M25" s="709">
        <v>51</v>
      </c>
      <c r="N25" s="709">
        <v>48</v>
      </c>
      <c r="O25" s="709">
        <v>29</v>
      </c>
      <c r="P25" s="709">
        <v>1189</v>
      </c>
      <c r="Q25" s="710">
        <v>16</v>
      </c>
      <c r="R25" s="709">
        <v>319</v>
      </c>
      <c r="S25" s="709">
        <v>20</v>
      </c>
      <c r="T25" s="709">
        <v>23</v>
      </c>
      <c r="U25" s="709">
        <v>38</v>
      </c>
      <c r="V25" s="709">
        <v>17</v>
      </c>
      <c r="W25" s="709">
        <v>5</v>
      </c>
      <c r="X25" s="709">
        <v>31</v>
      </c>
      <c r="Y25" s="709">
        <v>27</v>
      </c>
      <c r="Z25" s="709">
        <v>23</v>
      </c>
      <c r="AA25" s="709">
        <v>34</v>
      </c>
      <c r="AB25" s="709">
        <v>12</v>
      </c>
      <c r="AC25" s="709">
        <v>25</v>
      </c>
      <c r="AD25" s="709">
        <v>23</v>
      </c>
      <c r="AE25" s="709">
        <v>13</v>
      </c>
      <c r="AF25" s="709">
        <v>610</v>
      </c>
      <c r="AG25" s="710">
        <v>16</v>
      </c>
      <c r="AH25" s="709">
        <v>312</v>
      </c>
      <c r="AI25" s="709">
        <v>19</v>
      </c>
      <c r="AJ25" s="709">
        <v>17</v>
      </c>
      <c r="AK25" s="709">
        <v>37</v>
      </c>
      <c r="AL25" s="709">
        <v>14</v>
      </c>
      <c r="AM25" s="709">
        <v>7</v>
      </c>
      <c r="AN25" s="709">
        <v>26</v>
      </c>
      <c r="AO25" s="709">
        <v>26</v>
      </c>
      <c r="AP25" s="709">
        <v>15</v>
      </c>
      <c r="AQ25" s="709">
        <v>22</v>
      </c>
      <c r="AR25" s="709">
        <v>17</v>
      </c>
      <c r="AS25" s="709">
        <v>26</v>
      </c>
      <c r="AT25" s="709">
        <v>25</v>
      </c>
      <c r="AU25" s="709">
        <v>16</v>
      </c>
      <c r="AV25" s="709">
        <v>579</v>
      </c>
    </row>
    <row r="26" spans="1:48">
      <c r="A26" s="710">
        <v>17</v>
      </c>
      <c r="B26" s="709">
        <v>674</v>
      </c>
      <c r="C26" s="709">
        <v>49</v>
      </c>
      <c r="D26" s="709">
        <v>38</v>
      </c>
      <c r="E26" s="709">
        <v>87</v>
      </c>
      <c r="F26" s="709">
        <v>28</v>
      </c>
      <c r="G26" s="709">
        <v>25</v>
      </c>
      <c r="H26" s="709">
        <v>55</v>
      </c>
      <c r="I26" s="709">
        <v>48</v>
      </c>
      <c r="J26" s="709">
        <v>32</v>
      </c>
      <c r="K26" s="709">
        <v>54</v>
      </c>
      <c r="L26" s="709">
        <v>50</v>
      </c>
      <c r="M26" s="709">
        <v>73</v>
      </c>
      <c r="N26" s="709">
        <v>36</v>
      </c>
      <c r="O26" s="709">
        <v>31</v>
      </c>
      <c r="P26" s="709">
        <v>1280</v>
      </c>
      <c r="Q26" s="710">
        <v>17</v>
      </c>
      <c r="R26" s="709">
        <v>329</v>
      </c>
      <c r="S26" s="709">
        <v>23</v>
      </c>
      <c r="T26" s="709">
        <v>15</v>
      </c>
      <c r="U26" s="709">
        <v>46</v>
      </c>
      <c r="V26" s="709">
        <v>12</v>
      </c>
      <c r="W26" s="709">
        <v>13</v>
      </c>
      <c r="X26" s="709">
        <v>28</v>
      </c>
      <c r="Y26" s="709">
        <v>28</v>
      </c>
      <c r="Z26" s="709">
        <v>16</v>
      </c>
      <c r="AA26" s="709">
        <v>23</v>
      </c>
      <c r="AB26" s="709">
        <v>29</v>
      </c>
      <c r="AC26" s="709">
        <v>40</v>
      </c>
      <c r="AD26" s="709">
        <v>16</v>
      </c>
      <c r="AE26" s="709">
        <v>15</v>
      </c>
      <c r="AF26" s="709">
        <v>633</v>
      </c>
      <c r="AG26" s="710">
        <v>17</v>
      </c>
      <c r="AH26" s="709">
        <v>345</v>
      </c>
      <c r="AI26" s="709">
        <v>26</v>
      </c>
      <c r="AJ26" s="709">
        <v>23</v>
      </c>
      <c r="AK26" s="709">
        <v>41</v>
      </c>
      <c r="AL26" s="709">
        <v>16</v>
      </c>
      <c r="AM26" s="709">
        <v>12</v>
      </c>
      <c r="AN26" s="709">
        <v>27</v>
      </c>
      <c r="AO26" s="709">
        <v>20</v>
      </c>
      <c r="AP26" s="709">
        <v>16</v>
      </c>
      <c r="AQ26" s="709">
        <v>31</v>
      </c>
      <c r="AR26" s="709">
        <v>21</v>
      </c>
      <c r="AS26" s="709">
        <v>33</v>
      </c>
      <c r="AT26" s="709">
        <v>20</v>
      </c>
      <c r="AU26" s="709">
        <v>16</v>
      </c>
      <c r="AV26" s="709">
        <v>647</v>
      </c>
    </row>
    <row r="27" spans="1:48">
      <c r="A27" s="710">
        <v>18</v>
      </c>
      <c r="B27" s="709">
        <v>708</v>
      </c>
      <c r="C27" s="709">
        <v>66</v>
      </c>
      <c r="D27" s="709">
        <v>40</v>
      </c>
      <c r="E27" s="709">
        <v>74</v>
      </c>
      <c r="F27" s="709">
        <v>27</v>
      </c>
      <c r="G27" s="709">
        <v>24</v>
      </c>
      <c r="H27" s="709">
        <v>49</v>
      </c>
      <c r="I27" s="709">
        <v>47</v>
      </c>
      <c r="J27" s="709">
        <v>52</v>
      </c>
      <c r="K27" s="709">
        <v>59</v>
      </c>
      <c r="L27" s="709">
        <v>29</v>
      </c>
      <c r="M27" s="709">
        <v>71</v>
      </c>
      <c r="N27" s="709">
        <v>50</v>
      </c>
      <c r="O27" s="709">
        <v>33</v>
      </c>
      <c r="P27" s="709">
        <v>1329</v>
      </c>
      <c r="Q27" s="710">
        <v>18</v>
      </c>
      <c r="R27" s="709">
        <v>352</v>
      </c>
      <c r="S27" s="709">
        <v>31</v>
      </c>
      <c r="T27" s="709">
        <v>20</v>
      </c>
      <c r="U27" s="709">
        <v>35</v>
      </c>
      <c r="V27" s="709">
        <v>18</v>
      </c>
      <c r="W27" s="709">
        <v>13</v>
      </c>
      <c r="X27" s="709">
        <v>23</v>
      </c>
      <c r="Y27" s="709">
        <v>20</v>
      </c>
      <c r="Z27" s="709">
        <v>29</v>
      </c>
      <c r="AA27" s="709">
        <v>26</v>
      </c>
      <c r="AB27" s="709">
        <v>14</v>
      </c>
      <c r="AC27" s="709">
        <v>35</v>
      </c>
      <c r="AD27" s="709">
        <v>28</v>
      </c>
      <c r="AE27" s="709">
        <v>15</v>
      </c>
      <c r="AF27" s="709">
        <v>659</v>
      </c>
      <c r="AG27" s="710">
        <v>18</v>
      </c>
      <c r="AH27" s="709">
        <v>356</v>
      </c>
      <c r="AI27" s="709">
        <v>35</v>
      </c>
      <c r="AJ27" s="709">
        <v>20</v>
      </c>
      <c r="AK27" s="709">
        <v>39</v>
      </c>
      <c r="AL27" s="709">
        <v>9</v>
      </c>
      <c r="AM27" s="709">
        <v>11</v>
      </c>
      <c r="AN27" s="709">
        <v>26</v>
      </c>
      <c r="AO27" s="709">
        <v>27</v>
      </c>
      <c r="AP27" s="709">
        <v>23</v>
      </c>
      <c r="AQ27" s="709">
        <v>33</v>
      </c>
      <c r="AR27" s="709">
        <v>15</v>
      </c>
      <c r="AS27" s="709">
        <v>36</v>
      </c>
      <c r="AT27" s="709">
        <v>22</v>
      </c>
      <c r="AU27" s="709">
        <v>18</v>
      </c>
      <c r="AV27" s="709">
        <v>670</v>
      </c>
    </row>
    <row r="28" spans="1:48">
      <c r="A28" s="710">
        <v>19</v>
      </c>
      <c r="B28" s="709">
        <v>745</v>
      </c>
      <c r="C28" s="709">
        <v>53</v>
      </c>
      <c r="D28" s="709">
        <v>43</v>
      </c>
      <c r="E28" s="709">
        <v>88</v>
      </c>
      <c r="F28" s="709">
        <v>31</v>
      </c>
      <c r="G28" s="709">
        <v>32</v>
      </c>
      <c r="H28" s="709">
        <v>70</v>
      </c>
      <c r="I28" s="709">
        <v>39</v>
      </c>
      <c r="J28" s="709">
        <v>37</v>
      </c>
      <c r="K28" s="709">
        <v>40</v>
      </c>
      <c r="L28" s="709">
        <v>34</v>
      </c>
      <c r="M28" s="709">
        <v>66</v>
      </c>
      <c r="N28" s="709">
        <v>45</v>
      </c>
      <c r="O28" s="709">
        <v>32</v>
      </c>
      <c r="P28" s="709">
        <v>1355</v>
      </c>
      <c r="Q28" s="710">
        <v>19</v>
      </c>
      <c r="R28" s="709">
        <v>391</v>
      </c>
      <c r="S28" s="709">
        <v>22</v>
      </c>
      <c r="T28" s="709">
        <v>21</v>
      </c>
      <c r="U28" s="709">
        <v>50</v>
      </c>
      <c r="V28" s="709">
        <v>14</v>
      </c>
      <c r="W28" s="709">
        <v>17</v>
      </c>
      <c r="X28" s="709">
        <v>35</v>
      </c>
      <c r="Y28" s="709">
        <v>18</v>
      </c>
      <c r="Z28" s="709">
        <v>18</v>
      </c>
      <c r="AA28" s="709">
        <v>20</v>
      </c>
      <c r="AB28" s="709">
        <v>16</v>
      </c>
      <c r="AC28" s="709">
        <v>36</v>
      </c>
      <c r="AD28" s="709">
        <v>21</v>
      </c>
      <c r="AE28" s="709">
        <v>16</v>
      </c>
      <c r="AF28" s="709">
        <v>695</v>
      </c>
      <c r="AG28" s="710">
        <v>19</v>
      </c>
      <c r="AH28" s="709">
        <v>354</v>
      </c>
      <c r="AI28" s="709">
        <v>31</v>
      </c>
      <c r="AJ28" s="709">
        <v>22</v>
      </c>
      <c r="AK28" s="709">
        <v>38</v>
      </c>
      <c r="AL28" s="709">
        <v>17</v>
      </c>
      <c r="AM28" s="709">
        <v>15</v>
      </c>
      <c r="AN28" s="709">
        <v>35</v>
      </c>
      <c r="AO28" s="709">
        <v>21</v>
      </c>
      <c r="AP28" s="709">
        <v>19</v>
      </c>
      <c r="AQ28" s="709">
        <v>20</v>
      </c>
      <c r="AR28" s="709">
        <v>18</v>
      </c>
      <c r="AS28" s="709">
        <v>30</v>
      </c>
      <c r="AT28" s="709">
        <v>24</v>
      </c>
      <c r="AU28" s="709">
        <v>16</v>
      </c>
      <c r="AV28" s="709">
        <v>660</v>
      </c>
    </row>
    <row r="29" spans="1:48">
      <c r="A29" s="711" t="s">
        <v>740</v>
      </c>
      <c r="B29" s="709">
        <v>3400</v>
      </c>
      <c r="C29" s="709">
        <v>261</v>
      </c>
      <c r="D29" s="709">
        <v>190</v>
      </c>
      <c r="E29" s="709">
        <v>396</v>
      </c>
      <c r="F29" s="709">
        <v>148</v>
      </c>
      <c r="G29" s="709">
        <v>111</v>
      </c>
      <c r="H29" s="709">
        <v>285</v>
      </c>
      <c r="I29" s="709">
        <v>226</v>
      </c>
      <c r="J29" s="709">
        <v>192</v>
      </c>
      <c r="K29" s="709">
        <v>279</v>
      </c>
      <c r="L29" s="709">
        <v>163</v>
      </c>
      <c r="M29" s="709">
        <v>323</v>
      </c>
      <c r="N29" s="709">
        <v>219</v>
      </c>
      <c r="O29" s="709">
        <v>163</v>
      </c>
      <c r="P29" s="709">
        <v>6356</v>
      </c>
      <c r="Q29" s="711" t="s">
        <v>740</v>
      </c>
      <c r="R29" s="709">
        <v>1698</v>
      </c>
      <c r="S29" s="709">
        <v>123</v>
      </c>
      <c r="T29" s="709">
        <v>98</v>
      </c>
      <c r="U29" s="709">
        <v>204</v>
      </c>
      <c r="V29" s="709">
        <v>77</v>
      </c>
      <c r="W29" s="709">
        <v>58</v>
      </c>
      <c r="X29" s="709">
        <v>144</v>
      </c>
      <c r="Y29" s="709">
        <v>108</v>
      </c>
      <c r="Z29" s="709">
        <v>100</v>
      </c>
      <c r="AA29" s="709">
        <v>143</v>
      </c>
      <c r="AB29" s="709">
        <v>81</v>
      </c>
      <c r="AC29" s="709">
        <v>172</v>
      </c>
      <c r="AD29" s="709">
        <v>110</v>
      </c>
      <c r="AE29" s="709">
        <v>82</v>
      </c>
      <c r="AF29" s="709">
        <v>3198</v>
      </c>
      <c r="AG29" s="711" t="s">
        <v>740</v>
      </c>
      <c r="AH29" s="709">
        <v>1702</v>
      </c>
      <c r="AI29" s="709">
        <v>138</v>
      </c>
      <c r="AJ29" s="709">
        <v>92</v>
      </c>
      <c r="AK29" s="709">
        <v>192</v>
      </c>
      <c r="AL29" s="709">
        <v>71</v>
      </c>
      <c r="AM29" s="709">
        <v>53</v>
      </c>
      <c r="AN29" s="709">
        <v>141</v>
      </c>
      <c r="AO29" s="709">
        <v>118</v>
      </c>
      <c r="AP29" s="709">
        <v>92</v>
      </c>
      <c r="AQ29" s="709">
        <v>136</v>
      </c>
      <c r="AR29" s="709">
        <v>82</v>
      </c>
      <c r="AS29" s="709">
        <v>151</v>
      </c>
      <c r="AT29" s="709">
        <v>109</v>
      </c>
      <c r="AU29" s="709">
        <v>81</v>
      </c>
      <c r="AV29" s="709">
        <v>3158</v>
      </c>
    </row>
    <row r="30" spans="1:48">
      <c r="A30" s="710">
        <v>20</v>
      </c>
      <c r="B30" s="709">
        <v>688</v>
      </c>
      <c r="C30" s="709">
        <v>77</v>
      </c>
      <c r="D30" s="709">
        <v>37</v>
      </c>
      <c r="E30" s="709">
        <v>92</v>
      </c>
      <c r="F30" s="709">
        <v>37</v>
      </c>
      <c r="G30" s="709">
        <v>27</v>
      </c>
      <c r="H30" s="709">
        <v>57</v>
      </c>
      <c r="I30" s="709">
        <v>34</v>
      </c>
      <c r="J30" s="709">
        <v>42</v>
      </c>
      <c r="K30" s="709">
        <v>53</v>
      </c>
      <c r="L30" s="709">
        <v>39</v>
      </c>
      <c r="M30" s="709">
        <v>61</v>
      </c>
      <c r="N30" s="709">
        <v>47</v>
      </c>
      <c r="O30" s="709">
        <v>33</v>
      </c>
      <c r="P30" s="709">
        <v>1324</v>
      </c>
      <c r="Q30" s="710">
        <v>20</v>
      </c>
      <c r="R30" s="709">
        <v>342</v>
      </c>
      <c r="S30" s="709">
        <v>38</v>
      </c>
      <c r="T30" s="709">
        <v>19</v>
      </c>
      <c r="U30" s="709">
        <v>53</v>
      </c>
      <c r="V30" s="709">
        <v>14</v>
      </c>
      <c r="W30" s="709">
        <v>8</v>
      </c>
      <c r="X30" s="709">
        <v>23</v>
      </c>
      <c r="Y30" s="709">
        <v>15</v>
      </c>
      <c r="Z30" s="709">
        <v>22</v>
      </c>
      <c r="AA30" s="709">
        <v>27</v>
      </c>
      <c r="AB30" s="709">
        <v>23</v>
      </c>
      <c r="AC30" s="709">
        <v>33</v>
      </c>
      <c r="AD30" s="709">
        <v>20</v>
      </c>
      <c r="AE30" s="709">
        <v>19</v>
      </c>
      <c r="AF30" s="709">
        <v>656</v>
      </c>
      <c r="AG30" s="710">
        <v>20</v>
      </c>
      <c r="AH30" s="709">
        <v>346</v>
      </c>
      <c r="AI30" s="709">
        <v>39</v>
      </c>
      <c r="AJ30" s="709">
        <v>18</v>
      </c>
      <c r="AK30" s="709">
        <v>39</v>
      </c>
      <c r="AL30" s="709">
        <v>23</v>
      </c>
      <c r="AM30" s="709">
        <v>19</v>
      </c>
      <c r="AN30" s="709">
        <v>34</v>
      </c>
      <c r="AO30" s="709">
        <v>19</v>
      </c>
      <c r="AP30" s="709">
        <v>20</v>
      </c>
      <c r="AQ30" s="709">
        <v>26</v>
      </c>
      <c r="AR30" s="709">
        <v>16</v>
      </c>
      <c r="AS30" s="709">
        <v>28</v>
      </c>
      <c r="AT30" s="709">
        <v>27</v>
      </c>
      <c r="AU30" s="709">
        <v>14</v>
      </c>
      <c r="AV30" s="709">
        <v>668</v>
      </c>
    </row>
    <row r="31" spans="1:48">
      <c r="A31" s="710">
        <v>21</v>
      </c>
      <c r="B31" s="709">
        <v>901</v>
      </c>
      <c r="C31" s="709">
        <v>61</v>
      </c>
      <c r="D31" s="709">
        <v>44</v>
      </c>
      <c r="E31" s="709">
        <v>112</v>
      </c>
      <c r="F31" s="709">
        <v>37</v>
      </c>
      <c r="G31" s="709">
        <v>32</v>
      </c>
      <c r="H31" s="709">
        <v>62</v>
      </c>
      <c r="I31" s="709">
        <v>53</v>
      </c>
      <c r="J31" s="709">
        <v>59</v>
      </c>
      <c r="K31" s="709">
        <v>63</v>
      </c>
      <c r="L31" s="709">
        <v>45</v>
      </c>
      <c r="M31" s="709">
        <v>71</v>
      </c>
      <c r="N31" s="709">
        <v>70</v>
      </c>
      <c r="O31" s="709">
        <v>23</v>
      </c>
      <c r="P31" s="709">
        <v>1633</v>
      </c>
      <c r="Q31" s="710">
        <v>21</v>
      </c>
      <c r="R31" s="709">
        <v>477</v>
      </c>
      <c r="S31" s="709">
        <v>29</v>
      </c>
      <c r="T31" s="709">
        <v>23</v>
      </c>
      <c r="U31" s="709">
        <v>62</v>
      </c>
      <c r="V31" s="709">
        <v>23</v>
      </c>
      <c r="W31" s="709">
        <v>13</v>
      </c>
      <c r="X31" s="709">
        <v>39</v>
      </c>
      <c r="Y31" s="709">
        <v>36</v>
      </c>
      <c r="Z31" s="709">
        <v>28</v>
      </c>
      <c r="AA31" s="709">
        <v>34</v>
      </c>
      <c r="AB31" s="709">
        <v>23</v>
      </c>
      <c r="AC31" s="709">
        <v>40</v>
      </c>
      <c r="AD31" s="709">
        <v>34</v>
      </c>
      <c r="AE31" s="709">
        <v>11</v>
      </c>
      <c r="AF31" s="709">
        <v>872</v>
      </c>
      <c r="AG31" s="710">
        <v>21</v>
      </c>
      <c r="AH31" s="709">
        <v>424</v>
      </c>
      <c r="AI31" s="709">
        <v>32</v>
      </c>
      <c r="AJ31" s="709">
        <v>21</v>
      </c>
      <c r="AK31" s="709">
        <v>50</v>
      </c>
      <c r="AL31" s="709">
        <v>14</v>
      </c>
      <c r="AM31" s="709">
        <v>19</v>
      </c>
      <c r="AN31" s="709">
        <v>23</v>
      </c>
      <c r="AO31" s="709">
        <v>17</v>
      </c>
      <c r="AP31" s="709">
        <v>31</v>
      </c>
      <c r="AQ31" s="709">
        <v>29</v>
      </c>
      <c r="AR31" s="709">
        <v>22</v>
      </c>
      <c r="AS31" s="709">
        <v>31</v>
      </c>
      <c r="AT31" s="709">
        <v>36</v>
      </c>
      <c r="AU31" s="709">
        <v>12</v>
      </c>
      <c r="AV31" s="709">
        <v>761</v>
      </c>
    </row>
    <row r="32" spans="1:48">
      <c r="A32" s="710">
        <v>22</v>
      </c>
      <c r="B32" s="709">
        <v>922</v>
      </c>
      <c r="C32" s="709">
        <v>78</v>
      </c>
      <c r="D32" s="709">
        <v>44</v>
      </c>
      <c r="E32" s="709">
        <v>90</v>
      </c>
      <c r="F32" s="709">
        <v>43</v>
      </c>
      <c r="G32" s="709">
        <v>26</v>
      </c>
      <c r="H32" s="709">
        <v>71</v>
      </c>
      <c r="I32" s="709">
        <v>55</v>
      </c>
      <c r="J32" s="709">
        <v>49</v>
      </c>
      <c r="K32" s="709">
        <v>56</v>
      </c>
      <c r="L32" s="709">
        <v>30</v>
      </c>
      <c r="M32" s="709">
        <v>63</v>
      </c>
      <c r="N32" s="709">
        <v>73</v>
      </c>
      <c r="O32" s="709">
        <v>25</v>
      </c>
      <c r="P32" s="709">
        <v>1625</v>
      </c>
      <c r="Q32" s="710">
        <v>22</v>
      </c>
      <c r="R32" s="709">
        <v>426</v>
      </c>
      <c r="S32" s="709">
        <v>38</v>
      </c>
      <c r="T32" s="709">
        <v>25</v>
      </c>
      <c r="U32" s="709">
        <v>41</v>
      </c>
      <c r="V32" s="709">
        <v>21</v>
      </c>
      <c r="W32" s="709">
        <v>13</v>
      </c>
      <c r="X32" s="709">
        <v>34</v>
      </c>
      <c r="Y32" s="709">
        <v>34</v>
      </c>
      <c r="Z32" s="709">
        <v>23</v>
      </c>
      <c r="AA32" s="709">
        <v>38</v>
      </c>
      <c r="AB32" s="709">
        <v>17</v>
      </c>
      <c r="AC32" s="709">
        <v>37</v>
      </c>
      <c r="AD32" s="709">
        <v>37</v>
      </c>
      <c r="AE32" s="709">
        <v>16</v>
      </c>
      <c r="AF32" s="709">
        <v>800</v>
      </c>
      <c r="AG32" s="710">
        <v>22</v>
      </c>
      <c r="AH32" s="709">
        <v>496</v>
      </c>
      <c r="AI32" s="709">
        <v>40</v>
      </c>
      <c r="AJ32" s="709">
        <v>19</v>
      </c>
      <c r="AK32" s="709">
        <v>49</v>
      </c>
      <c r="AL32" s="709">
        <v>22</v>
      </c>
      <c r="AM32" s="709">
        <v>13</v>
      </c>
      <c r="AN32" s="709">
        <v>37</v>
      </c>
      <c r="AO32" s="709">
        <v>21</v>
      </c>
      <c r="AP32" s="709">
        <v>26</v>
      </c>
      <c r="AQ32" s="709">
        <v>18</v>
      </c>
      <c r="AR32" s="709">
        <v>13</v>
      </c>
      <c r="AS32" s="709">
        <v>26</v>
      </c>
      <c r="AT32" s="709">
        <v>36</v>
      </c>
      <c r="AU32" s="709">
        <v>9</v>
      </c>
      <c r="AV32" s="709">
        <v>825</v>
      </c>
    </row>
    <row r="33" spans="1:48">
      <c r="A33" s="710">
        <v>23</v>
      </c>
      <c r="B33" s="709">
        <v>1023</v>
      </c>
      <c r="C33" s="709">
        <v>83</v>
      </c>
      <c r="D33" s="709">
        <v>46</v>
      </c>
      <c r="E33" s="709">
        <v>86</v>
      </c>
      <c r="F33" s="709">
        <v>35</v>
      </c>
      <c r="G33" s="709">
        <v>28</v>
      </c>
      <c r="H33" s="709">
        <v>71</v>
      </c>
      <c r="I33" s="709">
        <v>63</v>
      </c>
      <c r="J33" s="709">
        <v>42</v>
      </c>
      <c r="K33" s="709">
        <v>72</v>
      </c>
      <c r="L33" s="709">
        <v>41</v>
      </c>
      <c r="M33" s="709">
        <v>80</v>
      </c>
      <c r="N33" s="709">
        <v>62</v>
      </c>
      <c r="O33" s="709">
        <v>40</v>
      </c>
      <c r="P33" s="709">
        <v>1772</v>
      </c>
      <c r="Q33" s="710">
        <v>23</v>
      </c>
      <c r="R33" s="709">
        <v>526</v>
      </c>
      <c r="S33" s="709">
        <v>46</v>
      </c>
      <c r="T33" s="709">
        <v>20</v>
      </c>
      <c r="U33" s="709">
        <v>47</v>
      </c>
      <c r="V33" s="709">
        <v>20</v>
      </c>
      <c r="W33" s="709">
        <v>19</v>
      </c>
      <c r="X33" s="709">
        <v>39</v>
      </c>
      <c r="Y33" s="709">
        <v>41</v>
      </c>
      <c r="Z33" s="709">
        <v>21</v>
      </c>
      <c r="AA33" s="709">
        <v>41</v>
      </c>
      <c r="AB33" s="709">
        <v>21</v>
      </c>
      <c r="AC33" s="709">
        <v>44</v>
      </c>
      <c r="AD33" s="709">
        <v>30</v>
      </c>
      <c r="AE33" s="709">
        <v>25</v>
      </c>
      <c r="AF33" s="709">
        <v>940</v>
      </c>
      <c r="AG33" s="710">
        <v>23</v>
      </c>
      <c r="AH33" s="709">
        <v>497</v>
      </c>
      <c r="AI33" s="709">
        <v>37</v>
      </c>
      <c r="AJ33" s="709">
        <v>26</v>
      </c>
      <c r="AK33" s="709">
        <v>39</v>
      </c>
      <c r="AL33" s="709">
        <v>15</v>
      </c>
      <c r="AM33" s="709">
        <v>9</v>
      </c>
      <c r="AN33" s="709">
        <v>32</v>
      </c>
      <c r="AO33" s="709">
        <v>22</v>
      </c>
      <c r="AP33" s="709">
        <v>21</v>
      </c>
      <c r="AQ33" s="709">
        <v>31</v>
      </c>
      <c r="AR33" s="709">
        <v>20</v>
      </c>
      <c r="AS33" s="709">
        <v>36</v>
      </c>
      <c r="AT33" s="709">
        <v>32</v>
      </c>
      <c r="AU33" s="709">
        <v>15</v>
      </c>
      <c r="AV33" s="709">
        <v>832</v>
      </c>
    </row>
    <row r="34" spans="1:48">
      <c r="A34" s="710">
        <v>24</v>
      </c>
      <c r="B34" s="709">
        <v>993</v>
      </c>
      <c r="C34" s="709">
        <v>75</v>
      </c>
      <c r="D34" s="709">
        <v>56</v>
      </c>
      <c r="E34" s="709">
        <v>92</v>
      </c>
      <c r="F34" s="709">
        <v>29</v>
      </c>
      <c r="G34" s="709">
        <v>34</v>
      </c>
      <c r="H34" s="709">
        <v>71</v>
      </c>
      <c r="I34" s="709">
        <v>65</v>
      </c>
      <c r="J34" s="709">
        <v>44</v>
      </c>
      <c r="K34" s="709">
        <v>74</v>
      </c>
      <c r="L34" s="709">
        <v>41</v>
      </c>
      <c r="M34" s="709">
        <v>60</v>
      </c>
      <c r="N34" s="709">
        <v>66</v>
      </c>
      <c r="O34" s="709">
        <v>26</v>
      </c>
      <c r="P34" s="709">
        <v>1726</v>
      </c>
      <c r="Q34" s="710">
        <v>24</v>
      </c>
      <c r="R34" s="709">
        <v>514</v>
      </c>
      <c r="S34" s="709">
        <v>42</v>
      </c>
      <c r="T34" s="709">
        <v>28</v>
      </c>
      <c r="U34" s="709">
        <v>51</v>
      </c>
      <c r="V34" s="709">
        <v>19</v>
      </c>
      <c r="W34" s="709">
        <v>15</v>
      </c>
      <c r="X34" s="709">
        <v>40</v>
      </c>
      <c r="Y34" s="709">
        <v>34</v>
      </c>
      <c r="Z34" s="709">
        <v>30</v>
      </c>
      <c r="AA34" s="709">
        <v>48</v>
      </c>
      <c r="AB34" s="709">
        <v>26</v>
      </c>
      <c r="AC34" s="709">
        <v>34</v>
      </c>
      <c r="AD34" s="709">
        <v>36</v>
      </c>
      <c r="AE34" s="709">
        <v>12</v>
      </c>
      <c r="AF34" s="709">
        <v>929</v>
      </c>
      <c r="AG34" s="710">
        <v>24</v>
      </c>
      <c r="AH34" s="709">
        <v>479</v>
      </c>
      <c r="AI34" s="709">
        <v>33</v>
      </c>
      <c r="AJ34" s="709">
        <v>28</v>
      </c>
      <c r="AK34" s="709">
        <v>41</v>
      </c>
      <c r="AL34" s="709">
        <v>10</v>
      </c>
      <c r="AM34" s="709">
        <v>19</v>
      </c>
      <c r="AN34" s="709">
        <v>31</v>
      </c>
      <c r="AO34" s="709">
        <v>31</v>
      </c>
      <c r="AP34" s="709">
        <v>14</v>
      </c>
      <c r="AQ34" s="709">
        <v>26</v>
      </c>
      <c r="AR34" s="709">
        <v>15</v>
      </c>
      <c r="AS34" s="709">
        <v>26</v>
      </c>
      <c r="AT34" s="709">
        <v>30</v>
      </c>
      <c r="AU34" s="709">
        <v>14</v>
      </c>
      <c r="AV34" s="709">
        <v>797</v>
      </c>
    </row>
    <row r="35" spans="1:48">
      <c r="A35" s="710" t="s">
        <v>741</v>
      </c>
      <c r="B35" s="709">
        <v>4527</v>
      </c>
      <c r="C35" s="709">
        <v>374</v>
      </c>
      <c r="D35" s="709">
        <v>227</v>
      </c>
      <c r="E35" s="709">
        <v>472</v>
      </c>
      <c r="F35" s="709">
        <v>181</v>
      </c>
      <c r="G35" s="709">
        <v>147</v>
      </c>
      <c r="H35" s="709">
        <v>332</v>
      </c>
      <c r="I35" s="709">
        <v>270</v>
      </c>
      <c r="J35" s="709">
        <v>236</v>
      </c>
      <c r="K35" s="709">
        <v>318</v>
      </c>
      <c r="L35" s="709">
        <v>196</v>
      </c>
      <c r="M35" s="709">
        <v>335</v>
      </c>
      <c r="N35" s="709">
        <v>318</v>
      </c>
      <c r="O35" s="709">
        <v>147</v>
      </c>
      <c r="P35" s="709">
        <v>8080</v>
      </c>
      <c r="Q35" s="710" t="s">
        <v>741</v>
      </c>
      <c r="R35" s="709">
        <v>2285</v>
      </c>
      <c r="S35" s="709">
        <v>193</v>
      </c>
      <c r="T35" s="709">
        <v>115</v>
      </c>
      <c r="U35" s="709">
        <v>254</v>
      </c>
      <c r="V35" s="709">
        <v>97</v>
      </c>
      <c r="W35" s="709">
        <v>68</v>
      </c>
      <c r="X35" s="709">
        <v>175</v>
      </c>
      <c r="Y35" s="709">
        <v>160</v>
      </c>
      <c r="Z35" s="709">
        <v>124</v>
      </c>
      <c r="AA35" s="709">
        <v>188</v>
      </c>
      <c r="AB35" s="709">
        <v>110</v>
      </c>
      <c r="AC35" s="709">
        <v>188</v>
      </c>
      <c r="AD35" s="709">
        <v>157</v>
      </c>
      <c r="AE35" s="709">
        <v>83</v>
      </c>
      <c r="AF35" s="709">
        <v>4197</v>
      </c>
      <c r="AG35" s="710" t="s">
        <v>741</v>
      </c>
      <c r="AH35" s="709">
        <v>2242</v>
      </c>
      <c r="AI35" s="709">
        <v>181</v>
      </c>
      <c r="AJ35" s="709">
        <v>112</v>
      </c>
      <c r="AK35" s="709">
        <v>218</v>
      </c>
      <c r="AL35" s="709">
        <v>84</v>
      </c>
      <c r="AM35" s="709">
        <v>79</v>
      </c>
      <c r="AN35" s="709">
        <v>157</v>
      </c>
      <c r="AO35" s="709">
        <v>110</v>
      </c>
      <c r="AP35" s="709">
        <v>112</v>
      </c>
      <c r="AQ35" s="709">
        <v>130</v>
      </c>
      <c r="AR35" s="709">
        <v>86</v>
      </c>
      <c r="AS35" s="709">
        <v>147</v>
      </c>
      <c r="AT35" s="709">
        <v>161</v>
      </c>
      <c r="AU35" s="709">
        <v>64</v>
      </c>
      <c r="AV35" s="709">
        <v>3883</v>
      </c>
    </row>
    <row r="36" spans="1:48">
      <c r="A36" s="710">
        <v>25</v>
      </c>
      <c r="B36" s="709">
        <v>894</v>
      </c>
      <c r="C36" s="709">
        <v>85</v>
      </c>
      <c r="D36" s="709">
        <v>38</v>
      </c>
      <c r="E36" s="709">
        <v>84</v>
      </c>
      <c r="F36" s="709">
        <v>39</v>
      </c>
      <c r="G36" s="709">
        <v>25</v>
      </c>
      <c r="H36" s="709">
        <v>79</v>
      </c>
      <c r="I36" s="709">
        <v>65</v>
      </c>
      <c r="J36" s="709">
        <v>38</v>
      </c>
      <c r="K36" s="709">
        <v>72</v>
      </c>
      <c r="L36" s="709">
        <v>37</v>
      </c>
      <c r="M36" s="709">
        <v>64</v>
      </c>
      <c r="N36" s="709">
        <v>58</v>
      </c>
      <c r="O36" s="709">
        <v>31</v>
      </c>
      <c r="P36" s="709">
        <v>1609</v>
      </c>
      <c r="Q36" s="710">
        <v>25</v>
      </c>
      <c r="R36" s="709">
        <v>403</v>
      </c>
      <c r="S36" s="709">
        <v>39</v>
      </c>
      <c r="T36" s="709">
        <v>21</v>
      </c>
      <c r="U36" s="709">
        <v>49</v>
      </c>
      <c r="V36" s="709">
        <v>20</v>
      </c>
      <c r="W36" s="709">
        <v>13</v>
      </c>
      <c r="X36" s="709">
        <v>39</v>
      </c>
      <c r="Y36" s="709">
        <v>32</v>
      </c>
      <c r="Z36" s="709">
        <v>26</v>
      </c>
      <c r="AA36" s="709">
        <v>41</v>
      </c>
      <c r="AB36" s="709">
        <v>22</v>
      </c>
      <c r="AC36" s="709">
        <v>34</v>
      </c>
      <c r="AD36" s="709">
        <v>36</v>
      </c>
      <c r="AE36" s="709">
        <v>15</v>
      </c>
      <c r="AF36" s="709">
        <v>790</v>
      </c>
      <c r="AG36" s="710">
        <v>25</v>
      </c>
      <c r="AH36" s="709">
        <v>491</v>
      </c>
      <c r="AI36" s="709">
        <v>46</v>
      </c>
      <c r="AJ36" s="709">
        <v>17</v>
      </c>
      <c r="AK36" s="709">
        <v>35</v>
      </c>
      <c r="AL36" s="709">
        <v>19</v>
      </c>
      <c r="AM36" s="709">
        <v>12</v>
      </c>
      <c r="AN36" s="709">
        <v>40</v>
      </c>
      <c r="AO36" s="709">
        <v>33</v>
      </c>
      <c r="AP36" s="709">
        <v>12</v>
      </c>
      <c r="AQ36" s="709">
        <v>31</v>
      </c>
      <c r="AR36" s="709">
        <v>15</v>
      </c>
      <c r="AS36" s="709">
        <v>30</v>
      </c>
      <c r="AT36" s="709">
        <v>22</v>
      </c>
      <c r="AU36" s="709">
        <v>16</v>
      </c>
      <c r="AV36" s="709">
        <v>819</v>
      </c>
    </row>
    <row r="37" spans="1:48">
      <c r="A37" s="710">
        <v>26</v>
      </c>
      <c r="B37" s="709">
        <v>921</v>
      </c>
      <c r="C37" s="709">
        <v>52</v>
      </c>
      <c r="D37" s="709">
        <v>39</v>
      </c>
      <c r="E37" s="709">
        <v>88</v>
      </c>
      <c r="F37" s="709">
        <v>30</v>
      </c>
      <c r="G37" s="709">
        <v>31</v>
      </c>
      <c r="H37" s="709">
        <v>64</v>
      </c>
      <c r="I37" s="709">
        <v>58</v>
      </c>
      <c r="J37" s="709">
        <v>37</v>
      </c>
      <c r="K37" s="709">
        <v>58</v>
      </c>
      <c r="L37" s="709">
        <v>37</v>
      </c>
      <c r="M37" s="709">
        <v>48</v>
      </c>
      <c r="N37" s="709">
        <v>44</v>
      </c>
      <c r="O37" s="709">
        <v>33</v>
      </c>
      <c r="P37" s="709">
        <v>1540</v>
      </c>
      <c r="Q37" s="710">
        <v>26</v>
      </c>
      <c r="R37" s="709">
        <v>470</v>
      </c>
      <c r="S37" s="709">
        <v>27</v>
      </c>
      <c r="T37" s="709">
        <v>20</v>
      </c>
      <c r="U37" s="709">
        <v>56</v>
      </c>
      <c r="V37" s="709">
        <v>16</v>
      </c>
      <c r="W37" s="709">
        <v>21</v>
      </c>
      <c r="X37" s="709">
        <v>40</v>
      </c>
      <c r="Y37" s="709">
        <v>32</v>
      </c>
      <c r="Z37" s="709">
        <v>21</v>
      </c>
      <c r="AA37" s="709">
        <v>34</v>
      </c>
      <c r="AB37" s="709">
        <v>23</v>
      </c>
      <c r="AC37" s="709">
        <v>29</v>
      </c>
      <c r="AD37" s="709">
        <v>25</v>
      </c>
      <c r="AE37" s="709">
        <v>20</v>
      </c>
      <c r="AF37" s="709">
        <v>834</v>
      </c>
      <c r="AG37" s="710">
        <v>26</v>
      </c>
      <c r="AH37" s="709">
        <v>451</v>
      </c>
      <c r="AI37" s="709">
        <v>25</v>
      </c>
      <c r="AJ37" s="709">
        <v>19</v>
      </c>
      <c r="AK37" s="709">
        <v>32</v>
      </c>
      <c r="AL37" s="709">
        <v>14</v>
      </c>
      <c r="AM37" s="709">
        <v>10</v>
      </c>
      <c r="AN37" s="709">
        <v>24</v>
      </c>
      <c r="AO37" s="709">
        <v>26</v>
      </c>
      <c r="AP37" s="709">
        <v>16</v>
      </c>
      <c r="AQ37" s="709">
        <v>24</v>
      </c>
      <c r="AR37" s="709">
        <v>14</v>
      </c>
      <c r="AS37" s="709">
        <v>19</v>
      </c>
      <c r="AT37" s="709">
        <v>19</v>
      </c>
      <c r="AU37" s="709">
        <v>13</v>
      </c>
      <c r="AV37" s="709">
        <v>706</v>
      </c>
    </row>
    <row r="38" spans="1:48">
      <c r="A38" s="710">
        <v>27</v>
      </c>
      <c r="B38" s="709">
        <v>880</v>
      </c>
      <c r="C38" s="709">
        <v>56</v>
      </c>
      <c r="D38" s="709">
        <v>38</v>
      </c>
      <c r="E38" s="709">
        <v>82</v>
      </c>
      <c r="F38" s="709">
        <v>30</v>
      </c>
      <c r="G38" s="709">
        <v>34</v>
      </c>
      <c r="H38" s="709">
        <v>69</v>
      </c>
      <c r="I38" s="709">
        <v>70</v>
      </c>
      <c r="J38" s="709">
        <v>37</v>
      </c>
      <c r="K38" s="709">
        <v>73</v>
      </c>
      <c r="L38" s="709">
        <v>48</v>
      </c>
      <c r="M38" s="709">
        <v>68</v>
      </c>
      <c r="N38" s="709">
        <v>52</v>
      </c>
      <c r="O38" s="709">
        <v>27</v>
      </c>
      <c r="P38" s="709">
        <v>1564</v>
      </c>
      <c r="Q38" s="710">
        <v>27</v>
      </c>
      <c r="R38" s="709">
        <v>442</v>
      </c>
      <c r="S38" s="709">
        <v>31</v>
      </c>
      <c r="T38" s="709">
        <v>21</v>
      </c>
      <c r="U38" s="709">
        <v>50</v>
      </c>
      <c r="V38" s="709">
        <v>14</v>
      </c>
      <c r="W38" s="709">
        <v>19</v>
      </c>
      <c r="X38" s="709">
        <v>38</v>
      </c>
      <c r="Y38" s="709">
        <v>33</v>
      </c>
      <c r="Z38" s="709">
        <v>19</v>
      </c>
      <c r="AA38" s="709">
        <v>39</v>
      </c>
      <c r="AB38" s="709">
        <v>27</v>
      </c>
      <c r="AC38" s="709">
        <v>44</v>
      </c>
      <c r="AD38" s="709">
        <v>28</v>
      </c>
      <c r="AE38" s="709">
        <v>14</v>
      </c>
      <c r="AF38" s="709">
        <v>819</v>
      </c>
      <c r="AG38" s="710">
        <v>27</v>
      </c>
      <c r="AH38" s="709">
        <v>438</v>
      </c>
      <c r="AI38" s="709">
        <v>25</v>
      </c>
      <c r="AJ38" s="709">
        <v>17</v>
      </c>
      <c r="AK38" s="709">
        <v>32</v>
      </c>
      <c r="AL38" s="709">
        <v>16</v>
      </c>
      <c r="AM38" s="709">
        <v>15</v>
      </c>
      <c r="AN38" s="709">
        <v>31</v>
      </c>
      <c r="AO38" s="709">
        <v>37</v>
      </c>
      <c r="AP38" s="709">
        <v>18</v>
      </c>
      <c r="AQ38" s="709">
        <v>34</v>
      </c>
      <c r="AR38" s="709">
        <v>21</v>
      </c>
      <c r="AS38" s="709">
        <v>24</v>
      </c>
      <c r="AT38" s="709">
        <v>24</v>
      </c>
      <c r="AU38" s="709">
        <v>13</v>
      </c>
      <c r="AV38" s="709">
        <v>745</v>
      </c>
    </row>
    <row r="39" spans="1:48">
      <c r="A39" s="710">
        <v>28</v>
      </c>
      <c r="B39" s="709">
        <v>823</v>
      </c>
      <c r="C39" s="709">
        <v>66</v>
      </c>
      <c r="D39" s="709">
        <v>39</v>
      </c>
      <c r="E39" s="709">
        <v>68</v>
      </c>
      <c r="F39" s="709">
        <v>33</v>
      </c>
      <c r="G39" s="709">
        <v>38</v>
      </c>
      <c r="H39" s="709">
        <v>70</v>
      </c>
      <c r="I39" s="709">
        <v>59</v>
      </c>
      <c r="J39" s="709">
        <v>45</v>
      </c>
      <c r="K39" s="709">
        <v>67</v>
      </c>
      <c r="L39" s="709">
        <v>32</v>
      </c>
      <c r="M39" s="709">
        <v>71</v>
      </c>
      <c r="N39" s="709">
        <v>54</v>
      </c>
      <c r="O39" s="709">
        <v>22</v>
      </c>
      <c r="P39" s="709">
        <v>1487</v>
      </c>
      <c r="Q39" s="710">
        <v>28</v>
      </c>
      <c r="R39" s="709">
        <v>412</v>
      </c>
      <c r="S39" s="709">
        <v>47</v>
      </c>
      <c r="T39" s="709">
        <v>21</v>
      </c>
      <c r="U39" s="709">
        <v>39</v>
      </c>
      <c r="V39" s="709">
        <v>20</v>
      </c>
      <c r="W39" s="709">
        <v>22</v>
      </c>
      <c r="X39" s="709">
        <v>35</v>
      </c>
      <c r="Y39" s="709">
        <v>35</v>
      </c>
      <c r="Z39" s="709">
        <v>24</v>
      </c>
      <c r="AA39" s="709">
        <v>37</v>
      </c>
      <c r="AB39" s="709">
        <v>19</v>
      </c>
      <c r="AC39" s="709">
        <v>35</v>
      </c>
      <c r="AD39" s="709">
        <v>27</v>
      </c>
      <c r="AE39" s="709">
        <v>13</v>
      </c>
      <c r="AF39" s="709">
        <v>786</v>
      </c>
      <c r="AG39" s="710">
        <v>28</v>
      </c>
      <c r="AH39" s="709">
        <v>411</v>
      </c>
      <c r="AI39" s="709">
        <v>19</v>
      </c>
      <c r="AJ39" s="709">
        <v>18</v>
      </c>
      <c r="AK39" s="709">
        <v>29</v>
      </c>
      <c r="AL39" s="709">
        <v>13</v>
      </c>
      <c r="AM39" s="709">
        <v>16</v>
      </c>
      <c r="AN39" s="709">
        <v>35</v>
      </c>
      <c r="AO39" s="709">
        <v>24</v>
      </c>
      <c r="AP39" s="709">
        <v>21</v>
      </c>
      <c r="AQ39" s="709">
        <v>30</v>
      </c>
      <c r="AR39" s="709">
        <v>13</v>
      </c>
      <c r="AS39" s="709">
        <v>36</v>
      </c>
      <c r="AT39" s="709">
        <v>27</v>
      </c>
      <c r="AU39" s="709">
        <v>9</v>
      </c>
      <c r="AV39" s="709">
        <v>701</v>
      </c>
    </row>
    <row r="40" spans="1:48">
      <c r="A40" s="710">
        <v>29</v>
      </c>
      <c r="B40" s="709">
        <v>805</v>
      </c>
      <c r="C40" s="709">
        <v>50</v>
      </c>
      <c r="D40" s="709">
        <v>44</v>
      </c>
      <c r="E40" s="709">
        <v>74</v>
      </c>
      <c r="F40" s="709">
        <v>29</v>
      </c>
      <c r="G40" s="709">
        <v>22</v>
      </c>
      <c r="H40" s="709">
        <v>60</v>
      </c>
      <c r="I40" s="709">
        <v>53</v>
      </c>
      <c r="J40" s="709">
        <v>41</v>
      </c>
      <c r="K40" s="709">
        <v>55</v>
      </c>
      <c r="L40" s="709">
        <v>25</v>
      </c>
      <c r="M40" s="709">
        <v>63</v>
      </c>
      <c r="N40" s="709">
        <v>29</v>
      </c>
      <c r="O40" s="709">
        <v>21</v>
      </c>
      <c r="P40" s="709">
        <v>1371</v>
      </c>
      <c r="Q40" s="710">
        <v>29</v>
      </c>
      <c r="R40" s="709">
        <v>393</v>
      </c>
      <c r="S40" s="709">
        <v>25</v>
      </c>
      <c r="T40" s="709">
        <v>19</v>
      </c>
      <c r="U40" s="709">
        <v>41</v>
      </c>
      <c r="V40" s="709">
        <v>16</v>
      </c>
      <c r="W40" s="709">
        <v>9</v>
      </c>
      <c r="X40" s="709">
        <v>35</v>
      </c>
      <c r="Y40" s="709">
        <v>28</v>
      </c>
      <c r="Z40" s="709">
        <v>27</v>
      </c>
      <c r="AA40" s="709">
        <v>23</v>
      </c>
      <c r="AB40" s="709">
        <v>12</v>
      </c>
      <c r="AC40" s="709">
        <v>37</v>
      </c>
      <c r="AD40" s="709">
        <v>11</v>
      </c>
      <c r="AE40" s="709">
        <v>10</v>
      </c>
      <c r="AF40" s="709">
        <v>686</v>
      </c>
      <c r="AG40" s="710">
        <v>29</v>
      </c>
      <c r="AH40" s="709">
        <v>412</v>
      </c>
      <c r="AI40" s="709">
        <v>25</v>
      </c>
      <c r="AJ40" s="709">
        <v>25</v>
      </c>
      <c r="AK40" s="709">
        <v>33</v>
      </c>
      <c r="AL40" s="709">
        <v>13</v>
      </c>
      <c r="AM40" s="709">
        <v>13</v>
      </c>
      <c r="AN40" s="709">
        <v>25</v>
      </c>
      <c r="AO40" s="709">
        <v>25</v>
      </c>
      <c r="AP40" s="709">
        <v>14</v>
      </c>
      <c r="AQ40" s="709">
        <v>32</v>
      </c>
      <c r="AR40" s="709">
        <v>13</v>
      </c>
      <c r="AS40" s="709">
        <v>26</v>
      </c>
      <c r="AT40" s="709">
        <v>18</v>
      </c>
      <c r="AU40" s="709">
        <v>11</v>
      </c>
      <c r="AV40" s="709">
        <v>685</v>
      </c>
    </row>
    <row r="41" spans="1:48">
      <c r="A41" s="711" t="s">
        <v>718</v>
      </c>
      <c r="B41" s="709">
        <v>4323</v>
      </c>
      <c r="C41" s="709">
        <v>309</v>
      </c>
      <c r="D41" s="709">
        <v>198</v>
      </c>
      <c r="E41" s="709">
        <v>396</v>
      </c>
      <c r="F41" s="709">
        <v>161</v>
      </c>
      <c r="G41" s="709">
        <v>150</v>
      </c>
      <c r="H41" s="709">
        <v>342</v>
      </c>
      <c r="I41" s="709">
        <v>305</v>
      </c>
      <c r="J41" s="709">
        <v>198</v>
      </c>
      <c r="K41" s="709">
        <v>325</v>
      </c>
      <c r="L41" s="709">
        <v>179</v>
      </c>
      <c r="M41" s="709">
        <v>314</v>
      </c>
      <c r="N41" s="709">
        <v>237</v>
      </c>
      <c r="O41" s="709">
        <v>134</v>
      </c>
      <c r="P41" s="709">
        <v>7571</v>
      </c>
      <c r="Q41" s="711" t="s">
        <v>718</v>
      </c>
      <c r="R41" s="709">
        <v>2120</v>
      </c>
      <c r="S41" s="709">
        <v>169</v>
      </c>
      <c r="T41" s="709">
        <v>102</v>
      </c>
      <c r="U41" s="709">
        <v>235</v>
      </c>
      <c r="V41" s="709">
        <v>86</v>
      </c>
      <c r="W41" s="709">
        <v>84</v>
      </c>
      <c r="X41" s="709">
        <v>187</v>
      </c>
      <c r="Y41" s="709">
        <v>160</v>
      </c>
      <c r="Z41" s="709">
        <v>117</v>
      </c>
      <c r="AA41" s="709">
        <v>174</v>
      </c>
      <c r="AB41" s="709">
        <v>103</v>
      </c>
      <c r="AC41" s="709">
        <v>179</v>
      </c>
      <c r="AD41" s="709">
        <v>127</v>
      </c>
      <c r="AE41" s="709">
        <v>72</v>
      </c>
      <c r="AF41" s="709">
        <v>3915</v>
      </c>
      <c r="AG41" s="711" t="s">
        <v>718</v>
      </c>
      <c r="AH41" s="709">
        <v>2203</v>
      </c>
      <c r="AI41" s="709">
        <v>140</v>
      </c>
      <c r="AJ41" s="709">
        <v>96</v>
      </c>
      <c r="AK41" s="709">
        <v>161</v>
      </c>
      <c r="AL41" s="709">
        <v>75</v>
      </c>
      <c r="AM41" s="709">
        <v>66</v>
      </c>
      <c r="AN41" s="709">
        <v>155</v>
      </c>
      <c r="AO41" s="709">
        <v>145</v>
      </c>
      <c r="AP41" s="709">
        <v>81</v>
      </c>
      <c r="AQ41" s="709">
        <v>151</v>
      </c>
      <c r="AR41" s="709">
        <v>76</v>
      </c>
      <c r="AS41" s="709">
        <v>135</v>
      </c>
      <c r="AT41" s="709">
        <v>110</v>
      </c>
      <c r="AU41" s="709">
        <v>62</v>
      </c>
      <c r="AV41" s="709">
        <v>3656</v>
      </c>
    </row>
    <row r="42" spans="1:48">
      <c r="A42" s="710">
        <v>30</v>
      </c>
      <c r="B42" s="709">
        <v>738</v>
      </c>
      <c r="C42" s="709">
        <v>61</v>
      </c>
      <c r="D42" s="709">
        <v>35</v>
      </c>
      <c r="E42" s="709">
        <v>63</v>
      </c>
      <c r="F42" s="709">
        <v>33</v>
      </c>
      <c r="G42" s="709">
        <v>27</v>
      </c>
      <c r="H42" s="709">
        <v>41</v>
      </c>
      <c r="I42" s="709">
        <v>56</v>
      </c>
      <c r="J42" s="709">
        <v>31</v>
      </c>
      <c r="K42" s="709">
        <v>55</v>
      </c>
      <c r="L42" s="709">
        <v>31</v>
      </c>
      <c r="M42" s="709">
        <v>57</v>
      </c>
      <c r="N42" s="709">
        <v>38</v>
      </c>
      <c r="O42" s="709">
        <v>34</v>
      </c>
      <c r="P42" s="709">
        <v>1300</v>
      </c>
      <c r="Q42" s="710">
        <v>30</v>
      </c>
      <c r="R42" s="709">
        <v>386</v>
      </c>
      <c r="S42" s="709">
        <v>40</v>
      </c>
      <c r="T42" s="709">
        <v>16</v>
      </c>
      <c r="U42" s="709">
        <v>33</v>
      </c>
      <c r="V42" s="709">
        <v>22</v>
      </c>
      <c r="W42" s="709">
        <v>13</v>
      </c>
      <c r="X42" s="709">
        <v>20</v>
      </c>
      <c r="Y42" s="709">
        <v>25</v>
      </c>
      <c r="Z42" s="709">
        <v>14</v>
      </c>
      <c r="AA42" s="709">
        <v>29</v>
      </c>
      <c r="AB42" s="709">
        <v>14</v>
      </c>
      <c r="AC42" s="709">
        <v>28</v>
      </c>
      <c r="AD42" s="709">
        <v>19</v>
      </c>
      <c r="AE42" s="709">
        <v>16</v>
      </c>
      <c r="AF42" s="709">
        <v>675</v>
      </c>
      <c r="AG42" s="710">
        <v>30</v>
      </c>
      <c r="AH42" s="709">
        <v>352</v>
      </c>
      <c r="AI42" s="709">
        <v>21</v>
      </c>
      <c r="AJ42" s="709">
        <v>19</v>
      </c>
      <c r="AK42" s="709">
        <v>30</v>
      </c>
      <c r="AL42" s="709">
        <v>11</v>
      </c>
      <c r="AM42" s="709">
        <v>14</v>
      </c>
      <c r="AN42" s="709">
        <v>21</v>
      </c>
      <c r="AO42" s="709">
        <v>31</v>
      </c>
      <c r="AP42" s="709">
        <v>17</v>
      </c>
      <c r="AQ42" s="709">
        <v>26</v>
      </c>
      <c r="AR42" s="709">
        <v>17</v>
      </c>
      <c r="AS42" s="709">
        <v>29</v>
      </c>
      <c r="AT42" s="709">
        <v>19</v>
      </c>
      <c r="AU42" s="709">
        <v>18</v>
      </c>
      <c r="AV42" s="709">
        <v>625</v>
      </c>
    </row>
    <row r="43" spans="1:48">
      <c r="A43" s="710">
        <v>31</v>
      </c>
      <c r="B43" s="709">
        <v>714</v>
      </c>
      <c r="C43" s="709">
        <v>48</v>
      </c>
      <c r="D43" s="709">
        <v>32</v>
      </c>
      <c r="E43" s="709">
        <v>75</v>
      </c>
      <c r="F43" s="709">
        <v>35</v>
      </c>
      <c r="G43" s="709">
        <v>30</v>
      </c>
      <c r="H43" s="709">
        <v>61</v>
      </c>
      <c r="I43" s="709">
        <v>50</v>
      </c>
      <c r="J43" s="709">
        <v>41</v>
      </c>
      <c r="K43" s="709">
        <v>62</v>
      </c>
      <c r="L43" s="709">
        <v>30</v>
      </c>
      <c r="M43" s="709">
        <v>65</v>
      </c>
      <c r="N43" s="709">
        <v>44</v>
      </c>
      <c r="O43" s="709">
        <v>31</v>
      </c>
      <c r="P43" s="709">
        <v>1318</v>
      </c>
      <c r="Q43" s="710">
        <v>31</v>
      </c>
      <c r="R43" s="709">
        <v>356</v>
      </c>
      <c r="S43" s="709">
        <v>26</v>
      </c>
      <c r="T43" s="709">
        <v>17</v>
      </c>
      <c r="U43" s="709">
        <v>42</v>
      </c>
      <c r="V43" s="709">
        <v>17</v>
      </c>
      <c r="W43" s="709">
        <v>20</v>
      </c>
      <c r="X43" s="709">
        <v>29</v>
      </c>
      <c r="Y43" s="709">
        <v>23</v>
      </c>
      <c r="Z43" s="709">
        <v>22</v>
      </c>
      <c r="AA43" s="709">
        <v>39</v>
      </c>
      <c r="AB43" s="709">
        <v>16</v>
      </c>
      <c r="AC43" s="709">
        <v>30</v>
      </c>
      <c r="AD43" s="709">
        <v>24</v>
      </c>
      <c r="AE43" s="709">
        <v>16</v>
      </c>
      <c r="AF43" s="709">
        <v>677</v>
      </c>
      <c r="AG43" s="710">
        <v>31</v>
      </c>
      <c r="AH43" s="709">
        <v>358</v>
      </c>
      <c r="AI43" s="709">
        <v>22</v>
      </c>
      <c r="AJ43" s="709">
        <v>15</v>
      </c>
      <c r="AK43" s="709">
        <v>33</v>
      </c>
      <c r="AL43" s="709">
        <v>18</v>
      </c>
      <c r="AM43" s="709">
        <v>10</v>
      </c>
      <c r="AN43" s="709">
        <v>32</v>
      </c>
      <c r="AO43" s="709">
        <v>27</v>
      </c>
      <c r="AP43" s="709">
        <v>19</v>
      </c>
      <c r="AQ43" s="709">
        <v>23</v>
      </c>
      <c r="AR43" s="709">
        <v>14</v>
      </c>
      <c r="AS43" s="709">
        <v>35</v>
      </c>
      <c r="AT43" s="709">
        <v>20</v>
      </c>
      <c r="AU43" s="709">
        <v>15</v>
      </c>
      <c r="AV43" s="709">
        <v>641</v>
      </c>
    </row>
    <row r="44" spans="1:48">
      <c r="A44" s="710">
        <v>32</v>
      </c>
      <c r="B44" s="709">
        <v>691</v>
      </c>
      <c r="C44" s="709">
        <v>51</v>
      </c>
      <c r="D44" s="709">
        <v>35</v>
      </c>
      <c r="E44" s="709">
        <v>69</v>
      </c>
      <c r="F44" s="709">
        <v>21</v>
      </c>
      <c r="G44" s="709">
        <v>24</v>
      </c>
      <c r="H44" s="709">
        <v>54</v>
      </c>
      <c r="I44" s="709">
        <v>49</v>
      </c>
      <c r="J44" s="709">
        <v>35</v>
      </c>
      <c r="K44" s="709">
        <v>50</v>
      </c>
      <c r="L44" s="709">
        <v>33</v>
      </c>
      <c r="M44" s="709">
        <v>56</v>
      </c>
      <c r="N44" s="709">
        <v>37</v>
      </c>
      <c r="O44" s="709">
        <v>26</v>
      </c>
      <c r="P44" s="709">
        <v>1231</v>
      </c>
      <c r="Q44" s="710">
        <v>32</v>
      </c>
      <c r="R44" s="709">
        <v>334</v>
      </c>
      <c r="S44" s="709">
        <v>26</v>
      </c>
      <c r="T44" s="709">
        <v>20</v>
      </c>
      <c r="U44" s="709">
        <v>39</v>
      </c>
      <c r="V44" s="709">
        <v>13</v>
      </c>
      <c r="W44" s="709">
        <v>15</v>
      </c>
      <c r="X44" s="709">
        <v>27</v>
      </c>
      <c r="Y44" s="709">
        <v>24</v>
      </c>
      <c r="Z44" s="709">
        <v>15</v>
      </c>
      <c r="AA44" s="709">
        <v>25</v>
      </c>
      <c r="AB44" s="709">
        <v>23</v>
      </c>
      <c r="AC44" s="709">
        <v>34</v>
      </c>
      <c r="AD44" s="709">
        <v>23</v>
      </c>
      <c r="AE44" s="709">
        <v>14</v>
      </c>
      <c r="AF44" s="709">
        <v>632</v>
      </c>
      <c r="AG44" s="710">
        <v>32</v>
      </c>
      <c r="AH44" s="709">
        <v>357</v>
      </c>
      <c r="AI44" s="709">
        <v>25</v>
      </c>
      <c r="AJ44" s="709">
        <v>15</v>
      </c>
      <c r="AK44" s="709">
        <v>30</v>
      </c>
      <c r="AL44" s="709">
        <v>8</v>
      </c>
      <c r="AM44" s="709">
        <v>9</v>
      </c>
      <c r="AN44" s="709">
        <v>27</v>
      </c>
      <c r="AO44" s="709">
        <v>25</v>
      </c>
      <c r="AP44" s="709">
        <v>20</v>
      </c>
      <c r="AQ44" s="709">
        <v>25</v>
      </c>
      <c r="AR44" s="709">
        <v>10</v>
      </c>
      <c r="AS44" s="709">
        <v>22</v>
      </c>
      <c r="AT44" s="709">
        <v>14</v>
      </c>
      <c r="AU44" s="709">
        <v>12</v>
      </c>
      <c r="AV44" s="709">
        <v>599</v>
      </c>
    </row>
    <row r="45" spans="1:48">
      <c r="A45" s="710">
        <v>33</v>
      </c>
      <c r="B45" s="709">
        <v>680</v>
      </c>
      <c r="C45" s="709">
        <v>57</v>
      </c>
      <c r="D45" s="709">
        <v>42</v>
      </c>
      <c r="E45" s="709">
        <v>63</v>
      </c>
      <c r="F45" s="709">
        <v>23</v>
      </c>
      <c r="G45" s="709">
        <v>15</v>
      </c>
      <c r="H45" s="709">
        <v>62</v>
      </c>
      <c r="I45" s="709">
        <v>54</v>
      </c>
      <c r="J45" s="709">
        <v>28</v>
      </c>
      <c r="K45" s="709">
        <v>51</v>
      </c>
      <c r="L45" s="709">
        <v>25</v>
      </c>
      <c r="M45" s="709">
        <v>56</v>
      </c>
      <c r="N45" s="709">
        <v>51</v>
      </c>
      <c r="O45" s="709">
        <v>30</v>
      </c>
      <c r="P45" s="709">
        <v>1237</v>
      </c>
      <c r="Q45" s="710">
        <v>33</v>
      </c>
      <c r="R45" s="709">
        <v>341</v>
      </c>
      <c r="S45" s="709">
        <v>26</v>
      </c>
      <c r="T45" s="709">
        <v>20</v>
      </c>
      <c r="U45" s="709">
        <v>37</v>
      </c>
      <c r="V45" s="709">
        <v>13</v>
      </c>
      <c r="W45" s="709">
        <v>9</v>
      </c>
      <c r="X45" s="709">
        <v>34</v>
      </c>
      <c r="Y45" s="709">
        <v>36</v>
      </c>
      <c r="Z45" s="709">
        <v>18</v>
      </c>
      <c r="AA45" s="709">
        <v>28</v>
      </c>
      <c r="AB45" s="709">
        <v>13</v>
      </c>
      <c r="AC45" s="709">
        <v>38</v>
      </c>
      <c r="AD45" s="709">
        <v>30</v>
      </c>
      <c r="AE45" s="709">
        <v>11</v>
      </c>
      <c r="AF45" s="709">
        <v>654</v>
      </c>
      <c r="AG45" s="710">
        <v>33</v>
      </c>
      <c r="AH45" s="709">
        <v>339</v>
      </c>
      <c r="AI45" s="709">
        <v>31</v>
      </c>
      <c r="AJ45" s="709">
        <v>22</v>
      </c>
      <c r="AK45" s="709">
        <v>26</v>
      </c>
      <c r="AL45" s="709">
        <v>10</v>
      </c>
      <c r="AM45" s="709">
        <v>6</v>
      </c>
      <c r="AN45" s="709">
        <v>28</v>
      </c>
      <c r="AO45" s="709">
        <v>18</v>
      </c>
      <c r="AP45" s="709">
        <v>10</v>
      </c>
      <c r="AQ45" s="709">
        <v>23</v>
      </c>
      <c r="AR45" s="709">
        <v>12</v>
      </c>
      <c r="AS45" s="709">
        <v>18</v>
      </c>
      <c r="AT45" s="709">
        <v>21</v>
      </c>
      <c r="AU45" s="709">
        <v>19</v>
      </c>
      <c r="AV45" s="709">
        <v>583</v>
      </c>
    </row>
    <row r="46" spans="1:48">
      <c r="A46" s="710">
        <v>34</v>
      </c>
      <c r="B46" s="709">
        <v>666</v>
      </c>
      <c r="C46" s="709">
        <v>39</v>
      </c>
      <c r="D46" s="709">
        <v>41</v>
      </c>
      <c r="E46" s="709">
        <v>45</v>
      </c>
      <c r="F46" s="709">
        <v>26</v>
      </c>
      <c r="G46" s="709">
        <v>25</v>
      </c>
      <c r="H46" s="709">
        <v>55</v>
      </c>
      <c r="I46" s="709">
        <v>42</v>
      </c>
      <c r="J46" s="709">
        <v>34</v>
      </c>
      <c r="K46" s="709">
        <v>49</v>
      </c>
      <c r="L46" s="709">
        <v>26</v>
      </c>
      <c r="M46" s="709">
        <v>59</v>
      </c>
      <c r="N46" s="709">
        <v>46</v>
      </c>
      <c r="O46" s="709">
        <v>29</v>
      </c>
      <c r="P46" s="709">
        <v>1182</v>
      </c>
      <c r="Q46" s="710">
        <v>34</v>
      </c>
      <c r="R46" s="709">
        <v>314</v>
      </c>
      <c r="S46" s="709">
        <v>20</v>
      </c>
      <c r="T46" s="709">
        <v>24</v>
      </c>
      <c r="U46" s="709">
        <v>19</v>
      </c>
      <c r="V46" s="709">
        <v>11</v>
      </c>
      <c r="W46" s="709">
        <v>14</v>
      </c>
      <c r="X46" s="709">
        <v>36</v>
      </c>
      <c r="Y46" s="709">
        <v>19</v>
      </c>
      <c r="Z46" s="709">
        <v>21</v>
      </c>
      <c r="AA46" s="709">
        <v>23</v>
      </c>
      <c r="AB46" s="709">
        <v>13</v>
      </c>
      <c r="AC46" s="709">
        <v>32</v>
      </c>
      <c r="AD46" s="709">
        <v>23</v>
      </c>
      <c r="AE46" s="709">
        <v>16</v>
      </c>
      <c r="AF46" s="709">
        <v>585</v>
      </c>
      <c r="AG46" s="710">
        <v>34</v>
      </c>
      <c r="AH46" s="709">
        <v>352</v>
      </c>
      <c r="AI46" s="709">
        <v>19</v>
      </c>
      <c r="AJ46" s="709">
        <v>17</v>
      </c>
      <c r="AK46" s="709">
        <v>26</v>
      </c>
      <c r="AL46" s="709">
        <v>15</v>
      </c>
      <c r="AM46" s="709">
        <v>11</v>
      </c>
      <c r="AN46" s="709">
        <v>19</v>
      </c>
      <c r="AO46" s="709">
        <v>23</v>
      </c>
      <c r="AP46" s="709">
        <v>13</v>
      </c>
      <c r="AQ46" s="709">
        <v>26</v>
      </c>
      <c r="AR46" s="709">
        <v>13</v>
      </c>
      <c r="AS46" s="709">
        <v>27</v>
      </c>
      <c r="AT46" s="709">
        <v>23</v>
      </c>
      <c r="AU46" s="709">
        <v>13</v>
      </c>
      <c r="AV46" s="709">
        <v>597</v>
      </c>
    </row>
    <row r="47" spans="1:48">
      <c r="A47" s="711" t="s">
        <v>719</v>
      </c>
      <c r="B47" s="709">
        <v>3489</v>
      </c>
      <c r="C47" s="709">
        <v>256</v>
      </c>
      <c r="D47" s="709">
        <v>185</v>
      </c>
      <c r="E47" s="709">
        <v>315</v>
      </c>
      <c r="F47" s="709">
        <v>138</v>
      </c>
      <c r="G47" s="709">
        <v>121</v>
      </c>
      <c r="H47" s="709">
        <v>273</v>
      </c>
      <c r="I47" s="709">
        <v>251</v>
      </c>
      <c r="J47" s="709">
        <v>169</v>
      </c>
      <c r="K47" s="709">
        <v>267</v>
      </c>
      <c r="L47" s="709">
        <v>145</v>
      </c>
      <c r="M47" s="709">
        <v>293</v>
      </c>
      <c r="N47" s="709">
        <v>216</v>
      </c>
      <c r="O47" s="709">
        <v>150</v>
      </c>
      <c r="P47" s="709">
        <v>6268</v>
      </c>
      <c r="Q47" s="711" t="s">
        <v>719</v>
      </c>
      <c r="R47" s="709">
        <v>1731</v>
      </c>
      <c r="S47" s="709">
        <v>138</v>
      </c>
      <c r="T47" s="709">
        <v>97</v>
      </c>
      <c r="U47" s="709">
        <v>170</v>
      </c>
      <c r="V47" s="709">
        <v>76</v>
      </c>
      <c r="W47" s="709">
        <v>71</v>
      </c>
      <c r="X47" s="709">
        <v>146</v>
      </c>
      <c r="Y47" s="709">
        <v>127</v>
      </c>
      <c r="Z47" s="709">
        <v>90</v>
      </c>
      <c r="AA47" s="709">
        <v>144</v>
      </c>
      <c r="AB47" s="709">
        <v>79</v>
      </c>
      <c r="AC47" s="709">
        <v>162</v>
      </c>
      <c r="AD47" s="709">
        <v>119</v>
      </c>
      <c r="AE47" s="709">
        <v>73</v>
      </c>
      <c r="AF47" s="709">
        <v>3223</v>
      </c>
      <c r="AG47" s="711" t="s">
        <v>719</v>
      </c>
      <c r="AH47" s="709">
        <v>1758</v>
      </c>
      <c r="AI47" s="709">
        <v>118</v>
      </c>
      <c r="AJ47" s="709">
        <v>88</v>
      </c>
      <c r="AK47" s="709">
        <v>145</v>
      </c>
      <c r="AL47" s="709">
        <v>62</v>
      </c>
      <c r="AM47" s="709">
        <v>50</v>
      </c>
      <c r="AN47" s="709">
        <v>127</v>
      </c>
      <c r="AO47" s="709">
        <v>124</v>
      </c>
      <c r="AP47" s="709">
        <v>79</v>
      </c>
      <c r="AQ47" s="709">
        <v>123</v>
      </c>
      <c r="AR47" s="709">
        <v>66</v>
      </c>
      <c r="AS47" s="709">
        <v>131</v>
      </c>
      <c r="AT47" s="709">
        <v>97</v>
      </c>
      <c r="AU47" s="709">
        <v>77</v>
      </c>
      <c r="AV47" s="709">
        <v>3045</v>
      </c>
    </row>
    <row r="48" spans="1:48">
      <c r="A48" s="710">
        <v>35</v>
      </c>
      <c r="B48" s="709">
        <v>654</v>
      </c>
      <c r="C48" s="709">
        <v>56</v>
      </c>
      <c r="D48" s="709">
        <v>36</v>
      </c>
      <c r="E48" s="709">
        <v>75</v>
      </c>
      <c r="F48" s="709">
        <v>25</v>
      </c>
      <c r="G48" s="709">
        <v>21</v>
      </c>
      <c r="H48" s="709">
        <v>52</v>
      </c>
      <c r="I48" s="709">
        <v>43</v>
      </c>
      <c r="J48" s="709">
        <v>24</v>
      </c>
      <c r="K48" s="709">
        <v>49</v>
      </c>
      <c r="L48" s="709">
        <v>17</v>
      </c>
      <c r="M48" s="709">
        <v>56</v>
      </c>
      <c r="N48" s="709">
        <v>35</v>
      </c>
      <c r="O48" s="709">
        <v>28</v>
      </c>
      <c r="P48" s="709">
        <v>1171</v>
      </c>
      <c r="Q48" s="710">
        <v>35</v>
      </c>
      <c r="R48" s="709">
        <v>307</v>
      </c>
      <c r="S48" s="709">
        <v>26</v>
      </c>
      <c r="T48" s="709">
        <v>19</v>
      </c>
      <c r="U48" s="709">
        <v>39</v>
      </c>
      <c r="V48" s="709">
        <v>13</v>
      </c>
      <c r="W48" s="709">
        <v>16</v>
      </c>
      <c r="X48" s="709">
        <v>26</v>
      </c>
      <c r="Y48" s="709">
        <v>25</v>
      </c>
      <c r="Z48" s="709">
        <v>12</v>
      </c>
      <c r="AA48" s="709">
        <v>25</v>
      </c>
      <c r="AB48" s="709">
        <v>6</v>
      </c>
      <c r="AC48" s="709">
        <v>30</v>
      </c>
      <c r="AD48" s="709">
        <v>21</v>
      </c>
      <c r="AE48" s="709">
        <v>13</v>
      </c>
      <c r="AF48" s="709">
        <v>578</v>
      </c>
      <c r="AG48" s="710">
        <v>35</v>
      </c>
      <c r="AH48" s="709">
        <v>347</v>
      </c>
      <c r="AI48" s="709">
        <v>30</v>
      </c>
      <c r="AJ48" s="709">
        <v>17</v>
      </c>
      <c r="AK48" s="709">
        <v>36</v>
      </c>
      <c r="AL48" s="709">
        <v>12</v>
      </c>
      <c r="AM48" s="709">
        <v>5</v>
      </c>
      <c r="AN48" s="709">
        <v>26</v>
      </c>
      <c r="AO48" s="709">
        <v>18</v>
      </c>
      <c r="AP48" s="709">
        <v>12</v>
      </c>
      <c r="AQ48" s="709">
        <v>24</v>
      </c>
      <c r="AR48" s="709">
        <v>11</v>
      </c>
      <c r="AS48" s="709">
        <v>26</v>
      </c>
      <c r="AT48" s="709">
        <v>14</v>
      </c>
      <c r="AU48" s="709">
        <v>15</v>
      </c>
      <c r="AV48" s="709">
        <v>593</v>
      </c>
    </row>
    <row r="49" spans="1:48">
      <c r="A49" s="710">
        <v>36</v>
      </c>
      <c r="B49" s="709">
        <v>613</v>
      </c>
      <c r="C49" s="709">
        <v>37</v>
      </c>
      <c r="D49" s="709">
        <v>35</v>
      </c>
      <c r="E49" s="709">
        <v>68</v>
      </c>
      <c r="F49" s="709">
        <v>28</v>
      </c>
      <c r="G49" s="709">
        <v>15</v>
      </c>
      <c r="H49" s="709">
        <v>58</v>
      </c>
      <c r="I49" s="709">
        <v>47</v>
      </c>
      <c r="J49" s="709">
        <v>19</v>
      </c>
      <c r="K49" s="709">
        <v>46</v>
      </c>
      <c r="L49" s="709">
        <v>25</v>
      </c>
      <c r="M49" s="709">
        <v>46</v>
      </c>
      <c r="N49" s="709">
        <v>38</v>
      </c>
      <c r="O49" s="709">
        <v>28</v>
      </c>
      <c r="P49" s="709">
        <v>1103</v>
      </c>
      <c r="Q49" s="710">
        <v>36</v>
      </c>
      <c r="R49" s="709">
        <v>304</v>
      </c>
      <c r="S49" s="709">
        <v>17</v>
      </c>
      <c r="T49" s="709">
        <v>24</v>
      </c>
      <c r="U49" s="709">
        <v>38</v>
      </c>
      <c r="V49" s="709">
        <v>17</v>
      </c>
      <c r="W49" s="709">
        <v>9</v>
      </c>
      <c r="X49" s="709">
        <v>31</v>
      </c>
      <c r="Y49" s="709">
        <v>28</v>
      </c>
      <c r="Z49" s="709">
        <v>9</v>
      </c>
      <c r="AA49" s="709">
        <v>23</v>
      </c>
      <c r="AB49" s="709">
        <v>9</v>
      </c>
      <c r="AC49" s="709">
        <v>27</v>
      </c>
      <c r="AD49" s="709">
        <v>19</v>
      </c>
      <c r="AE49" s="709">
        <v>15</v>
      </c>
      <c r="AF49" s="709">
        <v>570</v>
      </c>
      <c r="AG49" s="710">
        <v>36</v>
      </c>
      <c r="AH49" s="709">
        <v>309</v>
      </c>
      <c r="AI49" s="709">
        <v>20</v>
      </c>
      <c r="AJ49" s="709">
        <v>11</v>
      </c>
      <c r="AK49" s="709">
        <v>30</v>
      </c>
      <c r="AL49" s="709">
        <v>11</v>
      </c>
      <c r="AM49" s="709">
        <v>6</v>
      </c>
      <c r="AN49" s="709">
        <v>27</v>
      </c>
      <c r="AO49" s="709">
        <v>19</v>
      </c>
      <c r="AP49" s="709">
        <v>10</v>
      </c>
      <c r="AQ49" s="709">
        <v>23</v>
      </c>
      <c r="AR49" s="709">
        <v>16</v>
      </c>
      <c r="AS49" s="709">
        <v>19</v>
      </c>
      <c r="AT49" s="709">
        <v>19</v>
      </c>
      <c r="AU49" s="709">
        <v>13</v>
      </c>
      <c r="AV49" s="709">
        <v>533</v>
      </c>
    </row>
    <row r="50" spans="1:48">
      <c r="A50" s="710">
        <v>37</v>
      </c>
      <c r="B50" s="709">
        <v>632</v>
      </c>
      <c r="C50" s="709">
        <v>55</v>
      </c>
      <c r="D50" s="709">
        <v>33</v>
      </c>
      <c r="E50" s="709">
        <v>73</v>
      </c>
      <c r="F50" s="709">
        <v>35</v>
      </c>
      <c r="G50" s="709">
        <v>22</v>
      </c>
      <c r="H50" s="709">
        <v>55</v>
      </c>
      <c r="I50" s="709">
        <v>31</v>
      </c>
      <c r="J50" s="709">
        <v>27</v>
      </c>
      <c r="K50" s="709">
        <v>65</v>
      </c>
      <c r="L50" s="709">
        <v>27</v>
      </c>
      <c r="M50" s="709">
        <v>44</v>
      </c>
      <c r="N50" s="709">
        <v>32</v>
      </c>
      <c r="O50" s="709">
        <v>32</v>
      </c>
      <c r="P50" s="709">
        <v>1163</v>
      </c>
      <c r="Q50" s="710">
        <v>37</v>
      </c>
      <c r="R50" s="709">
        <v>307</v>
      </c>
      <c r="S50" s="709">
        <v>33</v>
      </c>
      <c r="T50" s="709">
        <v>18</v>
      </c>
      <c r="U50" s="709">
        <v>46</v>
      </c>
      <c r="V50" s="709">
        <v>16</v>
      </c>
      <c r="W50" s="709">
        <v>15</v>
      </c>
      <c r="X50" s="709">
        <v>33</v>
      </c>
      <c r="Y50" s="709">
        <v>16</v>
      </c>
      <c r="Z50" s="709">
        <v>11</v>
      </c>
      <c r="AA50" s="709">
        <v>34</v>
      </c>
      <c r="AB50" s="709">
        <v>15</v>
      </c>
      <c r="AC50" s="709">
        <v>20</v>
      </c>
      <c r="AD50" s="709">
        <v>19</v>
      </c>
      <c r="AE50" s="709">
        <v>12</v>
      </c>
      <c r="AF50" s="709">
        <v>595</v>
      </c>
      <c r="AG50" s="710">
        <v>37</v>
      </c>
      <c r="AH50" s="709">
        <v>325</v>
      </c>
      <c r="AI50" s="709">
        <v>22</v>
      </c>
      <c r="AJ50" s="709">
        <v>15</v>
      </c>
      <c r="AK50" s="709">
        <v>27</v>
      </c>
      <c r="AL50" s="709">
        <v>19</v>
      </c>
      <c r="AM50" s="709">
        <v>7</v>
      </c>
      <c r="AN50" s="709">
        <v>22</v>
      </c>
      <c r="AO50" s="709">
        <v>15</v>
      </c>
      <c r="AP50" s="709">
        <v>16</v>
      </c>
      <c r="AQ50" s="709">
        <v>31</v>
      </c>
      <c r="AR50" s="709">
        <v>12</v>
      </c>
      <c r="AS50" s="709">
        <v>24</v>
      </c>
      <c r="AT50" s="709">
        <v>13</v>
      </c>
      <c r="AU50" s="709">
        <v>20</v>
      </c>
      <c r="AV50" s="709">
        <v>568</v>
      </c>
    </row>
    <row r="51" spans="1:48">
      <c r="A51" s="710">
        <v>38</v>
      </c>
      <c r="B51" s="709">
        <v>571</v>
      </c>
      <c r="C51" s="709">
        <v>44</v>
      </c>
      <c r="D51" s="709">
        <v>30</v>
      </c>
      <c r="E51" s="709">
        <v>69</v>
      </c>
      <c r="F51" s="709">
        <v>24</v>
      </c>
      <c r="G51" s="709">
        <v>22</v>
      </c>
      <c r="H51" s="709">
        <v>42</v>
      </c>
      <c r="I51" s="709">
        <v>42</v>
      </c>
      <c r="J51" s="709">
        <v>40</v>
      </c>
      <c r="K51" s="709">
        <v>54</v>
      </c>
      <c r="L51" s="709">
        <v>26</v>
      </c>
      <c r="M51" s="709">
        <v>48</v>
      </c>
      <c r="N51" s="709">
        <v>36</v>
      </c>
      <c r="O51" s="709">
        <v>26</v>
      </c>
      <c r="P51" s="709">
        <v>1074</v>
      </c>
      <c r="Q51" s="710">
        <v>38</v>
      </c>
      <c r="R51" s="709">
        <v>289</v>
      </c>
      <c r="S51" s="709">
        <v>24</v>
      </c>
      <c r="T51" s="709">
        <v>15</v>
      </c>
      <c r="U51" s="709">
        <v>38</v>
      </c>
      <c r="V51" s="709">
        <v>13</v>
      </c>
      <c r="W51" s="709">
        <v>12</v>
      </c>
      <c r="X51" s="709">
        <v>22</v>
      </c>
      <c r="Y51" s="709">
        <v>26</v>
      </c>
      <c r="Z51" s="709">
        <v>20</v>
      </c>
      <c r="AA51" s="709">
        <v>22</v>
      </c>
      <c r="AB51" s="709">
        <v>13</v>
      </c>
      <c r="AC51" s="709">
        <v>25</v>
      </c>
      <c r="AD51" s="709">
        <v>20</v>
      </c>
      <c r="AE51" s="709">
        <v>13</v>
      </c>
      <c r="AF51" s="709">
        <v>552</v>
      </c>
      <c r="AG51" s="710">
        <v>38</v>
      </c>
      <c r="AH51" s="709">
        <v>282</v>
      </c>
      <c r="AI51" s="709">
        <v>20</v>
      </c>
      <c r="AJ51" s="709">
        <v>15</v>
      </c>
      <c r="AK51" s="709">
        <v>31</v>
      </c>
      <c r="AL51" s="709">
        <v>11</v>
      </c>
      <c r="AM51" s="709">
        <v>10</v>
      </c>
      <c r="AN51" s="709">
        <v>20</v>
      </c>
      <c r="AO51" s="709">
        <v>16</v>
      </c>
      <c r="AP51" s="709">
        <v>20</v>
      </c>
      <c r="AQ51" s="709">
        <v>32</v>
      </c>
      <c r="AR51" s="709">
        <v>13</v>
      </c>
      <c r="AS51" s="709">
        <v>23</v>
      </c>
      <c r="AT51" s="709">
        <v>16</v>
      </c>
      <c r="AU51" s="709">
        <v>13</v>
      </c>
      <c r="AV51" s="709">
        <v>522</v>
      </c>
    </row>
    <row r="52" spans="1:48">
      <c r="A52" s="710">
        <v>39</v>
      </c>
      <c r="B52" s="709">
        <v>608</v>
      </c>
      <c r="C52" s="709">
        <v>34</v>
      </c>
      <c r="D52" s="709">
        <v>22</v>
      </c>
      <c r="E52" s="709">
        <v>56</v>
      </c>
      <c r="F52" s="709">
        <v>22</v>
      </c>
      <c r="G52" s="709">
        <v>22</v>
      </c>
      <c r="H52" s="709">
        <v>48</v>
      </c>
      <c r="I52" s="709">
        <v>33</v>
      </c>
      <c r="J52" s="709">
        <v>25</v>
      </c>
      <c r="K52" s="709">
        <v>44</v>
      </c>
      <c r="L52" s="709">
        <v>25</v>
      </c>
      <c r="M52" s="709">
        <v>51</v>
      </c>
      <c r="N52" s="709">
        <v>42</v>
      </c>
      <c r="O52" s="709">
        <v>18</v>
      </c>
      <c r="P52" s="709">
        <v>1050</v>
      </c>
      <c r="Q52" s="710">
        <v>39</v>
      </c>
      <c r="R52" s="709">
        <v>280</v>
      </c>
      <c r="S52" s="709">
        <v>15</v>
      </c>
      <c r="T52" s="709">
        <v>10</v>
      </c>
      <c r="U52" s="709">
        <v>26</v>
      </c>
      <c r="V52" s="709">
        <v>13</v>
      </c>
      <c r="W52" s="709">
        <v>10</v>
      </c>
      <c r="X52" s="709">
        <v>20</v>
      </c>
      <c r="Y52" s="709">
        <v>14</v>
      </c>
      <c r="Z52" s="709">
        <v>11</v>
      </c>
      <c r="AA52" s="709">
        <v>15</v>
      </c>
      <c r="AB52" s="709">
        <v>12</v>
      </c>
      <c r="AC52" s="709">
        <v>23</v>
      </c>
      <c r="AD52" s="709">
        <v>23</v>
      </c>
      <c r="AE52" s="709">
        <v>11</v>
      </c>
      <c r="AF52" s="709">
        <v>483</v>
      </c>
      <c r="AG52" s="710">
        <v>39</v>
      </c>
      <c r="AH52" s="709">
        <v>328</v>
      </c>
      <c r="AI52" s="709">
        <v>19</v>
      </c>
      <c r="AJ52" s="709">
        <v>12</v>
      </c>
      <c r="AK52" s="709">
        <v>30</v>
      </c>
      <c r="AL52" s="709">
        <v>9</v>
      </c>
      <c r="AM52" s="709">
        <v>12</v>
      </c>
      <c r="AN52" s="709">
        <v>28</v>
      </c>
      <c r="AO52" s="709">
        <v>19</v>
      </c>
      <c r="AP52" s="709">
        <v>14</v>
      </c>
      <c r="AQ52" s="709">
        <v>29</v>
      </c>
      <c r="AR52" s="709">
        <v>13</v>
      </c>
      <c r="AS52" s="709">
        <v>28</v>
      </c>
      <c r="AT52" s="709">
        <v>19</v>
      </c>
      <c r="AU52" s="709">
        <v>7</v>
      </c>
      <c r="AV52" s="709">
        <v>567</v>
      </c>
    </row>
    <row r="53" spans="1:48">
      <c r="A53" s="711" t="s">
        <v>720</v>
      </c>
      <c r="B53" s="709">
        <v>3078</v>
      </c>
      <c r="C53" s="709">
        <v>226</v>
      </c>
      <c r="D53" s="709">
        <v>156</v>
      </c>
      <c r="E53" s="709">
        <v>341</v>
      </c>
      <c r="F53" s="709">
        <v>134</v>
      </c>
      <c r="G53" s="709">
        <v>102</v>
      </c>
      <c r="H53" s="709">
        <v>255</v>
      </c>
      <c r="I53" s="709">
        <v>196</v>
      </c>
      <c r="J53" s="709">
        <v>135</v>
      </c>
      <c r="K53" s="709">
        <v>258</v>
      </c>
      <c r="L53" s="709">
        <v>120</v>
      </c>
      <c r="M53" s="709">
        <v>245</v>
      </c>
      <c r="N53" s="709">
        <v>183</v>
      </c>
      <c r="O53" s="709">
        <v>132</v>
      </c>
      <c r="P53" s="709">
        <v>5561</v>
      </c>
      <c r="Q53" s="711" t="s">
        <v>720</v>
      </c>
      <c r="R53" s="709">
        <v>1487</v>
      </c>
      <c r="S53" s="709">
        <v>115</v>
      </c>
      <c r="T53" s="709">
        <v>86</v>
      </c>
      <c r="U53" s="709">
        <v>187</v>
      </c>
      <c r="V53" s="709">
        <v>72</v>
      </c>
      <c r="W53" s="709">
        <v>62</v>
      </c>
      <c r="X53" s="709">
        <v>132</v>
      </c>
      <c r="Y53" s="709">
        <v>109</v>
      </c>
      <c r="Z53" s="709">
        <v>63</v>
      </c>
      <c r="AA53" s="709">
        <v>119</v>
      </c>
      <c r="AB53" s="709">
        <v>55</v>
      </c>
      <c r="AC53" s="709">
        <v>125</v>
      </c>
      <c r="AD53" s="709">
        <v>102</v>
      </c>
      <c r="AE53" s="709">
        <v>64</v>
      </c>
      <c r="AF53" s="709">
        <v>2778</v>
      </c>
      <c r="AG53" s="711" t="s">
        <v>720</v>
      </c>
      <c r="AH53" s="709">
        <v>1591</v>
      </c>
      <c r="AI53" s="709">
        <v>111</v>
      </c>
      <c r="AJ53" s="709">
        <v>70</v>
      </c>
      <c r="AK53" s="709">
        <v>154</v>
      </c>
      <c r="AL53" s="709">
        <v>62</v>
      </c>
      <c r="AM53" s="709">
        <v>40</v>
      </c>
      <c r="AN53" s="709">
        <v>123</v>
      </c>
      <c r="AO53" s="709">
        <v>87</v>
      </c>
      <c r="AP53" s="709">
        <v>72</v>
      </c>
      <c r="AQ53" s="709">
        <v>139</v>
      </c>
      <c r="AR53" s="709">
        <v>65</v>
      </c>
      <c r="AS53" s="709">
        <v>120</v>
      </c>
      <c r="AT53" s="709">
        <v>81</v>
      </c>
      <c r="AU53" s="709">
        <v>68</v>
      </c>
      <c r="AV53" s="709">
        <v>2783</v>
      </c>
    </row>
    <row r="54" spans="1:48">
      <c r="A54" s="710">
        <v>40</v>
      </c>
      <c r="B54" s="709">
        <v>609</v>
      </c>
      <c r="C54" s="709">
        <v>37</v>
      </c>
      <c r="D54" s="709">
        <v>38</v>
      </c>
      <c r="E54" s="709">
        <v>48</v>
      </c>
      <c r="F54" s="709">
        <v>23</v>
      </c>
      <c r="G54" s="709">
        <v>24</v>
      </c>
      <c r="H54" s="709">
        <v>35</v>
      </c>
      <c r="I54" s="709">
        <v>34</v>
      </c>
      <c r="J54" s="709">
        <v>30</v>
      </c>
      <c r="K54" s="709">
        <v>56</v>
      </c>
      <c r="L54" s="709">
        <v>21</v>
      </c>
      <c r="M54" s="709">
        <v>43</v>
      </c>
      <c r="N54" s="709">
        <v>33</v>
      </c>
      <c r="O54" s="709">
        <v>29</v>
      </c>
      <c r="P54" s="709">
        <v>1060</v>
      </c>
      <c r="Q54" s="710">
        <v>40</v>
      </c>
      <c r="R54" s="709">
        <v>271</v>
      </c>
      <c r="S54" s="709">
        <v>22</v>
      </c>
      <c r="T54" s="709">
        <v>18</v>
      </c>
      <c r="U54" s="709">
        <v>24</v>
      </c>
      <c r="V54" s="709">
        <v>11</v>
      </c>
      <c r="W54" s="709">
        <v>12</v>
      </c>
      <c r="X54" s="709">
        <v>17</v>
      </c>
      <c r="Y54" s="709">
        <v>22</v>
      </c>
      <c r="Z54" s="709">
        <v>18</v>
      </c>
      <c r="AA54" s="709">
        <v>29</v>
      </c>
      <c r="AB54" s="709">
        <v>11</v>
      </c>
      <c r="AC54" s="709">
        <v>22</v>
      </c>
      <c r="AD54" s="709">
        <v>19</v>
      </c>
      <c r="AE54" s="709">
        <v>16</v>
      </c>
      <c r="AF54" s="709">
        <v>512</v>
      </c>
      <c r="AG54" s="710">
        <v>40</v>
      </c>
      <c r="AH54" s="709">
        <v>338</v>
      </c>
      <c r="AI54" s="709">
        <v>15</v>
      </c>
      <c r="AJ54" s="709">
        <v>20</v>
      </c>
      <c r="AK54" s="709">
        <v>24</v>
      </c>
      <c r="AL54" s="709">
        <v>12</v>
      </c>
      <c r="AM54" s="709">
        <v>12</v>
      </c>
      <c r="AN54" s="709">
        <v>18</v>
      </c>
      <c r="AO54" s="709">
        <v>12</v>
      </c>
      <c r="AP54" s="709">
        <v>12</v>
      </c>
      <c r="AQ54" s="709">
        <v>27</v>
      </c>
      <c r="AR54" s="709">
        <v>10</v>
      </c>
      <c r="AS54" s="709">
        <v>21</v>
      </c>
      <c r="AT54" s="709">
        <v>14</v>
      </c>
      <c r="AU54" s="709">
        <v>13</v>
      </c>
      <c r="AV54" s="709">
        <v>548</v>
      </c>
    </row>
    <row r="55" spans="1:48">
      <c r="A55" s="710">
        <v>41</v>
      </c>
      <c r="B55" s="709">
        <v>548</v>
      </c>
      <c r="C55" s="709">
        <v>43</v>
      </c>
      <c r="D55" s="709">
        <v>21</v>
      </c>
      <c r="E55" s="709">
        <v>61</v>
      </c>
      <c r="F55" s="709">
        <v>28</v>
      </c>
      <c r="G55" s="709">
        <v>22</v>
      </c>
      <c r="H55" s="709">
        <v>43</v>
      </c>
      <c r="I55" s="709">
        <v>34</v>
      </c>
      <c r="J55" s="709">
        <v>19</v>
      </c>
      <c r="K55" s="709">
        <v>41</v>
      </c>
      <c r="L55" s="709">
        <v>26</v>
      </c>
      <c r="M55" s="709">
        <v>39</v>
      </c>
      <c r="N55" s="709">
        <v>29</v>
      </c>
      <c r="O55" s="709">
        <v>18</v>
      </c>
      <c r="P55" s="709">
        <v>972</v>
      </c>
      <c r="Q55" s="710">
        <v>41</v>
      </c>
      <c r="R55" s="709">
        <v>261</v>
      </c>
      <c r="S55" s="709">
        <v>21</v>
      </c>
      <c r="T55" s="709">
        <v>15</v>
      </c>
      <c r="U55" s="709">
        <v>27</v>
      </c>
      <c r="V55" s="709">
        <v>10</v>
      </c>
      <c r="W55" s="709">
        <v>13</v>
      </c>
      <c r="X55" s="709">
        <v>20</v>
      </c>
      <c r="Y55" s="709">
        <v>16</v>
      </c>
      <c r="Z55" s="709">
        <v>10</v>
      </c>
      <c r="AA55" s="709">
        <v>23</v>
      </c>
      <c r="AB55" s="709">
        <v>14</v>
      </c>
      <c r="AC55" s="709">
        <v>19</v>
      </c>
      <c r="AD55" s="709">
        <v>16</v>
      </c>
      <c r="AE55" s="709">
        <v>10</v>
      </c>
      <c r="AF55" s="709">
        <v>475</v>
      </c>
      <c r="AG55" s="710">
        <v>41</v>
      </c>
      <c r="AH55" s="709">
        <v>287</v>
      </c>
      <c r="AI55" s="709">
        <v>22</v>
      </c>
      <c r="AJ55" s="709">
        <v>6</v>
      </c>
      <c r="AK55" s="709">
        <v>34</v>
      </c>
      <c r="AL55" s="709">
        <v>18</v>
      </c>
      <c r="AM55" s="709">
        <v>9</v>
      </c>
      <c r="AN55" s="709">
        <v>23</v>
      </c>
      <c r="AO55" s="709">
        <v>18</v>
      </c>
      <c r="AP55" s="709">
        <v>9</v>
      </c>
      <c r="AQ55" s="709">
        <v>18</v>
      </c>
      <c r="AR55" s="709">
        <v>12</v>
      </c>
      <c r="AS55" s="709">
        <v>20</v>
      </c>
      <c r="AT55" s="709">
        <v>13</v>
      </c>
      <c r="AU55" s="709">
        <v>8</v>
      </c>
      <c r="AV55" s="709">
        <v>497</v>
      </c>
    </row>
    <row r="56" spans="1:48">
      <c r="A56" s="783"/>
      <c r="B56" s="784"/>
      <c r="C56" s="784"/>
      <c r="D56" s="784"/>
      <c r="E56" s="784"/>
      <c r="F56" s="784"/>
      <c r="G56" s="784"/>
      <c r="H56" s="784"/>
      <c r="I56" s="784"/>
      <c r="J56" s="784"/>
      <c r="K56" s="784"/>
      <c r="L56" s="784"/>
      <c r="M56" s="784"/>
      <c r="N56" s="784"/>
      <c r="O56" s="784"/>
      <c r="P56" s="784"/>
      <c r="Q56" s="783"/>
      <c r="R56" s="784"/>
      <c r="S56" s="784"/>
      <c r="T56" s="784"/>
      <c r="U56" s="784"/>
      <c r="V56" s="784"/>
      <c r="W56" s="784"/>
      <c r="X56" s="784"/>
      <c r="Y56" s="784"/>
      <c r="Z56" s="784"/>
      <c r="AA56" s="784"/>
      <c r="AB56" s="784"/>
      <c r="AC56" s="784"/>
      <c r="AD56" s="784"/>
      <c r="AE56" s="784"/>
      <c r="AF56" s="784"/>
      <c r="AG56" s="783"/>
      <c r="AH56" s="784"/>
      <c r="AI56" s="784"/>
      <c r="AJ56" s="784"/>
      <c r="AK56" s="784"/>
      <c r="AL56" s="784"/>
      <c r="AM56" s="784"/>
      <c r="AN56" s="784"/>
      <c r="AO56" s="784"/>
      <c r="AP56" s="784"/>
      <c r="AQ56" s="784"/>
      <c r="AR56" s="784"/>
      <c r="AS56" s="784"/>
      <c r="AT56" s="784"/>
      <c r="AU56" s="784"/>
      <c r="AV56" s="784"/>
    </row>
    <row r="57" spans="1:48">
      <c r="A57" s="1499">
        <v>12</v>
      </c>
      <c r="B57" s="1499"/>
      <c r="C57" s="1499"/>
      <c r="D57" s="1499"/>
      <c r="E57" s="1499"/>
      <c r="F57" s="1499"/>
      <c r="G57" s="1499"/>
      <c r="H57" s="1499"/>
      <c r="I57" s="1499"/>
      <c r="J57" s="1499"/>
      <c r="K57" s="1499"/>
      <c r="L57" s="1499"/>
      <c r="M57" s="1499"/>
      <c r="N57" s="1499"/>
      <c r="O57" s="1499"/>
      <c r="P57" s="1499"/>
      <c r="Q57" s="1499">
        <v>15</v>
      </c>
      <c r="R57" s="1499"/>
      <c r="S57" s="1499"/>
      <c r="T57" s="1499"/>
      <c r="U57" s="1499"/>
      <c r="V57" s="1499"/>
      <c r="W57" s="1499"/>
      <c r="X57" s="1499"/>
      <c r="Y57" s="1499"/>
      <c r="Z57" s="1499"/>
      <c r="AA57" s="1499"/>
      <c r="AB57" s="1499"/>
      <c r="AC57" s="1499"/>
      <c r="AD57" s="1499"/>
      <c r="AE57" s="1499"/>
      <c r="AF57" s="1499"/>
      <c r="AG57" s="1499">
        <v>18</v>
      </c>
      <c r="AH57" s="1499"/>
      <c r="AI57" s="1499"/>
      <c r="AJ57" s="1499"/>
      <c r="AK57" s="1499"/>
      <c r="AL57" s="1499"/>
      <c r="AM57" s="1499"/>
      <c r="AN57" s="1499"/>
      <c r="AO57" s="1499"/>
      <c r="AP57" s="1499"/>
      <c r="AQ57" s="1499"/>
      <c r="AR57" s="1499"/>
      <c r="AS57" s="1499"/>
      <c r="AT57" s="1499"/>
      <c r="AU57" s="1499"/>
      <c r="AV57" s="1499"/>
    </row>
    <row r="58" spans="1:48" ht="8.25" customHeight="1">
      <c r="A58" s="783"/>
      <c r="B58" s="784"/>
      <c r="C58" s="784"/>
      <c r="D58" s="784"/>
      <c r="E58" s="784"/>
      <c r="F58" s="784"/>
      <c r="G58" s="784"/>
      <c r="H58" s="784"/>
      <c r="I58" s="784"/>
      <c r="J58" s="784"/>
      <c r="K58" s="784"/>
      <c r="L58" s="784"/>
      <c r="M58" s="784"/>
      <c r="N58" s="784"/>
      <c r="O58" s="784"/>
      <c r="P58" s="784"/>
      <c r="Q58" s="783"/>
      <c r="R58" s="784"/>
      <c r="S58" s="784"/>
      <c r="T58" s="784"/>
      <c r="U58" s="784"/>
      <c r="V58" s="784"/>
      <c r="W58" s="784"/>
      <c r="X58" s="784"/>
      <c r="Y58" s="784"/>
      <c r="Z58" s="784"/>
      <c r="AA58" s="784"/>
      <c r="AB58" s="784"/>
      <c r="AC58" s="784"/>
      <c r="AD58" s="784"/>
      <c r="AE58" s="784"/>
      <c r="AF58" s="784"/>
      <c r="AG58" s="783"/>
      <c r="AH58" s="784"/>
      <c r="AI58" s="784"/>
      <c r="AJ58" s="784"/>
      <c r="AK58" s="784"/>
      <c r="AL58" s="784"/>
      <c r="AM58" s="784"/>
      <c r="AN58" s="784"/>
      <c r="AO58" s="784"/>
      <c r="AP58" s="784"/>
      <c r="AQ58" s="784"/>
      <c r="AR58" s="784"/>
      <c r="AS58" s="784"/>
      <c r="AT58" s="784"/>
      <c r="AU58" s="784"/>
      <c r="AV58" s="784"/>
    </row>
    <row r="59" spans="1:48">
      <c r="A59" s="710">
        <v>42</v>
      </c>
      <c r="B59" s="709">
        <v>514</v>
      </c>
      <c r="C59" s="709">
        <v>32</v>
      </c>
      <c r="D59" s="709">
        <v>24</v>
      </c>
      <c r="E59" s="709">
        <v>52</v>
      </c>
      <c r="F59" s="709">
        <v>24</v>
      </c>
      <c r="G59" s="709">
        <v>19</v>
      </c>
      <c r="H59" s="709">
        <v>31</v>
      </c>
      <c r="I59" s="709">
        <v>22</v>
      </c>
      <c r="J59" s="709">
        <v>29</v>
      </c>
      <c r="K59" s="709">
        <v>30</v>
      </c>
      <c r="L59" s="709">
        <v>29</v>
      </c>
      <c r="M59" s="709">
        <v>54</v>
      </c>
      <c r="N59" s="709">
        <v>31</v>
      </c>
      <c r="O59" s="709">
        <v>22</v>
      </c>
      <c r="P59" s="709">
        <v>913</v>
      </c>
      <c r="Q59" s="710">
        <v>42</v>
      </c>
      <c r="R59" s="709">
        <v>234</v>
      </c>
      <c r="S59" s="709">
        <v>26</v>
      </c>
      <c r="T59" s="709">
        <v>17</v>
      </c>
      <c r="U59" s="709">
        <v>28</v>
      </c>
      <c r="V59" s="709">
        <v>15</v>
      </c>
      <c r="W59" s="709">
        <v>9</v>
      </c>
      <c r="X59" s="709">
        <v>21</v>
      </c>
      <c r="Y59" s="709">
        <v>13</v>
      </c>
      <c r="Z59" s="709">
        <v>14</v>
      </c>
      <c r="AA59" s="709">
        <v>11</v>
      </c>
      <c r="AB59" s="709">
        <v>18</v>
      </c>
      <c r="AC59" s="709">
        <v>26</v>
      </c>
      <c r="AD59" s="709">
        <v>14</v>
      </c>
      <c r="AE59" s="709">
        <v>17</v>
      </c>
      <c r="AF59" s="709">
        <v>463</v>
      </c>
      <c r="AG59" s="710">
        <v>42</v>
      </c>
      <c r="AH59" s="709">
        <v>280</v>
      </c>
      <c r="AI59" s="709">
        <v>6</v>
      </c>
      <c r="AJ59" s="709">
        <v>7</v>
      </c>
      <c r="AK59" s="709">
        <v>24</v>
      </c>
      <c r="AL59" s="709">
        <v>9</v>
      </c>
      <c r="AM59" s="709">
        <v>10</v>
      </c>
      <c r="AN59" s="709">
        <v>10</v>
      </c>
      <c r="AO59" s="709">
        <v>9</v>
      </c>
      <c r="AP59" s="709">
        <v>15</v>
      </c>
      <c r="AQ59" s="709">
        <v>19</v>
      </c>
      <c r="AR59" s="709">
        <v>11</v>
      </c>
      <c r="AS59" s="709">
        <v>28</v>
      </c>
      <c r="AT59" s="709">
        <v>17</v>
      </c>
      <c r="AU59" s="709">
        <v>5</v>
      </c>
      <c r="AV59" s="709">
        <v>450</v>
      </c>
    </row>
    <row r="60" spans="1:48">
      <c r="A60" s="710">
        <v>43</v>
      </c>
      <c r="B60" s="709">
        <v>526</v>
      </c>
      <c r="C60" s="709">
        <v>38</v>
      </c>
      <c r="D60" s="709">
        <v>28</v>
      </c>
      <c r="E60" s="709">
        <v>52</v>
      </c>
      <c r="F60" s="709">
        <v>30</v>
      </c>
      <c r="G60" s="709">
        <v>14</v>
      </c>
      <c r="H60" s="709">
        <v>42</v>
      </c>
      <c r="I60" s="709">
        <v>24</v>
      </c>
      <c r="J60" s="709">
        <v>20</v>
      </c>
      <c r="K60" s="709">
        <v>38</v>
      </c>
      <c r="L60" s="709">
        <v>20</v>
      </c>
      <c r="M60" s="709">
        <v>44</v>
      </c>
      <c r="N60" s="709">
        <v>33</v>
      </c>
      <c r="O60" s="709">
        <v>19</v>
      </c>
      <c r="P60" s="709">
        <v>928</v>
      </c>
      <c r="Q60" s="710">
        <v>43</v>
      </c>
      <c r="R60" s="709">
        <v>252</v>
      </c>
      <c r="S60" s="709">
        <v>18</v>
      </c>
      <c r="T60" s="709">
        <v>13</v>
      </c>
      <c r="U60" s="709">
        <v>31</v>
      </c>
      <c r="V60" s="709">
        <v>15</v>
      </c>
      <c r="W60" s="709">
        <v>7</v>
      </c>
      <c r="X60" s="709">
        <v>16</v>
      </c>
      <c r="Y60" s="709">
        <v>9</v>
      </c>
      <c r="Z60" s="709">
        <v>9</v>
      </c>
      <c r="AA60" s="709">
        <v>19</v>
      </c>
      <c r="AB60" s="709">
        <v>8</v>
      </c>
      <c r="AC60" s="709">
        <v>21</v>
      </c>
      <c r="AD60" s="709">
        <v>13</v>
      </c>
      <c r="AE60" s="709">
        <v>11</v>
      </c>
      <c r="AF60" s="709">
        <v>442</v>
      </c>
      <c r="AG60" s="710">
        <v>43</v>
      </c>
      <c r="AH60" s="709">
        <v>274</v>
      </c>
      <c r="AI60" s="709">
        <v>20</v>
      </c>
      <c r="AJ60" s="709">
        <v>15</v>
      </c>
      <c r="AK60" s="709">
        <v>21</v>
      </c>
      <c r="AL60" s="709">
        <v>15</v>
      </c>
      <c r="AM60" s="709">
        <v>7</v>
      </c>
      <c r="AN60" s="709">
        <v>26</v>
      </c>
      <c r="AO60" s="709">
        <v>15</v>
      </c>
      <c r="AP60" s="709">
        <v>11</v>
      </c>
      <c r="AQ60" s="709">
        <v>19</v>
      </c>
      <c r="AR60" s="709">
        <v>12</v>
      </c>
      <c r="AS60" s="709">
        <v>23</v>
      </c>
      <c r="AT60" s="709">
        <v>20</v>
      </c>
      <c r="AU60" s="709">
        <v>8</v>
      </c>
      <c r="AV60" s="709">
        <v>486</v>
      </c>
    </row>
    <row r="61" spans="1:48">
      <c r="A61" s="710">
        <v>44</v>
      </c>
      <c r="B61" s="709">
        <v>519</v>
      </c>
      <c r="C61" s="709">
        <v>25</v>
      </c>
      <c r="D61" s="709">
        <v>21</v>
      </c>
      <c r="E61" s="709">
        <v>73</v>
      </c>
      <c r="F61" s="709">
        <v>17</v>
      </c>
      <c r="G61" s="709">
        <v>14</v>
      </c>
      <c r="H61" s="709">
        <v>25</v>
      </c>
      <c r="I61" s="709">
        <v>28</v>
      </c>
      <c r="J61" s="709">
        <v>22</v>
      </c>
      <c r="K61" s="709">
        <v>30</v>
      </c>
      <c r="L61" s="709">
        <v>21</v>
      </c>
      <c r="M61" s="709">
        <v>39</v>
      </c>
      <c r="N61" s="709">
        <v>37</v>
      </c>
      <c r="O61" s="709">
        <v>13</v>
      </c>
      <c r="P61" s="709">
        <v>884</v>
      </c>
      <c r="Q61" s="710">
        <v>44</v>
      </c>
      <c r="R61" s="709">
        <v>221</v>
      </c>
      <c r="S61" s="709">
        <v>10</v>
      </c>
      <c r="T61" s="709">
        <v>12</v>
      </c>
      <c r="U61" s="709">
        <v>35</v>
      </c>
      <c r="V61" s="709">
        <v>7</v>
      </c>
      <c r="W61" s="709">
        <v>8</v>
      </c>
      <c r="X61" s="709">
        <v>13</v>
      </c>
      <c r="Y61" s="709">
        <v>16</v>
      </c>
      <c r="Z61" s="709">
        <v>12</v>
      </c>
      <c r="AA61" s="709">
        <v>19</v>
      </c>
      <c r="AB61" s="709">
        <v>11</v>
      </c>
      <c r="AC61" s="709">
        <v>19</v>
      </c>
      <c r="AD61" s="709">
        <v>15</v>
      </c>
      <c r="AE61" s="709">
        <v>9</v>
      </c>
      <c r="AF61" s="709">
        <v>407</v>
      </c>
      <c r="AG61" s="710">
        <v>44</v>
      </c>
      <c r="AH61" s="709">
        <v>298</v>
      </c>
      <c r="AI61" s="709">
        <v>15</v>
      </c>
      <c r="AJ61" s="709">
        <v>9</v>
      </c>
      <c r="AK61" s="709">
        <v>38</v>
      </c>
      <c r="AL61" s="709">
        <v>10</v>
      </c>
      <c r="AM61" s="709">
        <v>6</v>
      </c>
      <c r="AN61" s="709">
        <v>12</v>
      </c>
      <c r="AO61" s="709">
        <v>12</v>
      </c>
      <c r="AP61" s="709">
        <v>10</v>
      </c>
      <c r="AQ61" s="709">
        <v>11</v>
      </c>
      <c r="AR61" s="709">
        <v>10</v>
      </c>
      <c r="AS61" s="709">
        <v>20</v>
      </c>
      <c r="AT61" s="709">
        <v>22</v>
      </c>
      <c r="AU61" s="709">
        <v>4</v>
      </c>
      <c r="AV61" s="709">
        <v>477</v>
      </c>
    </row>
    <row r="62" spans="1:48">
      <c r="A62" s="710" t="s">
        <v>742</v>
      </c>
      <c r="B62" s="709">
        <v>2716</v>
      </c>
      <c r="C62" s="709">
        <v>175</v>
      </c>
      <c r="D62" s="709">
        <v>132</v>
      </c>
      <c r="E62" s="709">
        <v>286</v>
      </c>
      <c r="F62" s="709">
        <v>122</v>
      </c>
      <c r="G62" s="709">
        <v>93</v>
      </c>
      <c r="H62" s="709">
        <v>176</v>
      </c>
      <c r="I62" s="709">
        <v>142</v>
      </c>
      <c r="J62" s="709">
        <v>120</v>
      </c>
      <c r="K62" s="709">
        <v>195</v>
      </c>
      <c r="L62" s="709">
        <v>117</v>
      </c>
      <c r="M62" s="709">
        <v>219</v>
      </c>
      <c r="N62" s="709">
        <v>163</v>
      </c>
      <c r="O62" s="709">
        <v>101</v>
      </c>
      <c r="P62" s="709">
        <v>4757</v>
      </c>
      <c r="Q62" s="710" t="s">
        <v>742</v>
      </c>
      <c r="R62" s="709">
        <v>1239</v>
      </c>
      <c r="S62" s="709">
        <v>97</v>
      </c>
      <c r="T62" s="709">
        <v>75</v>
      </c>
      <c r="U62" s="709">
        <v>145</v>
      </c>
      <c r="V62" s="709">
        <v>58</v>
      </c>
      <c r="W62" s="709">
        <v>49</v>
      </c>
      <c r="X62" s="709">
        <v>87</v>
      </c>
      <c r="Y62" s="709">
        <v>76</v>
      </c>
      <c r="Z62" s="709">
        <v>63</v>
      </c>
      <c r="AA62" s="709">
        <v>101</v>
      </c>
      <c r="AB62" s="709">
        <v>62</v>
      </c>
      <c r="AC62" s="709">
        <v>107</v>
      </c>
      <c r="AD62" s="709">
        <v>77</v>
      </c>
      <c r="AE62" s="709">
        <v>63</v>
      </c>
      <c r="AF62" s="709">
        <v>2299</v>
      </c>
      <c r="AG62" s="710" t="s">
        <v>742</v>
      </c>
      <c r="AH62" s="709">
        <v>1477</v>
      </c>
      <c r="AI62" s="709">
        <v>78</v>
      </c>
      <c r="AJ62" s="709">
        <v>57</v>
      </c>
      <c r="AK62" s="709">
        <v>141</v>
      </c>
      <c r="AL62" s="709">
        <v>64</v>
      </c>
      <c r="AM62" s="709">
        <v>44</v>
      </c>
      <c r="AN62" s="709">
        <v>89</v>
      </c>
      <c r="AO62" s="709">
        <v>66</v>
      </c>
      <c r="AP62" s="709">
        <v>57</v>
      </c>
      <c r="AQ62" s="709">
        <v>94</v>
      </c>
      <c r="AR62" s="709">
        <v>55</v>
      </c>
      <c r="AS62" s="709">
        <v>112</v>
      </c>
      <c r="AT62" s="709">
        <v>86</v>
      </c>
      <c r="AU62" s="709">
        <v>38</v>
      </c>
      <c r="AV62" s="709">
        <v>2458</v>
      </c>
    </row>
    <row r="63" spans="1:48">
      <c r="A63" s="710">
        <v>45</v>
      </c>
      <c r="B63" s="709">
        <v>520</v>
      </c>
      <c r="C63" s="709">
        <v>46</v>
      </c>
      <c r="D63" s="709">
        <v>24</v>
      </c>
      <c r="E63" s="709">
        <v>52</v>
      </c>
      <c r="F63" s="709">
        <v>17</v>
      </c>
      <c r="G63" s="709">
        <v>16</v>
      </c>
      <c r="H63" s="709">
        <v>43</v>
      </c>
      <c r="I63" s="709">
        <v>24</v>
      </c>
      <c r="J63" s="709">
        <v>30</v>
      </c>
      <c r="K63" s="709">
        <v>43</v>
      </c>
      <c r="L63" s="709">
        <v>26</v>
      </c>
      <c r="M63" s="709">
        <v>48</v>
      </c>
      <c r="N63" s="709">
        <v>32</v>
      </c>
      <c r="O63" s="709">
        <v>22</v>
      </c>
      <c r="P63" s="709">
        <v>943</v>
      </c>
      <c r="Q63" s="710">
        <v>45</v>
      </c>
      <c r="R63" s="709">
        <v>218</v>
      </c>
      <c r="S63" s="709">
        <v>29</v>
      </c>
      <c r="T63" s="709">
        <v>17</v>
      </c>
      <c r="U63" s="709">
        <v>29</v>
      </c>
      <c r="V63" s="709">
        <v>8</v>
      </c>
      <c r="W63" s="709">
        <v>10</v>
      </c>
      <c r="X63" s="709">
        <v>21</v>
      </c>
      <c r="Y63" s="709">
        <v>10</v>
      </c>
      <c r="Z63" s="709">
        <v>19</v>
      </c>
      <c r="AA63" s="709">
        <v>27</v>
      </c>
      <c r="AB63" s="709">
        <v>12</v>
      </c>
      <c r="AC63" s="709">
        <v>25</v>
      </c>
      <c r="AD63" s="709">
        <v>16</v>
      </c>
      <c r="AE63" s="709">
        <v>12</v>
      </c>
      <c r="AF63" s="709">
        <v>453</v>
      </c>
      <c r="AG63" s="710">
        <v>45</v>
      </c>
      <c r="AH63" s="709">
        <v>302</v>
      </c>
      <c r="AI63" s="709">
        <v>17</v>
      </c>
      <c r="AJ63" s="709">
        <v>7</v>
      </c>
      <c r="AK63" s="709">
        <v>23</v>
      </c>
      <c r="AL63" s="709">
        <v>9</v>
      </c>
      <c r="AM63" s="709">
        <v>6</v>
      </c>
      <c r="AN63" s="709">
        <v>22</v>
      </c>
      <c r="AO63" s="709">
        <v>14</v>
      </c>
      <c r="AP63" s="709">
        <v>11</v>
      </c>
      <c r="AQ63" s="709">
        <v>16</v>
      </c>
      <c r="AR63" s="709">
        <v>14</v>
      </c>
      <c r="AS63" s="709">
        <v>23</v>
      </c>
      <c r="AT63" s="709">
        <v>16</v>
      </c>
      <c r="AU63" s="709">
        <v>10</v>
      </c>
      <c r="AV63" s="709">
        <v>490</v>
      </c>
    </row>
    <row r="64" spans="1:48">
      <c r="A64" s="710">
        <v>46</v>
      </c>
      <c r="B64" s="709">
        <v>492</v>
      </c>
      <c r="C64" s="709">
        <v>36</v>
      </c>
      <c r="D64" s="709">
        <v>17</v>
      </c>
      <c r="E64" s="709">
        <v>41</v>
      </c>
      <c r="F64" s="709">
        <v>21</v>
      </c>
      <c r="G64" s="709">
        <v>14</v>
      </c>
      <c r="H64" s="709">
        <v>42</v>
      </c>
      <c r="I64" s="709">
        <v>25</v>
      </c>
      <c r="J64" s="709">
        <v>18</v>
      </c>
      <c r="K64" s="709">
        <v>38</v>
      </c>
      <c r="L64" s="709">
        <v>20</v>
      </c>
      <c r="M64" s="709">
        <v>53</v>
      </c>
      <c r="N64" s="709">
        <v>38</v>
      </c>
      <c r="O64" s="709">
        <v>17</v>
      </c>
      <c r="P64" s="709">
        <v>872</v>
      </c>
      <c r="Q64" s="710">
        <v>46</v>
      </c>
      <c r="R64" s="709">
        <v>228</v>
      </c>
      <c r="S64" s="709">
        <v>21</v>
      </c>
      <c r="T64" s="709">
        <v>9</v>
      </c>
      <c r="U64" s="709">
        <v>19</v>
      </c>
      <c r="V64" s="709">
        <v>7</v>
      </c>
      <c r="W64" s="709">
        <v>4</v>
      </c>
      <c r="X64" s="709">
        <v>21</v>
      </c>
      <c r="Y64" s="709">
        <v>13</v>
      </c>
      <c r="Z64" s="709">
        <v>9</v>
      </c>
      <c r="AA64" s="709">
        <v>20</v>
      </c>
      <c r="AB64" s="709">
        <v>11</v>
      </c>
      <c r="AC64" s="709">
        <v>31</v>
      </c>
      <c r="AD64" s="709">
        <v>23</v>
      </c>
      <c r="AE64" s="709">
        <v>9</v>
      </c>
      <c r="AF64" s="709">
        <v>425</v>
      </c>
      <c r="AG64" s="710">
        <v>46</v>
      </c>
      <c r="AH64" s="709">
        <v>264</v>
      </c>
      <c r="AI64" s="709">
        <v>15</v>
      </c>
      <c r="AJ64" s="709">
        <v>8</v>
      </c>
      <c r="AK64" s="709">
        <v>22</v>
      </c>
      <c r="AL64" s="709">
        <v>14</v>
      </c>
      <c r="AM64" s="709">
        <v>10</v>
      </c>
      <c r="AN64" s="709">
        <v>21</v>
      </c>
      <c r="AO64" s="709">
        <v>12</v>
      </c>
      <c r="AP64" s="709">
        <v>9</v>
      </c>
      <c r="AQ64" s="709">
        <v>18</v>
      </c>
      <c r="AR64" s="709">
        <v>9</v>
      </c>
      <c r="AS64" s="709">
        <v>22</v>
      </c>
      <c r="AT64" s="709">
        <v>15</v>
      </c>
      <c r="AU64" s="709">
        <v>8</v>
      </c>
      <c r="AV64" s="709">
        <v>447</v>
      </c>
    </row>
    <row r="65" spans="1:48">
      <c r="A65" s="710">
        <v>47</v>
      </c>
      <c r="B65" s="709">
        <v>436</v>
      </c>
      <c r="C65" s="709">
        <v>39</v>
      </c>
      <c r="D65" s="709">
        <v>20</v>
      </c>
      <c r="E65" s="709">
        <v>44</v>
      </c>
      <c r="F65" s="709">
        <v>16</v>
      </c>
      <c r="G65" s="709">
        <v>11</v>
      </c>
      <c r="H65" s="709">
        <v>26</v>
      </c>
      <c r="I65" s="709">
        <v>23</v>
      </c>
      <c r="J65" s="709">
        <v>18</v>
      </c>
      <c r="K65" s="709">
        <v>24</v>
      </c>
      <c r="L65" s="709">
        <v>25</v>
      </c>
      <c r="M65" s="709">
        <v>34</v>
      </c>
      <c r="N65" s="709">
        <v>28</v>
      </c>
      <c r="O65" s="709">
        <v>16</v>
      </c>
      <c r="P65" s="709">
        <v>760</v>
      </c>
      <c r="Q65" s="710">
        <v>47</v>
      </c>
      <c r="R65" s="709">
        <v>201</v>
      </c>
      <c r="S65" s="709">
        <v>17</v>
      </c>
      <c r="T65" s="709">
        <v>10</v>
      </c>
      <c r="U65" s="709">
        <v>23</v>
      </c>
      <c r="V65" s="709">
        <v>9</v>
      </c>
      <c r="W65" s="709">
        <v>7</v>
      </c>
      <c r="X65" s="709">
        <v>12</v>
      </c>
      <c r="Y65" s="709">
        <v>12</v>
      </c>
      <c r="Z65" s="709">
        <v>8</v>
      </c>
      <c r="AA65" s="709">
        <v>13</v>
      </c>
      <c r="AB65" s="709">
        <v>12</v>
      </c>
      <c r="AC65" s="709">
        <v>20</v>
      </c>
      <c r="AD65" s="709">
        <v>16</v>
      </c>
      <c r="AE65" s="709">
        <v>6</v>
      </c>
      <c r="AF65" s="709">
        <v>366</v>
      </c>
      <c r="AG65" s="710">
        <v>47</v>
      </c>
      <c r="AH65" s="709">
        <v>235</v>
      </c>
      <c r="AI65" s="709">
        <v>22</v>
      </c>
      <c r="AJ65" s="709">
        <v>10</v>
      </c>
      <c r="AK65" s="709">
        <v>21</v>
      </c>
      <c r="AL65" s="709">
        <v>7</v>
      </c>
      <c r="AM65" s="709">
        <v>4</v>
      </c>
      <c r="AN65" s="709">
        <v>14</v>
      </c>
      <c r="AO65" s="709">
        <v>11</v>
      </c>
      <c r="AP65" s="709">
        <v>10</v>
      </c>
      <c r="AQ65" s="709">
        <v>11</v>
      </c>
      <c r="AR65" s="709">
        <v>13</v>
      </c>
      <c r="AS65" s="709">
        <v>14</v>
      </c>
      <c r="AT65" s="709">
        <v>12</v>
      </c>
      <c r="AU65" s="709">
        <v>10</v>
      </c>
      <c r="AV65" s="709">
        <v>394</v>
      </c>
    </row>
    <row r="66" spans="1:48">
      <c r="A66" s="710">
        <v>48</v>
      </c>
      <c r="B66" s="709">
        <v>483</v>
      </c>
      <c r="C66" s="709">
        <v>37</v>
      </c>
      <c r="D66" s="709">
        <v>16</v>
      </c>
      <c r="E66" s="709">
        <v>51</v>
      </c>
      <c r="F66" s="709">
        <v>16</v>
      </c>
      <c r="G66" s="709">
        <v>21</v>
      </c>
      <c r="H66" s="709">
        <v>33</v>
      </c>
      <c r="I66" s="709">
        <v>22</v>
      </c>
      <c r="J66" s="709">
        <v>28</v>
      </c>
      <c r="K66" s="709">
        <v>28</v>
      </c>
      <c r="L66" s="709">
        <v>23</v>
      </c>
      <c r="M66" s="709">
        <v>34</v>
      </c>
      <c r="N66" s="709">
        <v>35</v>
      </c>
      <c r="O66" s="709">
        <v>20</v>
      </c>
      <c r="P66" s="709">
        <v>847</v>
      </c>
      <c r="Q66" s="710">
        <v>48</v>
      </c>
      <c r="R66" s="709">
        <v>227</v>
      </c>
      <c r="S66" s="709">
        <v>18</v>
      </c>
      <c r="T66" s="709">
        <v>8</v>
      </c>
      <c r="U66" s="709">
        <v>28</v>
      </c>
      <c r="V66" s="709">
        <v>7</v>
      </c>
      <c r="W66" s="709">
        <v>9</v>
      </c>
      <c r="X66" s="709">
        <v>17</v>
      </c>
      <c r="Y66" s="709">
        <v>12</v>
      </c>
      <c r="Z66" s="709">
        <v>16</v>
      </c>
      <c r="AA66" s="709">
        <v>9</v>
      </c>
      <c r="AB66" s="709">
        <v>14</v>
      </c>
      <c r="AC66" s="709">
        <v>18</v>
      </c>
      <c r="AD66" s="709">
        <v>12</v>
      </c>
      <c r="AE66" s="709">
        <v>12</v>
      </c>
      <c r="AF66" s="709">
        <v>407</v>
      </c>
      <c r="AG66" s="710">
        <v>48</v>
      </c>
      <c r="AH66" s="709">
        <v>256</v>
      </c>
      <c r="AI66" s="709">
        <v>19</v>
      </c>
      <c r="AJ66" s="709">
        <v>8</v>
      </c>
      <c r="AK66" s="709">
        <v>23</v>
      </c>
      <c r="AL66" s="709">
        <v>9</v>
      </c>
      <c r="AM66" s="709">
        <v>12</v>
      </c>
      <c r="AN66" s="709">
        <v>16</v>
      </c>
      <c r="AO66" s="709">
        <v>10</v>
      </c>
      <c r="AP66" s="709">
        <v>12</v>
      </c>
      <c r="AQ66" s="709">
        <v>19</v>
      </c>
      <c r="AR66" s="709">
        <v>9</v>
      </c>
      <c r="AS66" s="709">
        <v>16</v>
      </c>
      <c r="AT66" s="709">
        <v>23</v>
      </c>
      <c r="AU66" s="709">
        <v>8</v>
      </c>
      <c r="AV66" s="709">
        <v>440</v>
      </c>
    </row>
    <row r="67" spans="1:48">
      <c r="A67" s="710">
        <v>49</v>
      </c>
      <c r="B67" s="709">
        <v>517</v>
      </c>
      <c r="C67" s="709">
        <v>40</v>
      </c>
      <c r="D67" s="709">
        <v>23</v>
      </c>
      <c r="E67" s="709">
        <v>55</v>
      </c>
      <c r="F67" s="709">
        <v>21</v>
      </c>
      <c r="G67" s="709">
        <v>19</v>
      </c>
      <c r="H67" s="709">
        <v>35</v>
      </c>
      <c r="I67" s="709">
        <v>33</v>
      </c>
      <c r="J67" s="709">
        <v>27</v>
      </c>
      <c r="K67" s="709">
        <v>40</v>
      </c>
      <c r="L67" s="709">
        <v>25</v>
      </c>
      <c r="M67" s="709">
        <v>38</v>
      </c>
      <c r="N67" s="709">
        <v>37</v>
      </c>
      <c r="O67" s="709">
        <v>21</v>
      </c>
      <c r="P67" s="709">
        <v>931</v>
      </c>
      <c r="Q67" s="710">
        <v>49</v>
      </c>
      <c r="R67" s="709">
        <v>248</v>
      </c>
      <c r="S67" s="709">
        <v>17</v>
      </c>
      <c r="T67" s="709">
        <v>10</v>
      </c>
      <c r="U67" s="709">
        <v>28</v>
      </c>
      <c r="V67" s="709">
        <v>12</v>
      </c>
      <c r="W67" s="709">
        <v>14</v>
      </c>
      <c r="X67" s="709">
        <v>16</v>
      </c>
      <c r="Y67" s="709">
        <v>15</v>
      </c>
      <c r="Z67" s="709">
        <v>12</v>
      </c>
      <c r="AA67" s="709">
        <v>23</v>
      </c>
      <c r="AB67" s="709">
        <v>8</v>
      </c>
      <c r="AC67" s="709">
        <v>22</v>
      </c>
      <c r="AD67" s="709">
        <v>20</v>
      </c>
      <c r="AE67" s="709">
        <v>13</v>
      </c>
      <c r="AF67" s="709">
        <v>458</v>
      </c>
      <c r="AG67" s="710">
        <v>49</v>
      </c>
      <c r="AH67" s="709">
        <v>269</v>
      </c>
      <c r="AI67" s="709">
        <v>23</v>
      </c>
      <c r="AJ67" s="709">
        <v>13</v>
      </c>
      <c r="AK67" s="709">
        <v>27</v>
      </c>
      <c r="AL67" s="709">
        <v>9</v>
      </c>
      <c r="AM67" s="709">
        <v>5</v>
      </c>
      <c r="AN67" s="709">
        <v>19</v>
      </c>
      <c r="AO67" s="709">
        <v>18</v>
      </c>
      <c r="AP67" s="709">
        <v>15</v>
      </c>
      <c r="AQ67" s="709">
        <v>17</v>
      </c>
      <c r="AR67" s="709">
        <v>17</v>
      </c>
      <c r="AS67" s="709">
        <v>16</v>
      </c>
      <c r="AT67" s="709">
        <v>17</v>
      </c>
      <c r="AU67" s="709">
        <v>8</v>
      </c>
      <c r="AV67" s="709">
        <v>473</v>
      </c>
    </row>
    <row r="68" spans="1:48">
      <c r="A68" s="711" t="s">
        <v>743</v>
      </c>
      <c r="B68" s="709">
        <v>2448</v>
      </c>
      <c r="C68" s="709">
        <v>198</v>
      </c>
      <c r="D68" s="709">
        <v>100</v>
      </c>
      <c r="E68" s="709">
        <v>243</v>
      </c>
      <c r="F68" s="709">
        <v>91</v>
      </c>
      <c r="G68" s="709">
        <v>81</v>
      </c>
      <c r="H68" s="709">
        <v>179</v>
      </c>
      <c r="I68" s="709">
        <v>127</v>
      </c>
      <c r="J68" s="709">
        <v>121</v>
      </c>
      <c r="K68" s="709">
        <v>173</v>
      </c>
      <c r="L68" s="709">
        <v>119</v>
      </c>
      <c r="M68" s="709">
        <v>207</v>
      </c>
      <c r="N68" s="709">
        <v>170</v>
      </c>
      <c r="O68" s="709">
        <v>96</v>
      </c>
      <c r="P68" s="709">
        <v>4353</v>
      </c>
      <c r="Q68" s="711" t="s">
        <v>743</v>
      </c>
      <c r="R68" s="709">
        <v>1122</v>
      </c>
      <c r="S68" s="709">
        <v>102</v>
      </c>
      <c r="T68" s="709">
        <v>54</v>
      </c>
      <c r="U68" s="709">
        <v>127</v>
      </c>
      <c r="V68" s="709">
        <v>43</v>
      </c>
      <c r="W68" s="709">
        <v>44</v>
      </c>
      <c r="X68" s="709">
        <v>87</v>
      </c>
      <c r="Y68" s="709">
        <v>62</v>
      </c>
      <c r="Z68" s="709">
        <v>64</v>
      </c>
      <c r="AA68" s="709">
        <v>92</v>
      </c>
      <c r="AB68" s="709">
        <v>57</v>
      </c>
      <c r="AC68" s="709">
        <v>116</v>
      </c>
      <c r="AD68" s="709">
        <v>87</v>
      </c>
      <c r="AE68" s="709">
        <v>52</v>
      </c>
      <c r="AF68" s="709">
        <v>2109</v>
      </c>
      <c r="AG68" s="711" t="s">
        <v>743</v>
      </c>
      <c r="AH68" s="709">
        <v>1326</v>
      </c>
      <c r="AI68" s="709">
        <v>96</v>
      </c>
      <c r="AJ68" s="709">
        <v>46</v>
      </c>
      <c r="AK68" s="709">
        <v>116</v>
      </c>
      <c r="AL68" s="709">
        <v>48</v>
      </c>
      <c r="AM68" s="709">
        <v>37</v>
      </c>
      <c r="AN68" s="709">
        <v>92</v>
      </c>
      <c r="AO68" s="709">
        <v>65</v>
      </c>
      <c r="AP68" s="709">
        <v>57</v>
      </c>
      <c r="AQ68" s="709">
        <v>81</v>
      </c>
      <c r="AR68" s="709">
        <v>62</v>
      </c>
      <c r="AS68" s="709">
        <v>91</v>
      </c>
      <c r="AT68" s="709">
        <v>83</v>
      </c>
      <c r="AU68" s="709">
        <v>44</v>
      </c>
      <c r="AV68" s="709">
        <v>2244</v>
      </c>
    </row>
    <row r="69" spans="1:48">
      <c r="A69" s="710">
        <v>50</v>
      </c>
      <c r="B69" s="709">
        <v>502</v>
      </c>
      <c r="C69" s="709">
        <v>34</v>
      </c>
      <c r="D69" s="709">
        <v>34</v>
      </c>
      <c r="E69" s="709">
        <v>58</v>
      </c>
      <c r="F69" s="709">
        <v>18</v>
      </c>
      <c r="G69" s="709">
        <v>11</v>
      </c>
      <c r="H69" s="709">
        <v>32</v>
      </c>
      <c r="I69" s="709">
        <v>35</v>
      </c>
      <c r="J69" s="709">
        <v>18</v>
      </c>
      <c r="K69" s="709">
        <v>30</v>
      </c>
      <c r="L69" s="709">
        <v>22</v>
      </c>
      <c r="M69" s="709">
        <v>32</v>
      </c>
      <c r="N69" s="709">
        <v>19</v>
      </c>
      <c r="O69" s="709">
        <v>20</v>
      </c>
      <c r="P69" s="709">
        <v>865</v>
      </c>
      <c r="Q69" s="710">
        <v>50</v>
      </c>
      <c r="R69" s="709">
        <v>228</v>
      </c>
      <c r="S69" s="709">
        <v>17</v>
      </c>
      <c r="T69" s="709">
        <v>20</v>
      </c>
      <c r="U69" s="709">
        <v>28</v>
      </c>
      <c r="V69" s="709">
        <v>10</v>
      </c>
      <c r="W69" s="709">
        <v>6</v>
      </c>
      <c r="X69" s="709">
        <v>18</v>
      </c>
      <c r="Y69" s="709">
        <v>16</v>
      </c>
      <c r="Z69" s="709">
        <v>9</v>
      </c>
      <c r="AA69" s="709">
        <v>15</v>
      </c>
      <c r="AB69" s="709">
        <v>10</v>
      </c>
      <c r="AC69" s="709">
        <v>18</v>
      </c>
      <c r="AD69" s="709">
        <v>11</v>
      </c>
      <c r="AE69" s="709">
        <v>6</v>
      </c>
      <c r="AF69" s="709">
        <v>412</v>
      </c>
      <c r="AG69" s="710">
        <v>50</v>
      </c>
      <c r="AH69" s="709">
        <v>274</v>
      </c>
      <c r="AI69" s="709">
        <v>17</v>
      </c>
      <c r="AJ69" s="709">
        <v>14</v>
      </c>
      <c r="AK69" s="709">
        <v>30</v>
      </c>
      <c r="AL69" s="709">
        <v>8</v>
      </c>
      <c r="AM69" s="709">
        <v>5</v>
      </c>
      <c r="AN69" s="709">
        <v>14</v>
      </c>
      <c r="AO69" s="709">
        <v>19</v>
      </c>
      <c r="AP69" s="709">
        <v>9</v>
      </c>
      <c r="AQ69" s="709">
        <v>15</v>
      </c>
      <c r="AR69" s="709">
        <v>12</v>
      </c>
      <c r="AS69" s="709">
        <v>14</v>
      </c>
      <c r="AT69" s="709">
        <v>8</v>
      </c>
      <c r="AU69" s="709">
        <v>14</v>
      </c>
      <c r="AV69" s="709">
        <v>453</v>
      </c>
    </row>
    <row r="70" spans="1:48">
      <c r="A70" s="710">
        <v>51</v>
      </c>
      <c r="B70" s="709">
        <v>445</v>
      </c>
      <c r="C70" s="709">
        <v>26</v>
      </c>
      <c r="D70" s="709">
        <v>22</v>
      </c>
      <c r="E70" s="709">
        <v>52</v>
      </c>
      <c r="F70" s="709">
        <v>29</v>
      </c>
      <c r="G70" s="709">
        <v>15</v>
      </c>
      <c r="H70" s="709">
        <v>30</v>
      </c>
      <c r="I70" s="709">
        <v>24</v>
      </c>
      <c r="J70" s="709">
        <v>24</v>
      </c>
      <c r="K70" s="709">
        <v>29</v>
      </c>
      <c r="L70" s="709">
        <v>24</v>
      </c>
      <c r="M70" s="709">
        <v>32</v>
      </c>
      <c r="N70" s="709">
        <v>33</v>
      </c>
      <c r="O70" s="709">
        <v>19</v>
      </c>
      <c r="P70" s="709">
        <v>804</v>
      </c>
      <c r="Q70" s="710">
        <v>51</v>
      </c>
      <c r="R70" s="709">
        <v>208</v>
      </c>
      <c r="S70" s="709">
        <v>16</v>
      </c>
      <c r="T70" s="709">
        <v>15</v>
      </c>
      <c r="U70" s="709">
        <v>28</v>
      </c>
      <c r="V70" s="709">
        <v>14</v>
      </c>
      <c r="W70" s="709">
        <v>4</v>
      </c>
      <c r="X70" s="709">
        <v>14</v>
      </c>
      <c r="Y70" s="709">
        <v>14</v>
      </c>
      <c r="Z70" s="709">
        <v>17</v>
      </c>
      <c r="AA70" s="709">
        <v>12</v>
      </c>
      <c r="AB70" s="709">
        <v>8</v>
      </c>
      <c r="AC70" s="709">
        <v>11</v>
      </c>
      <c r="AD70" s="709">
        <v>11</v>
      </c>
      <c r="AE70" s="709">
        <v>9</v>
      </c>
      <c r="AF70" s="709">
        <v>381</v>
      </c>
      <c r="AG70" s="710">
        <v>51</v>
      </c>
      <c r="AH70" s="709">
        <v>237</v>
      </c>
      <c r="AI70" s="709">
        <v>10</v>
      </c>
      <c r="AJ70" s="709">
        <v>7</v>
      </c>
      <c r="AK70" s="709">
        <v>24</v>
      </c>
      <c r="AL70" s="709">
        <v>15</v>
      </c>
      <c r="AM70" s="709">
        <v>11</v>
      </c>
      <c r="AN70" s="709">
        <v>16</v>
      </c>
      <c r="AO70" s="709">
        <v>10</v>
      </c>
      <c r="AP70" s="709">
        <v>7</v>
      </c>
      <c r="AQ70" s="709">
        <v>17</v>
      </c>
      <c r="AR70" s="709">
        <v>16</v>
      </c>
      <c r="AS70" s="709">
        <v>21</v>
      </c>
      <c r="AT70" s="709">
        <v>22</v>
      </c>
      <c r="AU70" s="709">
        <v>10</v>
      </c>
      <c r="AV70" s="709">
        <v>423</v>
      </c>
    </row>
    <row r="71" spans="1:48">
      <c r="A71" s="710">
        <v>52</v>
      </c>
      <c r="B71" s="709">
        <v>416</v>
      </c>
      <c r="C71" s="709">
        <v>28</v>
      </c>
      <c r="D71" s="709">
        <v>20</v>
      </c>
      <c r="E71" s="709">
        <v>42</v>
      </c>
      <c r="F71" s="709">
        <v>19</v>
      </c>
      <c r="G71" s="709">
        <v>8</v>
      </c>
      <c r="H71" s="709">
        <v>35</v>
      </c>
      <c r="I71" s="709">
        <v>26</v>
      </c>
      <c r="J71" s="709">
        <v>22</v>
      </c>
      <c r="K71" s="709">
        <v>29</v>
      </c>
      <c r="L71" s="709">
        <v>14</v>
      </c>
      <c r="M71" s="709">
        <v>34</v>
      </c>
      <c r="N71" s="709">
        <v>24</v>
      </c>
      <c r="O71" s="709">
        <v>11</v>
      </c>
      <c r="P71" s="709">
        <v>728</v>
      </c>
      <c r="Q71" s="710">
        <v>52</v>
      </c>
      <c r="R71" s="709">
        <v>185</v>
      </c>
      <c r="S71" s="709">
        <v>16</v>
      </c>
      <c r="T71" s="709">
        <v>10</v>
      </c>
      <c r="U71" s="709">
        <v>15</v>
      </c>
      <c r="V71" s="709">
        <v>9</v>
      </c>
      <c r="W71" s="709">
        <v>6</v>
      </c>
      <c r="X71" s="709">
        <v>19</v>
      </c>
      <c r="Y71" s="709">
        <v>14</v>
      </c>
      <c r="Z71" s="709">
        <v>11</v>
      </c>
      <c r="AA71" s="709">
        <v>14</v>
      </c>
      <c r="AB71" s="709">
        <v>9</v>
      </c>
      <c r="AC71" s="709">
        <v>14</v>
      </c>
      <c r="AD71" s="709">
        <v>14</v>
      </c>
      <c r="AE71" s="709">
        <v>4</v>
      </c>
      <c r="AF71" s="709">
        <v>340</v>
      </c>
      <c r="AG71" s="710">
        <v>52</v>
      </c>
      <c r="AH71" s="709">
        <v>231</v>
      </c>
      <c r="AI71" s="709">
        <v>12</v>
      </c>
      <c r="AJ71" s="709">
        <v>10</v>
      </c>
      <c r="AK71" s="709">
        <v>27</v>
      </c>
      <c r="AL71" s="709">
        <v>10</v>
      </c>
      <c r="AM71" s="709">
        <v>2</v>
      </c>
      <c r="AN71" s="709">
        <v>16</v>
      </c>
      <c r="AO71" s="709">
        <v>12</v>
      </c>
      <c r="AP71" s="709">
        <v>11</v>
      </c>
      <c r="AQ71" s="709">
        <v>15</v>
      </c>
      <c r="AR71" s="709">
        <v>5</v>
      </c>
      <c r="AS71" s="709">
        <v>20</v>
      </c>
      <c r="AT71" s="709">
        <v>10</v>
      </c>
      <c r="AU71" s="709">
        <v>7</v>
      </c>
      <c r="AV71" s="709">
        <v>388</v>
      </c>
    </row>
    <row r="72" spans="1:48">
      <c r="A72" s="710">
        <v>53</v>
      </c>
      <c r="B72" s="709">
        <v>439</v>
      </c>
      <c r="C72" s="709">
        <v>33</v>
      </c>
      <c r="D72" s="709">
        <v>15</v>
      </c>
      <c r="E72" s="709">
        <v>41</v>
      </c>
      <c r="F72" s="709">
        <v>26</v>
      </c>
      <c r="G72" s="709">
        <v>15</v>
      </c>
      <c r="H72" s="709">
        <v>41</v>
      </c>
      <c r="I72" s="709">
        <v>29</v>
      </c>
      <c r="J72" s="709">
        <v>27</v>
      </c>
      <c r="K72" s="709">
        <v>29</v>
      </c>
      <c r="L72" s="709">
        <v>25</v>
      </c>
      <c r="M72" s="709">
        <v>35</v>
      </c>
      <c r="N72" s="709">
        <v>26</v>
      </c>
      <c r="O72" s="709">
        <v>16</v>
      </c>
      <c r="P72" s="709">
        <v>797</v>
      </c>
      <c r="Q72" s="710">
        <v>53</v>
      </c>
      <c r="R72" s="709">
        <v>185</v>
      </c>
      <c r="S72" s="709">
        <v>19</v>
      </c>
      <c r="T72" s="709">
        <v>6</v>
      </c>
      <c r="U72" s="709">
        <v>16</v>
      </c>
      <c r="V72" s="709">
        <v>17</v>
      </c>
      <c r="W72" s="709">
        <v>8</v>
      </c>
      <c r="X72" s="709">
        <v>26</v>
      </c>
      <c r="Y72" s="709">
        <v>16</v>
      </c>
      <c r="Z72" s="709">
        <v>12</v>
      </c>
      <c r="AA72" s="709">
        <v>13</v>
      </c>
      <c r="AB72" s="709">
        <v>14</v>
      </c>
      <c r="AC72" s="709">
        <v>17</v>
      </c>
      <c r="AD72" s="709">
        <v>9</v>
      </c>
      <c r="AE72" s="709">
        <v>5</v>
      </c>
      <c r="AF72" s="709">
        <v>363</v>
      </c>
      <c r="AG72" s="710">
        <v>53</v>
      </c>
      <c r="AH72" s="709">
        <v>254</v>
      </c>
      <c r="AI72" s="709">
        <v>14</v>
      </c>
      <c r="AJ72" s="709">
        <v>9</v>
      </c>
      <c r="AK72" s="709">
        <v>25</v>
      </c>
      <c r="AL72" s="709">
        <v>9</v>
      </c>
      <c r="AM72" s="709">
        <v>7</v>
      </c>
      <c r="AN72" s="709">
        <v>15</v>
      </c>
      <c r="AO72" s="709">
        <v>13</v>
      </c>
      <c r="AP72" s="709">
        <v>15</v>
      </c>
      <c r="AQ72" s="709">
        <v>16</v>
      </c>
      <c r="AR72" s="709">
        <v>11</v>
      </c>
      <c r="AS72" s="709">
        <v>18</v>
      </c>
      <c r="AT72" s="709">
        <v>17</v>
      </c>
      <c r="AU72" s="709">
        <v>11</v>
      </c>
      <c r="AV72" s="709">
        <v>434</v>
      </c>
    </row>
    <row r="73" spans="1:48">
      <c r="A73" s="710">
        <v>54</v>
      </c>
      <c r="B73" s="709">
        <v>426</v>
      </c>
      <c r="C73" s="709">
        <v>25</v>
      </c>
      <c r="D73" s="709">
        <v>25</v>
      </c>
      <c r="E73" s="709">
        <v>47</v>
      </c>
      <c r="F73" s="709">
        <v>11</v>
      </c>
      <c r="G73" s="709">
        <v>5</v>
      </c>
      <c r="H73" s="709">
        <v>30</v>
      </c>
      <c r="I73" s="709">
        <v>30</v>
      </c>
      <c r="J73" s="709">
        <v>23</v>
      </c>
      <c r="K73" s="709">
        <v>25</v>
      </c>
      <c r="L73" s="709">
        <v>10</v>
      </c>
      <c r="M73" s="709">
        <v>30</v>
      </c>
      <c r="N73" s="709">
        <v>29</v>
      </c>
      <c r="O73" s="709">
        <v>12</v>
      </c>
      <c r="P73" s="709">
        <v>728</v>
      </c>
      <c r="Q73" s="710">
        <v>54</v>
      </c>
      <c r="R73" s="709">
        <v>196</v>
      </c>
      <c r="S73" s="709">
        <v>13</v>
      </c>
      <c r="T73" s="709">
        <v>9</v>
      </c>
      <c r="U73" s="709">
        <v>18</v>
      </c>
      <c r="V73" s="709">
        <v>4</v>
      </c>
      <c r="W73" s="709">
        <v>4</v>
      </c>
      <c r="X73" s="709">
        <v>14</v>
      </c>
      <c r="Y73" s="709">
        <v>13</v>
      </c>
      <c r="Z73" s="709">
        <v>11</v>
      </c>
      <c r="AA73" s="709">
        <v>10</v>
      </c>
      <c r="AB73" s="709">
        <v>2</v>
      </c>
      <c r="AC73" s="709">
        <v>12</v>
      </c>
      <c r="AD73" s="709">
        <v>15</v>
      </c>
      <c r="AE73" s="709">
        <v>6</v>
      </c>
      <c r="AF73" s="709">
        <v>327</v>
      </c>
      <c r="AG73" s="710">
        <v>54</v>
      </c>
      <c r="AH73" s="709">
        <v>230</v>
      </c>
      <c r="AI73" s="709">
        <v>12</v>
      </c>
      <c r="AJ73" s="709">
        <v>16</v>
      </c>
      <c r="AK73" s="709">
        <v>29</v>
      </c>
      <c r="AL73" s="709">
        <v>7</v>
      </c>
      <c r="AM73" s="709">
        <v>1</v>
      </c>
      <c r="AN73" s="709">
        <v>16</v>
      </c>
      <c r="AO73" s="709">
        <v>17</v>
      </c>
      <c r="AP73" s="709">
        <v>12</v>
      </c>
      <c r="AQ73" s="709">
        <v>15</v>
      </c>
      <c r="AR73" s="709">
        <v>8</v>
      </c>
      <c r="AS73" s="709">
        <v>18</v>
      </c>
      <c r="AT73" s="709">
        <v>14</v>
      </c>
      <c r="AU73" s="709">
        <v>6</v>
      </c>
      <c r="AV73" s="709">
        <v>401</v>
      </c>
    </row>
    <row r="74" spans="1:48">
      <c r="A74" s="710" t="s">
        <v>744</v>
      </c>
      <c r="B74" s="709">
        <v>2228</v>
      </c>
      <c r="C74" s="709">
        <v>146</v>
      </c>
      <c r="D74" s="709">
        <v>116</v>
      </c>
      <c r="E74" s="709">
        <v>240</v>
      </c>
      <c r="F74" s="709">
        <v>103</v>
      </c>
      <c r="G74" s="709">
        <v>54</v>
      </c>
      <c r="H74" s="709">
        <v>168</v>
      </c>
      <c r="I74" s="709">
        <v>144</v>
      </c>
      <c r="J74" s="709">
        <v>114</v>
      </c>
      <c r="K74" s="709">
        <v>142</v>
      </c>
      <c r="L74" s="709">
        <v>95</v>
      </c>
      <c r="M74" s="709">
        <v>163</v>
      </c>
      <c r="N74" s="709">
        <v>131</v>
      </c>
      <c r="O74" s="709">
        <v>78</v>
      </c>
      <c r="P74" s="709">
        <v>3922</v>
      </c>
      <c r="Q74" s="710" t="s">
        <v>744</v>
      </c>
      <c r="R74" s="709">
        <v>1002</v>
      </c>
      <c r="S74" s="709">
        <v>81</v>
      </c>
      <c r="T74" s="709">
        <v>60</v>
      </c>
      <c r="U74" s="709">
        <v>105</v>
      </c>
      <c r="V74" s="709">
        <v>54</v>
      </c>
      <c r="W74" s="709">
        <v>28</v>
      </c>
      <c r="X74" s="709">
        <v>91</v>
      </c>
      <c r="Y74" s="709">
        <v>73</v>
      </c>
      <c r="Z74" s="709">
        <v>60</v>
      </c>
      <c r="AA74" s="709">
        <v>64</v>
      </c>
      <c r="AB74" s="709">
        <v>43</v>
      </c>
      <c r="AC74" s="709">
        <v>72</v>
      </c>
      <c r="AD74" s="709">
        <v>60</v>
      </c>
      <c r="AE74" s="709">
        <v>30</v>
      </c>
      <c r="AF74" s="709">
        <v>1823</v>
      </c>
      <c r="AG74" s="710" t="s">
        <v>744</v>
      </c>
      <c r="AH74" s="709">
        <v>1226</v>
      </c>
      <c r="AI74" s="709">
        <v>65</v>
      </c>
      <c r="AJ74" s="709">
        <v>56</v>
      </c>
      <c r="AK74" s="709">
        <v>135</v>
      </c>
      <c r="AL74" s="709">
        <v>49</v>
      </c>
      <c r="AM74" s="709">
        <v>26</v>
      </c>
      <c r="AN74" s="709">
        <v>77</v>
      </c>
      <c r="AO74" s="709">
        <v>71</v>
      </c>
      <c r="AP74" s="709">
        <v>54</v>
      </c>
      <c r="AQ74" s="709">
        <v>78</v>
      </c>
      <c r="AR74" s="709">
        <v>52</v>
      </c>
      <c r="AS74" s="709">
        <v>91</v>
      </c>
      <c r="AT74" s="709">
        <v>71</v>
      </c>
      <c r="AU74" s="709">
        <v>48</v>
      </c>
      <c r="AV74" s="709">
        <v>2099</v>
      </c>
    </row>
    <row r="75" spans="1:48">
      <c r="A75" s="710">
        <v>55</v>
      </c>
      <c r="B75" s="709">
        <v>381</v>
      </c>
      <c r="C75" s="709">
        <v>39</v>
      </c>
      <c r="D75" s="709">
        <v>22</v>
      </c>
      <c r="E75" s="709">
        <v>49</v>
      </c>
      <c r="F75" s="709">
        <v>20</v>
      </c>
      <c r="G75" s="709">
        <v>6</v>
      </c>
      <c r="H75" s="709">
        <v>29</v>
      </c>
      <c r="I75" s="709">
        <v>14</v>
      </c>
      <c r="J75" s="709">
        <v>19</v>
      </c>
      <c r="K75" s="709">
        <v>30</v>
      </c>
      <c r="L75" s="709">
        <v>20</v>
      </c>
      <c r="M75" s="709">
        <v>28</v>
      </c>
      <c r="N75" s="709">
        <v>34</v>
      </c>
      <c r="O75" s="709">
        <v>19</v>
      </c>
      <c r="P75" s="709">
        <v>710</v>
      </c>
      <c r="Q75" s="710">
        <v>55</v>
      </c>
      <c r="R75" s="709">
        <v>165</v>
      </c>
      <c r="S75" s="709">
        <v>24</v>
      </c>
      <c r="T75" s="709">
        <v>6</v>
      </c>
      <c r="U75" s="709">
        <v>26</v>
      </c>
      <c r="V75" s="709">
        <v>10</v>
      </c>
      <c r="W75" s="709">
        <v>2</v>
      </c>
      <c r="X75" s="709">
        <v>12</v>
      </c>
      <c r="Y75" s="709">
        <v>7</v>
      </c>
      <c r="Z75" s="709">
        <v>13</v>
      </c>
      <c r="AA75" s="709">
        <v>14</v>
      </c>
      <c r="AB75" s="709">
        <v>12</v>
      </c>
      <c r="AC75" s="709">
        <v>8</v>
      </c>
      <c r="AD75" s="709">
        <v>17</v>
      </c>
      <c r="AE75" s="709">
        <v>9</v>
      </c>
      <c r="AF75" s="709">
        <v>325</v>
      </c>
      <c r="AG75" s="710">
        <v>55</v>
      </c>
      <c r="AH75" s="709">
        <v>216</v>
      </c>
      <c r="AI75" s="709">
        <v>15</v>
      </c>
      <c r="AJ75" s="709">
        <v>16</v>
      </c>
      <c r="AK75" s="709">
        <v>23</v>
      </c>
      <c r="AL75" s="709">
        <v>10</v>
      </c>
      <c r="AM75" s="709">
        <v>4</v>
      </c>
      <c r="AN75" s="709">
        <v>17</v>
      </c>
      <c r="AO75" s="709">
        <v>7</v>
      </c>
      <c r="AP75" s="709">
        <v>6</v>
      </c>
      <c r="AQ75" s="709">
        <v>16</v>
      </c>
      <c r="AR75" s="709">
        <v>8</v>
      </c>
      <c r="AS75" s="709">
        <v>20</v>
      </c>
      <c r="AT75" s="709">
        <v>17</v>
      </c>
      <c r="AU75" s="709">
        <v>10</v>
      </c>
      <c r="AV75" s="709">
        <v>385</v>
      </c>
    </row>
    <row r="76" spans="1:48">
      <c r="A76" s="710">
        <v>56</v>
      </c>
      <c r="B76" s="709">
        <v>326</v>
      </c>
      <c r="C76" s="709">
        <v>22</v>
      </c>
      <c r="D76" s="709">
        <v>25</v>
      </c>
      <c r="E76" s="709">
        <v>44</v>
      </c>
      <c r="F76" s="709">
        <v>13</v>
      </c>
      <c r="G76" s="709">
        <v>11</v>
      </c>
      <c r="H76" s="709">
        <v>23</v>
      </c>
      <c r="I76" s="709">
        <v>14</v>
      </c>
      <c r="J76" s="709">
        <v>22</v>
      </c>
      <c r="K76" s="709">
        <v>22</v>
      </c>
      <c r="L76" s="709">
        <v>13</v>
      </c>
      <c r="M76" s="709">
        <v>31</v>
      </c>
      <c r="N76" s="709">
        <v>21</v>
      </c>
      <c r="O76" s="709">
        <v>18</v>
      </c>
      <c r="P76" s="709">
        <v>605</v>
      </c>
      <c r="Q76" s="710">
        <v>56</v>
      </c>
      <c r="R76" s="709">
        <v>149</v>
      </c>
      <c r="S76" s="709">
        <v>11</v>
      </c>
      <c r="T76" s="709">
        <v>14</v>
      </c>
      <c r="U76" s="709">
        <v>22</v>
      </c>
      <c r="V76" s="709">
        <v>3</v>
      </c>
      <c r="W76" s="709">
        <v>7</v>
      </c>
      <c r="X76" s="709">
        <v>7</v>
      </c>
      <c r="Y76" s="709">
        <v>8</v>
      </c>
      <c r="Z76" s="709">
        <v>9</v>
      </c>
      <c r="AA76" s="709">
        <v>12</v>
      </c>
      <c r="AB76" s="709">
        <v>6</v>
      </c>
      <c r="AC76" s="709">
        <v>18</v>
      </c>
      <c r="AD76" s="709">
        <v>15</v>
      </c>
      <c r="AE76" s="709">
        <v>8</v>
      </c>
      <c r="AF76" s="709">
        <v>289</v>
      </c>
      <c r="AG76" s="710">
        <v>56</v>
      </c>
      <c r="AH76" s="709">
        <v>177</v>
      </c>
      <c r="AI76" s="709">
        <v>11</v>
      </c>
      <c r="AJ76" s="709">
        <v>11</v>
      </c>
      <c r="AK76" s="709">
        <v>22</v>
      </c>
      <c r="AL76" s="709">
        <v>10</v>
      </c>
      <c r="AM76" s="709">
        <v>4</v>
      </c>
      <c r="AN76" s="709">
        <v>16</v>
      </c>
      <c r="AO76" s="709">
        <v>6</v>
      </c>
      <c r="AP76" s="709">
        <v>13</v>
      </c>
      <c r="AQ76" s="709">
        <v>10</v>
      </c>
      <c r="AR76" s="709">
        <v>7</v>
      </c>
      <c r="AS76" s="709">
        <v>13</v>
      </c>
      <c r="AT76" s="709">
        <v>6</v>
      </c>
      <c r="AU76" s="709">
        <v>10</v>
      </c>
      <c r="AV76" s="709">
        <v>316</v>
      </c>
    </row>
    <row r="77" spans="1:48">
      <c r="A77" s="710">
        <v>57</v>
      </c>
      <c r="B77" s="709">
        <v>371</v>
      </c>
      <c r="C77" s="709">
        <v>32</v>
      </c>
      <c r="D77" s="709">
        <v>24</v>
      </c>
      <c r="E77" s="709">
        <v>38</v>
      </c>
      <c r="F77" s="709">
        <v>16</v>
      </c>
      <c r="G77" s="709">
        <v>6</v>
      </c>
      <c r="H77" s="709">
        <v>27</v>
      </c>
      <c r="I77" s="709">
        <v>26</v>
      </c>
      <c r="J77" s="709">
        <v>15</v>
      </c>
      <c r="K77" s="709">
        <v>18</v>
      </c>
      <c r="L77" s="709">
        <v>10</v>
      </c>
      <c r="M77" s="709">
        <v>34</v>
      </c>
      <c r="N77" s="709">
        <v>18</v>
      </c>
      <c r="O77" s="709">
        <v>14</v>
      </c>
      <c r="P77" s="709">
        <v>649</v>
      </c>
      <c r="Q77" s="710">
        <v>57</v>
      </c>
      <c r="R77" s="709">
        <v>182</v>
      </c>
      <c r="S77" s="709">
        <v>13</v>
      </c>
      <c r="T77" s="709">
        <v>14</v>
      </c>
      <c r="U77" s="709">
        <v>14</v>
      </c>
      <c r="V77" s="709">
        <v>10</v>
      </c>
      <c r="W77" s="709">
        <v>2</v>
      </c>
      <c r="X77" s="709">
        <v>13</v>
      </c>
      <c r="Y77" s="709">
        <v>11</v>
      </c>
      <c r="Z77" s="709">
        <v>5</v>
      </c>
      <c r="AA77" s="709">
        <v>8</v>
      </c>
      <c r="AB77" s="709">
        <v>5</v>
      </c>
      <c r="AC77" s="709">
        <v>17</v>
      </c>
      <c r="AD77" s="709">
        <v>8</v>
      </c>
      <c r="AE77" s="709">
        <v>4</v>
      </c>
      <c r="AF77" s="709">
        <v>306</v>
      </c>
      <c r="AG77" s="710">
        <v>57</v>
      </c>
      <c r="AH77" s="709">
        <v>189</v>
      </c>
      <c r="AI77" s="709">
        <v>19</v>
      </c>
      <c r="AJ77" s="709">
        <v>10</v>
      </c>
      <c r="AK77" s="709">
        <v>24</v>
      </c>
      <c r="AL77" s="709">
        <v>6</v>
      </c>
      <c r="AM77" s="709">
        <v>4</v>
      </c>
      <c r="AN77" s="709">
        <v>14</v>
      </c>
      <c r="AO77" s="709">
        <v>15</v>
      </c>
      <c r="AP77" s="709">
        <v>10</v>
      </c>
      <c r="AQ77" s="709">
        <v>10</v>
      </c>
      <c r="AR77" s="709">
        <v>5</v>
      </c>
      <c r="AS77" s="709">
        <v>17</v>
      </c>
      <c r="AT77" s="709">
        <v>10</v>
      </c>
      <c r="AU77" s="709">
        <v>10</v>
      </c>
      <c r="AV77" s="709">
        <v>343</v>
      </c>
    </row>
    <row r="78" spans="1:48">
      <c r="A78" s="710">
        <v>58</v>
      </c>
      <c r="B78" s="709">
        <v>317</v>
      </c>
      <c r="C78" s="709">
        <v>17</v>
      </c>
      <c r="D78" s="709">
        <v>17</v>
      </c>
      <c r="E78" s="709">
        <v>39</v>
      </c>
      <c r="F78" s="709">
        <v>10</v>
      </c>
      <c r="G78" s="709">
        <v>8</v>
      </c>
      <c r="H78" s="709">
        <v>22</v>
      </c>
      <c r="I78" s="709">
        <v>9</v>
      </c>
      <c r="J78" s="709">
        <v>18</v>
      </c>
      <c r="K78" s="709">
        <v>15</v>
      </c>
      <c r="L78" s="709">
        <v>9</v>
      </c>
      <c r="M78" s="709">
        <v>21</v>
      </c>
      <c r="N78" s="709">
        <v>13</v>
      </c>
      <c r="O78" s="709">
        <v>14</v>
      </c>
      <c r="P78" s="709">
        <v>529</v>
      </c>
      <c r="Q78" s="710">
        <v>58</v>
      </c>
      <c r="R78" s="709">
        <v>134</v>
      </c>
      <c r="S78" s="709">
        <v>9</v>
      </c>
      <c r="T78" s="709">
        <v>12</v>
      </c>
      <c r="U78" s="709">
        <v>22</v>
      </c>
      <c r="V78" s="709">
        <v>4</v>
      </c>
      <c r="W78" s="709">
        <v>1</v>
      </c>
      <c r="X78" s="709">
        <v>14</v>
      </c>
      <c r="Y78" s="709">
        <v>5</v>
      </c>
      <c r="Z78" s="709">
        <v>8</v>
      </c>
      <c r="AA78" s="709">
        <v>8</v>
      </c>
      <c r="AB78" s="709">
        <v>5</v>
      </c>
      <c r="AC78" s="709">
        <v>12</v>
      </c>
      <c r="AD78" s="709">
        <v>8</v>
      </c>
      <c r="AE78" s="709">
        <v>9</v>
      </c>
      <c r="AF78" s="709">
        <v>251</v>
      </c>
      <c r="AG78" s="710">
        <v>58</v>
      </c>
      <c r="AH78" s="709">
        <v>183</v>
      </c>
      <c r="AI78" s="709">
        <v>8</v>
      </c>
      <c r="AJ78" s="709">
        <v>5</v>
      </c>
      <c r="AK78" s="709">
        <v>17</v>
      </c>
      <c r="AL78" s="709">
        <v>6</v>
      </c>
      <c r="AM78" s="709">
        <v>7</v>
      </c>
      <c r="AN78" s="709">
        <v>8</v>
      </c>
      <c r="AO78" s="709">
        <v>4</v>
      </c>
      <c r="AP78" s="709">
        <v>10</v>
      </c>
      <c r="AQ78" s="709">
        <v>7</v>
      </c>
      <c r="AR78" s="709">
        <v>4</v>
      </c>
      <c r="AS78" s="709">
        <v>9</v>
      </c>
      <c r="AT78" s="709">
        <v>5</v>
      </c>
      <c r="AU78" s="709">
        <v>5</v>
      </c>
      <c r="AV78" s="709">
        <v>278</v>
      </c>
    </row>
    <row r="79" spans="1:48">
      <c r="A79" s="710">
        <v>59</v>
      </c>
      <c r="B79" s="709">
        <v>224</v>
      </c>
      <c r="C79" s="709">
        <v>29</v>
      </c>
      <c r="D79" s="709">
        <v>16</v>
      </c>
      <c r="E79" s="709">
        <v>29</v>
      </c>
      <c r="F79" s="709">
        <v>15</v>
      </c>
      <c r="G79" s="709">
        <v>7</v>
      </c>
      <c r="H79" s="709">
        <v>25</v>
      </c>
      <c r="I79" s="709">
        <v>11</v>
      </c>
      <c r="J79" s="709">
        <v>9</v>
      </c>
      <c r="K79" s="709">
        <v>19</v>
      </c>
      <c r="L79" s="709">
        <v>9</v>
      </c>
      <c r="M79" s="709">
        <v>17</v>
      </c>
      <c r="N79" s="709">
        <v>10</v>
      </c>
      <c r="O79" s="709">
        <v>4</v>
      </c>
      <c r="P79" s="709">
        <v>424</v>
      </c>
      <c r="Q79" s="710">
        <v>59</v>
      </c>
      <c r="R79" s="709">
        <v>102</v>
      </c>
      <c r="S79" s="709">
        <v>14</v>
      </c>
      <c r="T79" s="709">
        <v>6</v>
      </c>
      <c r="U79" s="709">
        <v>14</v>
      </c>
      <c r="V79" s="709">
        <v>7</v>
      </c>
      <c r="W79" s="709">
        <v>1</v>
      </c>
      <c r="X79" s="709">
        <v>9</v>
      </c>
      <c r="Y79" s="709">
        <v>4</v>
      </c>
      <c r="Z79" s="709">
        <v>5</v>
      </c>
      <c r="AA79" s="709">
        <v>8</v>
      </c>
      <c r="AB79" s="709">
        <v>2</v>
      </c>
      <c r="AC79" s="709">
        <v>10</v>
      </c>
      <c r="AD79" s="709">
        <v>5</v>
      </c>
      <c r="AE79" s="709">
        <v>1</v>
      </c>
      <c r="AF79" s="709">
        <v>188</v>
      </c>
      <c r="AG79" s="710">
        <v>59</v>
      </c>
      <c r="AH79" s="709">
        <v>122</v>
      </c>
      <c r="AI79" s="709">
        <v>15</v>
      </c>
      <c r="AJ79" s="709">
        <v>10</v>
      </c>
      <c r="AK79" s="709">
        <v>15</v>
      </c>
      <c r="AL79" s="709">
        <v>8</v>
      </c>
      <c r="AM79" s="709">
        <v>6</v>
      </c>
      <c r="AN79" s="709">
        <v>16</v>
      </c>
      <c r="AO79" s="709">
        <v>7</v>
      </c>
      <c r="AP79" s="709">
        <v>4</v>
      </c>
      <c r="AQ79" s="709">
        <v>11</v>
      </c>
      <c r="AR79" s="709">
        <v>7</v>
      </c>
      <c r="AS79" s="709">
        <v>7</v>
      </c>
      <c r="AT79" s="709">
        <v>5</v>
      </c>
      <c r="AU79" s="709">
        <v>3</v>
      </c>
      <c r="AV79" s="709">
        <v>236</v>
      </c>
    </row>
    <row r="80" spans="1:48">
      <c r="A80" s="710" t="s">
        <v>745</v>
      </c>
      <c r="B80" s="709">
        <v>1619</v>
      </c>
      <c r="C80" s="709">
        <v>139</v>
      </c>
      <c r="D80" s="709">
        <v>104</v>
      </c>
      <c r="E80" s="709">
        <v>199</v>
      </c>
      <c r="F80" s="709">
        <v>74</v>
      </c>
      <c r="G80" s="709">
        <v>38</v>
      </c>
      <c r="H80" s="709">
        <v>126</v>
      </c>
      <c r="I80" s="709">
        <v>74</v>
      </c>
      <c r="J80" s="709">
        <v>83</v>
      </c>
      <c r="K80" s="709">
        <v>104</v>
      </c>
      <c r="L80" s="709">
        <v>61</v>
      </c>
      <c r="M80" s="709">
        <v>131</v>
      </c>
      <c r="N80" s="709">
        <v>96</v>
      </c>
      <c r="O80" s="709">
        <v>69</v>
      </c>
      <c r="P80" s="709">
        <v>2917</v>
      </c>
      <c r="Q80" s="710" t="s">
        <v>745</v>
      </c>
      <c r="R80" s="709">
        <v>732</v>
      </c>
      <c r="S80" s="709">
        <v>71</v>
      </c>
      <c r="T80" s="709">
        <v>52</v>
      </c>
      <c r="U80" s="709">
        <v>98</v>
      </c>
      <c r="V80" s="709">
        <v>34</v>
      </c>
      <c r="W80" s="709">
        <v>13</v>
      </c>
      <c r="X80" s="709">
        <v>55</v>
      </c>
      <c r="Y80" s="709">
        <v>35</v>
      </c>
      <c r="Z80" s="709">
        <v>40</v>
      </c>
      <c r="AA80" s="709">
        <v>50</v>
      </c>
      <c r="AB80" s="709">
        <v>30</v>
      </c>
      <c r="AC80" s="709">
        <v>65</v>
      </c>
      <c r="AD80" s="709">
        <v>53</v>
      </c>
      <c r="AE80" s="709">
        <v>31</v>
      </c>
      <c r="AF80" s="709">
        <v>1359</v>
      </c>
      <c r="AG80" s="710" t="s">
        <v>745</v>
      </c>
      <c r="AH80" s="709">
        <v>887</v>
      </c>
      <c r="AI80" s="709">
        <v>68</v>
      </c>
      <c r="AJ80" s="709">
        <v>52</v>
      </c>
      <c r="AK80" s="709">
        <v>101</v>
      </c>
      <c r="AL80" s="709">
        <v>40</v>
      </c>
      <c r="AM80" s="709">
        <v>25</v>
      </c>
      <c r="AN80" s="709">
        <v>71</v>
      </c>
      <c r="AO80" s="709">
        <v>39</v>
      </c>
      <c r="AP80" s="709">
        <v>43</v>
      </c>
      <c r="AQ80" s="709">
        <v>54</v>
      </c>
      <c r="AR80" s="709">
        <v>31</v>
      </c>
      <c r="AS80" s="709">
        <v>66</v>
      </c>
      <c r="AT80" s="709">
        <v>43</v>
      </c>
      <c r="AU80" s="709">
        <v>38</v>
      </c>
      <c r="AV80" s="709">
        <v>1558</v>
      </c>
    </row>
    <row r="81" spans="1:48">
      <c r="A81" s="710">
        <v>60</v>
      </c>
      <c r="B81" s="709">
        <v>242</v>
      </c>
      <c r="C81" s="709">
        <v>17</v>
      </c>
      <c r="D81" s="709">
        <v>9</v>
      </c>
      <c r="E81" s="709">
        <v>24</v>
      </c>
      <c r="F81" s="709">
        <v>10</v>
      </c>
      <c r="G81" s="709">
        <v>6</v>
      </c>
      <c r="H81" s="709">
        <v>14</v>
      </c>
      <c r="I81" s="709">
        <v>8</v>
      </c>
      <c r="J81" s="709">
        <v>7</v>
      </c>
      <c r="K81" s="709">
        <v>15</v>
      </c>
      <c r="L81" s="709">
        <v>12</v>
      </c>
      <c r="M81" s="709">
        <v>19</v>
      </c>
      <c r="N81" s="709">
        <v>9</v>
      </c>
      <c r="O81" s="709">
        <v>5</v>
      </c>
      <c r="P81" s="709">
        <v>397</v>
      </c>
      <c r="Q81" s="710">
        <v>60</v>
      </c>
      <c r="R81" s="709">
        <v>107</v>
      </c>
      <c r="S81" s="709">
        <v>8</v>
      </c>
      <c r="T81" s="709">
        <v>4</v>
      </c>
      <c r="U81" s="709">
        <v>12</v>
      </c>
      <c r="V81" s="709">
        <v>4</v>
      </c>
      <c r="W81" s="709">
        <v>2</v>
      </c>
      <c r="X81" s="709">
        <v>11</v>
      </c>
      <c r="Y81" s="709">
        <v>4</v>
      </c>
      <c r="Z81" s="709">
        <v>3</v>
      </c>
      <c r="AA81" s="709">
        <v>8</v>
      </c>
      <c r="AB81" s="709">
        <v>8</v>
      </c>
      <c r="AC81" s="709">
        <v>9</v>
      </c>
      <c r="AD81" s="709">
        <v>6</v>
      </c>
      <c r="AE81" s="709">
        <v>4</v>
      </c>
      <c r="AF81" s="709">
        <v>190</v>
      </c>
      <c r="AG81" s="710">
        <v>60</v>
      </c>
      <c r="AH81" s="709">
        <v>135</v>
      </c>
      <c r="AI81" s="709">
        <v>9</v>
      </c>
      <c r="AJ81" s="709">
        <v>5</v>
      </c>
      <c r="AK81" s="709">
        <v>12</v>
      </c>
      <c r="AL81" s="709">
        <v>6</v>
      </c>
      <c r="AM81" s="709">
        <v>4</v>
      </c>
      <c r="AN81" s="709">
        <v>3</v>
      </c>
      <c r="AO81" s="709">
        <v>4</v>
      </c>
      <c r="AP81" s="709">
        <v>4</v>
      </c>
      <c r="AQ81" s="709">
        <v>7</v>
      </c>
      <c r="AR81" s="709">
        <v>4</v>
      </c>
      <c r="AS81" s="709">
        <v>10</v>
      </c>
      <c r="AT81" s="709">
        <v>3</v>
      </c>
      <c r="AU81" s="709">
        <v>1</v>
      </c>
      <c r="AV81" s="709">
        <v>207</v>
      </c>
    </row>
    <row r="82" spans="1:48">
      <c r="A82" s="710">
        <v>61</v>
      </c>
      <c r="B82" s="709">
        <v>221</v>
      </c>
      <c r="C82" s="709">
        <v>17</v>
      </c>
      <c r="D82" s="709">
        <v>11</v>
      </c>
      <c r="E82" s="709">
        <v>34</v>
      </c>
      <c r="F82" s="709">
        <v>10</v>
      </c>
      <c r="G82" s="709">
        <v>6</v>
      </c>
      <c r="H82" s="709">
        <v>17</v>
      </c>
      <c r="I82" s="709">
        <v>7</v>
      </c>
      <c r="J82" s="709">
        <v>12</v>
      </c>
      <c r="K82" s="709">
        <v>13</v>
      </c>
      <c r="L82" s="709">
        <v>9</v>
      </c>
      <c r="M82" s="709">
        <v>16</v>
      </c>
      <c r="N82" s="709">
        <v>14</v>
      </c>
      <c r="O82" s="709">
        <v>6</v>
      </c>
      <c r="P82" s="709">
        <v>393</v>
      </c>
      <c r="Q82" s="710">
        <v>61</v>
      </c>
      <c r="R82" s="709">
        <v>96</v>
      </c>
      <c r="S82" s="709">
        <v>9</v>
      </c>
      <c r="T82" s="709">
        <v>3</v>
      </c>
      <c r="U82" s="709">
        <v>16</v>
      </c>
      <c r="V82" s="709">
        <v>6</v>
      </c>
      <c r="W82" s="709">
        <v>4</v>
      </c>
      <c r="X82" s="709">
        <v>5</v>
      </c>
      <c r="Y82" s="709">
        <v>5</v>
      </c>
      <c r="Z82" s="709">
        <v>5</v>
      </c>
      <c r="AA82" s="709">
        <v>3</v>
      </c>
      <c r="AB82" s="709">
        <v>5</v>
      </c>
      <c r="AC82" s="709">
        <v>7</v>
      </c>
      <c r="AD82" s="709">
        <v>5</v>
      </c>
      <c r="AE82" s="709">
        <v>2</v>
      </c>
      <c r="AF82" s="709">
        <v>171</v>
      </c>
      <c r="AG82" s="710">
        <v>61</v>
      </c>
      <c r="AH82" s="709">
        <v>125</v>
      </c>
      <c r="AI82" s="709">
        <v>8</v>
      </c>
      <c r="AJ82" s="709">
        <v>8</v>
      </c>
      <c r="AK82" s="709">
        <v>18</v>
      </c>
      <c r="AL82" s="709">
        <v>4</v>
      </c>
      <c r="AM82" s="709">
        <v>2</v>
      </c>
      <c r="AN82" s="709">
        <v>12</v>
      </c>
      <c r="AO82" s="709">
        <v>2</v>
      </c>
      <c r="AP82" s="709">
        <v>7</v>
      </c>
      <c r="AQ82" s="709">
        <v>10</v>
      </c>
      <c r="AR82" s="709">
        <v>4</v>
      </c>
      <c r="AS82" s="709">
        <v>9</v>
      </c>
      <c r="AT82" s="709">
        <v>9</v>
      </c>
      <c r="AU82" s="709">
        <v>4</v>
      </c>
      <c r="AV82" s="709">
        <v>222</v>
      </c>
    </row>
    <row r="83" spans="1:48">
      <c r="A83" s="710">
        <v>62</v>
      </c>
      <c r="B83" s="709">
        <v>160</v>
      </c>
      <c r="C83" s="709">
        <v>13</v>
      </c>
      <c r="D83" s="709">
        <v>6</v>
      </c>
      <c r="E83" s="709">
        <v>20</v>
      </c>
      <c r="F83" s="709">
        <v>4</v>
      </c>
      <c r="G83" s="709">
        <v>5</v>
      </c>
      <c r="H83" s="709">
        <v>10</v>
      </c>
      <c r="I83" s="709">
        <v>10</v>
      </c>
      <c r="J83" s="709">
        <v>8</v>
      </c>
      <c r="K83" s="709">
        <v>16</v>
      </c>
      <c r="L83" s="709">
        <v>11</v>
      </c>
      <c r="M83" s="709">
        <v>15</v>
      </c>
      <c r="N83" s="709">
        <v>12</v>
      </c>
      <c r="O83" s="709">
        <v>4</v>
      </c>
      <c r="P83" s="709">
        <v>294</v>
      </c>
      <c r="Q83" s="710">
        <v>62</v>
      </c>
      <c r="R83" s="709">
        <v>73</v>
      </c>
      <c r="S83" s="709">
        <v>3</v>
      </c>
      <c r="T83" s="709">
        <v>3</v>
      </c>
      <c r="U83" s="709">
        <v>10</v>
      </c>
      <c r="V83" s="709">
        <v>4</v>
      </c>
      <c r="W83" s="709">
        <v>2</v>
      </c>
      <c r="X83" s="709">
        <v>4</v>
      </c>
      <c r="Y83" s="709">
        <v>4</v>
      </c>
      <c r="Z83" s="709">
        <v>6</v>
      </c>
      <c r="AA83" s="709">
        <v>11</v>
      </c>
      <c r="AB83" s="709">
        <v>5</v>
      </c>
      <c r="AC83" s="709">
        <v>7</v>
      </c>
      <c r="AD83" s="709">
        <v>4</v>
      </c>
      <c r="AE83" s="709">
        <v>4</v>
      </c>
      <c r="AF83" s="709">
        <v>140</v>
      </c>
      <c r="AG83" s="710">
        <v>62</v>
      </c>
      <c r="AH83" s="709">
        <v>87</v>
      </c>
      <c r="AI83" s="709">
        <v>10</v>
      </c>
      <c r="AJ83" s="709">
        <v>3</v>
      </c>
      <c r="AK83" s="709">
        <v>10</v>
      </c>
      <c r="AL83" s="709">
        <v>0</v>
      </c>
      <c r="AM83" s="709">
        <v>3</v>
      </c>
      <c r="AN83" s="709">
        <v>6</v>
      </c>
      <c r="AO83" s="709">
        <v>6</v>
      </c>
      <c r="AP83" s="709">
        <v>2</v>
      </c>
      <c r="AQ83" s="709">
        <v>5</v>
      </c>
      <c r="AR83" s="709">
        <v>6</v>
      </c>
      <c r="AS83" s="709">
        <v>8</v>
      </c>
      <c r="AT83" s="709">
        <v>8</v>
      </c>
      <c r="AU83" s="709">
        <v>0</v>
      </c>
      <c r="AV83" s="709">
        <v>154</v>
      </c>
    </row>
    <row r="84" spans="1:48">
      <c r="A84" s="710">
        <v>63</v>
      </c>
      <c r="B84" s="709">
        <v>196</v>
      </c>
      <c r="C84" s="709">
        <v>10</v>
      </c>
      <c r="D84" s="709">
        <v>9</v>
      </c>
      <c r="E84" s="709">
        <v>17</v>
      </c>
      <c r="F84" s="709">
        <v>3</v>
      </c>
      <c r="G84" s="709">
        <v>11</v>
      </c>
      <c r="H84" s="709">
        <v>6</v>
      </c>
      <c r="I84" s="709">
        <v>4</v>
      </c>
      <c r="J84" s="709">
        <v>7</v>
      </c>
      <c r="K84" s="709">
        <v>12</v>
      </c>
      <c r="L84" s="709">
        <v>6</v>
      </c>
      <c r="M84" s="709">
        <v>11</v>
      </c>
      <c r="N84" s="709">
        <v>10</v>
      </c>
      <c r="O84" s="709">
        <v>10</v>
      </c>
      <c r="P84" s="709">
        <v>312</v>
      </c>
      <c r="Q84" s="710">
        <v>63</v>
      </c>
      <c r="R84" s="709">
        <v>73</v>
      </c>
      <c r="S84" s="709">
        <v>5</v>
      </c>
      <c r="T84" s="709">
        <v>5</v>
      </c>
      <c r="U84" s="709">
        <v>10</v>
      </c>
      <c r="V84" s="709">
        <v>2</v>
      </c>
      <c r="W84" s="709">
        <v>7</v>
      </c>
      <c r="X84" s="709">
        <v>3</v>
      </c>
      <c r="Y84" s="709">
        <v>3</v>
      </c>
      <c r="Z84" s="709">
        <v>3</v>
      </c>
      <c r="AA84" s="709">
        <v>4</v>
      </c>
      <c r="AB84" s="709">
        <v>3</v>
      </c>
      <c r="AC84" s="709">
        <v>5</v>
      </c>
      <c r="AD84" s="709">
        <v>1</v>
      </c>
      <c r="AE84" s="709">
        <v>7</v>
      </c>
      <c r="AF84" s="709">
        <v>131</v>
      </c>
      <c r="AG84" s="710">
        <v>63</v>
      </c>
      <c r="AH84" s="709">
        <v>123</v>
      </c>
      <c r="AI84" s="709">
        <v>5</v>
      </c>
      <c r="AJ84" s="709">
        <v>4</v>
      </c>
      <c r="AK84" s="709">
        <v>7</v>
      </c>
      <c r="AL84" s="709">
        <v>1</v>
      </c>
      <c r="AM84" s="709">
        <v>4</v>
      </c>
      <c r="AN84" s="709">
        <v>3</v>
      </c>
      <c r="AO84" s="709">
        <v>1</v>
      </c>
      <c r="AP84" s="709">
        <v>4</v>
      </c>
      <c r="AQ84" s="709">
        <v>8</v>
      </c>
      <c r="AR84" s="709">
        <v>3</v>
      </c>
      <c r="AS84" s="709">
        <v>6</v>
      </c>
      <c r="AT84" s="709">
        <v>9</v>
      </c>
      <c r="AU84" s="709">
        <v>3</v>
      </c>
      <c r="AV84" s="709">
        <v>181</v>
      </c>
    </row>
    <row r="85" spans="1:48">
      <c r="A85" s="710">
        <v>64</v>
      </c>
      <c r="B85" s="709">
        <v>133</v>
      </c>
      <c r="C85" s="709">
        <v>22</v>
      </c>
      <c r="D85" s="709">
        <v>9</v>
      </c>
      <c r="E85" s="709">
        <v>18</v>
      </c>
      <c r="F85" s="709">
        <v>5</v>
      </c>
      <c r="G85" s="709">
        <v>2</v>
      </c>
      <c r="H85" s="709">
        <v>13</v>
      </c>
      <c r="I85" s="709">
        <v>3</v>
      </c>
      <c r="J85" s="709">
        <v>3</v>
      </c>
      <c r="K85" s="709">
        <v>8</v>
      </c>
      <c r="L85" s="709">
        <v>6</v>
      </c>
      <c r="M85" s="709">
        <v>12</v>
      </c>
      <c r="N85" s="709">
        <v>10</v>
      </c>
      <c r="O85" s="709">
        <v>0</v>
      </c>
      <c r="P85" s="709">
        <v>244</v>
      </c>
      <c r="Q85" s="710">
        <v>64</v>
      </c>
      <c r="R85" s="709">
        <v>51</v>
      </c>
      <c r="S85" s="709">
        <v>10</v>
      </c>
      <c r="T85" s="709">
        <v>6</v>
      </c>
      <c r="U85" s="709">
        <v>8</v>
      </c>
      <c r="V85" s="709">
        <v>4</v>
      </c>
      <c r="W85" s="709">
        <v>1</v>
      </c>
      <c r="X85" s="709">
        <v>6</v>
      </c>
      <c r="Y85" s="709">
        <v>1</v>
      </c>
      <c r="Z85" s="709">
        <v>1</v>
      </c>
      <c r="AA85" s="709">
        <v>4</v>
      </c>
      <c r="AB85" s="709">
        <v>2</v>
      </c>
      <c r="AC85" s="709">
        <v>5</v>
      </c>
      <c r="AD85" s="709">
        <v>4</v>
      </c>
      <c r="AE85" s="709">
        <v>0</v>
      </c>
      <c r="AF85" s="709">
        <v>103</v>
      </c>
      <c r="AG85" s="710">
        <v>64</v>
      </c>
      <c r="AH85" s="709">
        <v>82</v>
      </c>
      <c r="AI85" s="709">
        <v>12</v>
      </c>
      <c r="AJ85" s="709">
        <v>3</v>
      </c>
      <c r="AK85" s="709">
        <v>10</v>
      </c>
      <c r="AL85" s="709">
        <v>1</v>
      </c>
      <c r="AM85" s="709">
        <v>1</v>
      </c>
      <c r="AN85" s="709">
        <v>7</v>
      </c>
      <c r="AO85" s="709">
        <v>2</v>
      </c>
      <c r="AP85" s="709">
        <v>2</v>
      </c>
      <c r="AQ85" s="709">
        <v>4</v>
      </c>
      <c r="AR85" s="709">
        <v>4</v>
      </c>
      <c r="AS85" s="709">
        <v>7</v>
      </c>
      <c r="AT85" s="709">
        <v>6</v>
      </c>
      <c r="AU85" s="709">
        <v>0</v>
      </c>
      <c r="AV85" s="709">
        <v>141</v>
      </c>
    </row>
    <row r="86" spans="1:48">
      <c r="A86" s="710" t="s">
        <v>746</v>
      </c>
      <c r="B86" s="709">
        <v>952</v>
      </c>
      <c r="C86" s="709">
        <v>79</v>
      </c>
      <c r="D86" s="709">
        <v>44</v>
      </c>
      <c r="E86" s="709">
        <v>113</v>
      </c>
      <c r="F86" s="709">
        <v>32</v>
      </c>
      <c r="G86" s="709">
        <v>30</v>
      </c>
      <c r="H86" s="709">
        <v>60</v>
      </c>
      <c r="I86" s="709">
        <v>32</v>
      </c>
      <c r="J86" s="709">
        <v>37</v>
      </c>
      <c r="K86" s="709">
        <v>64</v>
      </c>
      <c r="L86" s="709">
        <v>44</v>
      </c>
      <c r="M86" s="709">
        <v>73</v>
      </c>
      <c r="N86" s="709">
        <v>55</v>
      </c>
      <c r="O86" s="709">
        <v>25</v>
      </c>
      <c r="P86" s="709">
        <v>1640</v>
      </c>
      <c r="Q86" s="710" t="s">
        <v>746</v>
      </c>
      <c r="R86" s="709">
        <v>400</v>
      </c>
      <c r="S86" s="709">
        <v>35</v>
      </c>
      <c r="T86" s="709">
        <v>21</v>
      </c>
      <c r="U86" s="709">
        <v>56</v>
      </c>
      <c r="V86" s="709">
        <v>20</v>
      </c>
      <c r="W86" s="709">
        <v>16</v>
      </c>
      <c r="X86" s="709">
        <v>29</v>
      </c>
      <c r="Y86" s="709">
        <v>17</v>
      </c>
      <c r="Z86" s="709">
        <v>18</v>
      </c>
      <c r="AA86" s="709">
        <v>30</v>
      </c>
      <c r="AB86" s="709">
        <v>23</v>
      </c>
      <c r="AC86" s="709">
        <v>33</v>
      </c>
      <c r="AD86" s="709">
        <v>20</v>
      </c>
      <c r="AE86" s="709">
        <v>17</v>
      </c>
      <c r="AF86" s="709">
        <v>735</v>
      </c>
      <c r="AG86" s="710" t="s">
        <v>746</v>
      </c>
      <c r="AH86" s="709">
        <v>552</v>
      </c>
      <c r="AI86" s="709">
        <v>44</v>
      </c>
      <c r="AJ86" s="709">
        <v>23</v>
      </c>
      <c r="AK86" s="709">
        <v>57</v>
      </c>
      <c r="AL86" s="709">
        <v>12</v>
      </c>
      <c r="AM86" s="709">
        <v>14</v>
      </c>
      <c r="AN86" s="709">
        <v>31</v>
      </c>
      <c r="AO86" s="709">
        <v>15</v>
      </c>
      <c r="AP86" s="709">
        <v>19</v>
      </c>
      <c r="AQ86" s="709">
        <v>34</v>
      </c>
      <c r="AR86" s="709">
        <v>21</v>
      </c>
      <c r="AS86" s="709">
        <v>40</v>
      </c>
      <c r="AT86" s="709">
        <v>35</v>
      </c>
      <c r="AU86" s="709">
        <v>8</v>
      </c>
      <c r="AV86" s="709">
        <v>905</v>
      </c>
    </row>
    <row r="87" spans="1:48">
      <c r="A87" s="710">
        <v>65</v>
      </c>
      <c r="B87" s="709">
        <v>162</v>
      </c>
      <c r="C87" s="709">
        <v>12</v>
      </c>
      <c r="D87" s="709">
        <v>6</v>
      </c>
      <c r="E87" s="709">
        <v>11</v>
      </c>
      <c r="F87" s="709">
        <v>11</v>
      </c>
      <c r="G87" s="709">
        <v>5</v>
      </c>
      <c r="H87" s="709">
        <v>5</v>
      </c>
      <c r="I87" s="709">
        <v>2</v>
      </c>
      <c r="J87" s="709">
        <v>4</v>
      </c>
      <c r="K87" s="709">
        <v>6</v>
      </c>
      <c r="L87" s="709">
        <v>5</v>
      </c>
      <c r="M87" s="709">
        <v>5</v>
      </c>
      <c r="N87" s="709">
        <v>12</v>
      </c>
      <c r="O87" s="709">
        <v>7</v>
      </c>
      <c r="P87" s="709">
        <v>253</v>
      </c>
      <c r="Q87" s="710">
        <v>65</v>
      </c>
      <c r="R87" s="709">
        <v>79</v>
      </c>
      <c r="S87" s="709">
        <v>5</v>
      </c>
      <c r="T87" s="709">
        <v>6</v>
      </c>
      <c r="U87" s="709">
        <v>5</v>
      </c>
      <c r="V87" s="709">
        <v>5</v>
      </c>
      <c r="W87" s="709">
        <v>4</v>
      </c>
      <c r="X87" s="709">
        <v>4</v>
      </c>
      <c r="Y87" s="709">
        <v>1</v>
      </c>
      <c r="Z87" s="709">
        <v>2</v>
      </c>
      <c r="AA87" s="709">
        <v>2</v>
      </c>
      <c r="AB87" s="709">
        <v>3</v>
      </c>
      <c r="AC87" s="709">
        <v>5</v>
      </c>
      <c r="AD87" s="709">
        <v>6</v>
      </c>
      <c r="AE87" s="709">
        <v>3</v>
      </c>
      <c r="AF87" s="709">
        <v>130</v>
      </c>
      <c r="AG87" s="710">
        <v>65</v>
      </c>
      <c r="AH87" s="709">
        <v>83</v>
      </c>
      <c r="AI87" s="709">
        <v>7</v>
      </c>
      <c r="AJ87" s="709">
        <v>0</v>
      </c>
      <c r="AK87" s="709">
        <v>6</v>
      </c>
      <c r="AL87" s="709">
        <v>6</v>
      </c>
      <c r="AM87" s="709">
        <v>1</v>
      </c>
      <c r="AN87" s="709">
        <v>1</v>
      </c>
      <c r="AO87" s="709">
        <v>1</v>
      </c>
      <c r="AP87" s="709">
        <v>2</v>
      </c>
      <c r="AQ87" s="709">
        <v>4</v>
      </c>
      <c r="AR87" s="709">
        <v>2</v>
      </c>
      <c r="AS87" s="709">
        <v>0</v>
      </c>
      <c r="AT87" s="709">
        <v>6</v>
      </c>
      <c r="AU87" s="709">
        <v>4</v>
      </c>
      <c r="AV87" s="709">
        <v>123</v>
      </c>
    </row>
    <row r="88" spans="1:48">
      <c r="A88" s="710">
        <v>66</v>
      </c>
      <c r="B88" s="709">
        <v>121</v>
      </c>
      <c r="C88" s="709">
        <v>7</v>
      </c>
      <c r="D88" s="709">
        <v>2</v>
      </c>
      <c r="E88" s="709">
        <v>8</v>
      </c>
      <c r="F88" s="709">
        <v>3</v>
      </c>
      <c r="G88" s="709">
        <v>3</v>
      </c>
      <c r="H88" s="709">
        <v>8</v>
      </c>
      <c r="I88" s="709">
        <v>3</v>
      </c>
      <c r="J88" s="709">
        <v>5</v>
      </c>
      <c r="K88" s="709">
        <v>7</v>
      </c>
      <c r="L88" s="709">
        <v>2</v>
      </c>
      <c r="M88" s="709">
        <v>5</v>
      </c>
      <c r="N88" s="709">
        <v>2</v>
      </c>
      <c r="O88" s="709">
        <v>1</v>
      </c>
      <c r="P88" s="709">
        <v>177</v>
      </c>
      <c r="Q88" s="710">
        <v>66</v>
      </c>
      <c r="R88" s="709">
        <v>50</v>
      </c>
      <c r="S88" s="709">
        <v>5</v>
      </c>
      <c r="T88" s="709">
        <v>1</v>
      </c>
      <c r="U88" s="709">
        <v>2</v>
      </c>
      <c r="V88" s="709">
        <v>1</v>
      </c>
      <c r="W88" s="709">
        <v>2</v>
      </c>
      <c r="X88" s="709">
        <v>3</v>
      </c>
      <c r="Y88" s="709">
        <v>1</v>
      </c>
      <c r="Z88" s="709">
        <v>4</v>
      </c>
      <c r="AA88" s="709">
        <v>2</v>
      </c>
      <c r="AB88" s="709">
        <v>1</v>
      </c>
      <c r="AC88" s="709">
        <v>3</v>
      </c>
      <c r="AD88" s="709">
        <v>1</v>
      </c>
      <c r="AE88" s="709">
        <v>0</v>
      </c>
      <c r="AF88" s="709">
        <v>76</v>
      </c>
      <c r="AG88" s="710">
        <v>66</v>
      </c>
      <c r="AH88" s="709">
        <v>71</v>
      </c>
      <c r="AI88" s="709">
        <v>2</v>
      </c>
      <c r="AJ88" s="709">
        <v>1</v>
      </c>
      <c r="AK88" s="709">
        <v>6</v>
      </c>
      <c r="AL88" s="709">
        <v>2</v>
      </c>
      <c r="AM88" s="709">
        <v>1</v>
      </c>
      <c r="AN88" s="709">
        <v>5</v>
      </c>
      <c r="AO88" s="709">
        <v>2</v>
      </c>
      <c r="AP88" s="709">
        <v>1</v>
      </c>
      <c r="AQ88" s="709">
        <v>5</v>
      </c>
      <c r="AR88" s="709">
        <v>1</v>
      </c>
      <c r="AS88" s="709">
        <v>2</v>
      </c>
      <c r="AT88" s="709">
        <v>1</v>
      </c>
      <c r="AU88" s="709">
        <v>1</v>
      </c>
      <c r="AV88" s="709">
        <v>101</v>
      </c>
    </row>
    <row r="89" spans="1:48">
      <c r="A89" s="710">
        <v>67</v>
      </c>
      <c r="B89" s="709">
        <v>102</v>
      </c>
      <c r="C89" s="709">
        <v>9</v>
      </c>
      <c r="D89" s="709">
        <v>14</v>
      </c>
      <c r="E89" s="709">
        <v>18</v>
      </c>
      <c r="F89" s="709">
        <v>2</v>
      </c>
      <c r="G89" s="709">
        <v>3</v>
      </c>
      <c r="H89" s="709">
        <v>10</v>
      </c>
      <c r="I89" s="709">
        <v>1</v>
      </c>
      <c r="J89" s="709">
        <v>3</v>
      </c>
      <c r="K89" s="709">
        <v>6</v>
      </c>
      <c r="L89" s="709">
        <v>2</v>
      </c>
      <c r="M89" s="709">
        <v>11</v>
      </c>
      <c r="N89" s="709">
        <v>13</v>
      </c>
      <c r="O89" s="709">
        <v>6</v>
      </c>
      <c r="P89" s="709">
        <v>200</v>
      </c>
      <c r="Q89" s="710">
        <v>67</v>
      </c>
      <c r="R89" s="709">
        <v>57</v>
      </c>
      <c r="S89" s="709">
        <v>5</v>
      </c>
      <c r="T89" s="709">
        <v>10</v>
      </c>
      <c r="U89" s="709">
        <v>5</v>
      </c>
      <c r="V89" s="709">
        <v>1</v>
      </c>
      <c r="W89" s="709">
        <v>2</v>
      </c>
      <c r="X89" s="709">
        <v>3</v>
      </c>
      <c r="Y89" s="709">
        <v>0</v>
      </c>
      <c r="Z89" s="709">
        <v>2</v>
      </c>
      <c r="AA89" s="709">
        <v>4</v>
      </c>
      <c r="AB89" s="709">
        <v>2</v>
      </c>
      <c r="AC89" s="709">
        <v>2</v>
      </c>
      <c r="AD89" s="709">
        <v>7</v>
      </c>
      <c r="AE89" s="709">
        <v>1</v>
      </c>
      <c r="AF89" s="709">
        <v>101</v>
      </c>
      <c r="AG89" s="710">
        <v>67</v>
      </c>
      <c r="AH89" s="709">
        <v>45</v>
      </c>
      <c r="AI89" s="709">
        <v>4</v>
      </c>
      <c r="AJ89" s="709">
        <v>4</v>
      </c>
      <c r="AK89" s="709">
        <v>13</v>
      </c>
      <c r="AL89" s="709">
        <v>1</v>
      </c>
      <c r="AM89" s="709">
        <v>1</v>
      </c>
      <c r="AN89" s="709">
        <v>7</v>
      </c>
      <c r="AO89" s="709">
        <v>1</v>
      </c>
      <c r="AP89" s="709">
        <v>1</v>
      </c>
      <c r="AQ89" s="709">
        <v>2</v>
      </c>
      <c r="AR89" s="709">
        <v>0</v>
      </c>
      <c r="AS89" s="709">
        <v>9</v>
      </c>
      <c r="AT89" s="709">
        <v>6</v>
      </c>
      <c r="AU89" s="709">
        <v>5</v>
      </c>
      <c r="AV89" s="709">
        <v>99</v>
      </c>
    </row>
    <row r="90" spans="1:48">
      <c r="A90" s="710">
        <v>68</v>
      </c>
      <c r="B90" s="709">
        <v>103</v>
      </c>
      <c r="C90" s="709">
        <v>6</v>
      </c>
      <c r="D90" s="709">
        <v>6</v>
      </c>
      <c r="E90" s="709">
        <v>9</v>
      </c>
      <c r="F90" s="709">
        <v>6</v>
      </c>
      <c r="G90" s="709">
        <v>3</v>
      </c>
      <c r="H90" s="709">
        <v>2</v>
      </c>
      <c r="I90" s="709">
        <v>3</v>
      </c>
      <c r="J90" s="709">
        <v>3</v>
      </c>
      <c r="K90" s="709">
        <v>7</v>
      </c>
      <c r="L90" s="709">
        <v>4</v>
      </c>
      <c r="M90" s="709">
        <v>2</v>
      </c>
      <c r="N90" s="709">
        <v>3</v>
      </c>
      <c r="O90" s="709">
        <v>6</v>
      </c>
      <c r="P90" s="709">
        <v>163</v>
      </c>
      <c r="Q90" s="710">
        <v>68</v>
      </c>
      <c r="R90" s="709">
        <v>40</v>
      </c>
      <c r="S90" s="709">
        <v>2</v>
      </c>
      <c r="T90" s="709">
        <v>2</v>
      </c>
      <c r="U90" s="709">
        <v>3</v>
      </c>
      <c r="V90" s="709">
        <v>2</v>
      </c>
      <c r="W90" s="709">
        <v>2</v>
      </c>
      <c r="X90" s="709">
        <v>0</v>
      </c>
      <c r="Y90" s="709">
        <v>0</v>
      </c>
      <c r="Z90" s="709">
        <v>0</v>
      </c>
      <c r="AA90" s="709">
        <v>2</v>
      </c>
      <c r="AB90" s="709">
        <v>1</v>
      </c>
      <c r="AC90" s="709">
        <v>1</v>
      </c>
      <c r="AD90" s="709">
        <v>1</v>
      </c>
      <c r="AE90" s="709">
        <v>1</v>
      </c>
      <c r="AF90" s="709">
        <v>57</v>
      </c>
      <c r="AG90" s="710">
        <v>68</v>
      </c>
      <c r="AH90" s="709">
        <v>63</v>
      </c>
      <c r="AI90" s="709">
        <v>4</v>
      </c>
      <c r="AJ90" s="709">
        <v>4</v>
      </c>
      <c r="AK90" s="709">
        <v>6</v>
      </c>
      <c r="AL90" s="709">
        <v>4</v>
      </c>
      <c r="AM90" s="709">
        <v>1</v>
      </c>
      <c r="AN90" s="709">
        <v>2</v>
      </c>
      <c r="AO90" s="709">
        <v>3</v>
      </c>
      <c r="AP90" s="709">
        <v>3</v>
      </c>
      <c r="AQ90" s="709">
        <v>5</v>
      </c>
      <c r="AR90" s="709">
        <v>3</v>
      </c>
      <c r="AS90" s="709">
        <v>1</v>
      </c>
      <c r="AT90" s="709">
        <v>2</v>
      </c>
      <c r="AU90" s="709">
        <v>5</v>
      </c>
      <c r="AV90" s="709">
        <v>106</v>
      </c>
    </row>
    <row r="91" spans="1:48">
      <c r="A91" s="710">
        <v>69</v>
      </c>
      <c r="B91" s="709">
        <v>99</v>
      </c>
      <c r="C91" s="709">
        <v>4</v>
      </c>
      <c r="D91" s="709">
        <v>6</v>
      </c>
      <c r="E91" s="709">
        <v>9</v>
      </c>
      <c r="F91" s="709">
        <v>6</v>
      </c>
      <c r="G91" s="709">
        <v>3</v>
      </c>
      <c r="H91" s="709">
        <v>6</v>
      </c>
      <c r="I91" s="709">
        <v>7</v>
      </c>
      <c r="J91" s="709">
        <v>3</v>
      </c>
      <c r="K91" s="709">
        <v>6</v>
      </c>
      <c r="L91" s="709">
        <v>4</v>
      </c>
      <c r="M91" s="709">
        <v>13</v>
      </c>
      <c r="N91" s="709">
        <v>3</v>
      </c>
      <c r="O91" s="709">
        <v>1</v>
      </c>
      <c r="P91" s="709">
        <v>170</v>
      </c>
      <c r="Q91" s="710">
        <v>69</v>
      </c>
      <c r="R91" s="709">
        <v>38</v>
      </c>
      <c r="S91" s="709">
        <v>1</v>
      </c>
      <c r="T91" s="709">
        <v>2</v>
      </c>
      <c r="U91" s="709">
        <v>4</v>
      </c>
      <c r="V91" s="709">
        <v>0</v>
      </c>
      <c r="W91" s="709">
        <v>1</v>
      </c>
      <c r="X91" s="709">
        <v>2</v>
      </c>
      <c r="Y91" s="709">
        <v>4</v>
      </c>
      <c r="Z91" s="709">
        <v>2</v>
      </c>
      <c r="AA91" s="709">
        <v>4</v>
      </c>
      <c r="AB91" s="709">
        <v>1</v>
      </c>
      <c r="AC91" s="709">
        <v>5</v>
      </c>
      <c r="AD91" s="709">
        <v>2</v>
      </c>
      <c r="AE91" s="709">
        <v>0</v>
      </c>
      <c r="AF91" s="709">
        <v>66</v>
      </c>
      <c r="AG91" s="710">
        <v>69</v>
      </c>
      <c r="AH91" s="709">
        <v>61</v>
      </c>
      <c r="AI91" s="709">
        <v>3</v>
      </c>
      <c r="AJ91" s="709">
        <v>4</v>
      </c>
      <c r="AK91" s="709">
        <v>5</v>
      </c>
      <c r="AL91" s="709">
        <v>6</v>
      </c>
      <c r="AM91" s="709">
        <v>2</v>
      </c>
      <c r="AN91" s="709">
        <v>4</v>
      </c>
      <c r="AO91" s="709">
        <v>3</v>
      </c>
      <c r="AP91" s="709">
        <v>1</v>
      </c>
      <c r="AQ91" s="709">
        <v>2</v>
      </c>
      <c r="AR91" s="709">
        <v>3</v>
      </c>
      <c r="AS91" s="709">
        <v>8</v>
      </c>
      <c r="AT91" s="709">
        <v>1</v>
      </c>
      <c r="AU91" s="709">
        <v>1</v>
      </c>
      <c r="AV91" s="709">
        <v>104</v>
      </c>
    </row>
    <row r="92" spans="1:48">
      <c r="A92" s="710" t="s">
        <v>747</v>
      </c>
      <c r="B92" s="709">
        <v>587</v>
      </c>
      <c r="C92" s="709">
        <v>38</v>
      </c>
      <c r="D92" s="709">
        <v>34</v>
      </c>
      <c r="E92" s="709">
        <v>55</v>
      </c>
      <c r="F92" s="709">
        <v>28</v>
      </c>
      <c r="G92" s="709">
        <v>17</v>
      </c>
      <c r="H92" s="709">
        <v>31</v>
      </c>
      <c r="I92" s="709">
        <v>16</v>
      </c>
      <c r="J92" s="709">
        <v>18</v>
      </c>
      <c r="K92" s="709">
        <v>32</v>
      </c>
      <c r="L92" s="709">
        <v>17</v>
      </c>
      <c r="M92" s="709">
        <v>36</v>
      </c>
      <c r="N92" s="709">
        <v>33</v>
      </c>
      <c r="O92" s="709">
        <v>21</v>
      </c>
      <c r="P92" s="709">
        <v>963</v>
      </c>
      <c r="Q92" s="710" t="s">
        <v>747</v>
      </c>
      <c r="R92" s="709">
        <v>264</v>
      </c>
      <c r="S92" s="709">
        <v>18</v>
      </c>
      <c r="T92" s="709">
        <v>21</v>
      </c>
      <c r="U92" s="709">
        <v>19</v>
      </c>
      <c r="V92" s="709">
        <v>9</v>
      </c>
      <c r="W92" s="709">
        <v>11</v>
      </c>
      <c r="X92" s="709">
        <v>12</v>
      </c>
      <c r="Y92" s="709">
        <v>6</v>
      </c>
      <c r="Z92" s="709">
        <v>10</v>
      </c>
      <c r="AA92" s="709">
        <v>14</v>
      </c>
      <c r="AB92" s="709">
        <v>8</v>
      </c>
      <c r="AC92" s="709">
        <v>16</v>
      </c>
      <c r="AD92" s="709">
        <v>17</v>
      </c>
      <c r="AE92" s="709">
        <v>5</v>
      </c>
      <c r="AF92" s="709">
        <v>430</v>
      </c>
      <c r="AG92" s="710" t="s">
        <v>747</v>
      </c>
      <c r="AH92" s="709">
        <v>323</v>
      </c>
      <c r="AI92" s="709">
        <v>20</v>
      </c>
      <c r="AJ92" s="709">
        <v>13</v>
      </c>
      <c r="AK92" s="709">
        <v>36</v>
      </c>
      <c r="AL92" s="709">
        <v>19</v>
      </c>
      <c r="AM92" s="709">
        <v>6</v>
      </c>
      <c r="AN92" s="709">
        <v>19</v>
      </c>
      <c r="AO92" s="709">
        <v>10</v>
      </c>
      <c r="AP92" s="709">
        <v>8</v>
      </c>
      <c r="AQ92" s="709">
        <v>18</v>
      </c>
      <c r="AR92" s="709">
        <v>9</v>
      </c>
      <c r="AS92" s="709">
        <v>20</v>
      </c>
      <c r="AT92" s="709">
        <v>16</v>
      </c>
      <c r="AU92" s="709">
        <v>16</v>
      </c>
      <c r="AV92" s="709">
        <v>533</v>
      </c>
    </row>
    <row r="93" spans="1:48">
      <c r="A93" s="710">
        <v>70</v>
      </c>
      <c r="B93" s="709">
        <v>100</v>
      </c>
      <c r="C93" s="709">
        <v>5</v>
      </c>
      <c r="D93" s="709">
        <v>8</v>
      </c>
      <c r="E93" s="709">
        <v>14</v>
      </c>
      <c r="F93" s="709">
        <v>6</v>
      </c>
      <c r="G93" s="709">
        <v>4</v>
      </c>
      <c r="H93" s="709">
        <v>4</v>
      </c>
      <c r="I93" s="709">
        <v>1</v>
      </c>
      <c r="J93" s="709">
        <v>4</v>
      </c>
      <c r="K93" s="709">
        <v>2</v>
      </c>
      <c r="L93" s="709">
        <v>0</v>
      </c>
      <c r="M93" s="709">
        <v>7</v>
      </c>
      <c r="N93" s="709">
        <v>8</v>
      </c>
      <c r="O93" s="709">
        <v>4</v>
      </c>
      <c r="P93" s="709">
        <v>167</v>
      </c>
      <c r="Q93" s="710">
        <v>70</v>
      </c>
      <c r="R93" s="709">
        <v>41</v>
      </c>
      <c r="S93" s="709">
        <v>2</v>
      </c>
      <c r="T93" s="709">
        <v>3</v>
      </c>
      <c r="U93" s="709">
        <v>8</v>
      </c>
      <c r="V93" s="709">
        <v>4</v>
      </c>
      <c r="W93" s="709">
        <v>2</v>
      </c>
      <c r="X93" s="709">
        <v>2</v>
      </c>
      <c r="Y93" s="709">
        <v>1</v>
      </c>
      <c r="Z93" s="709">
        <v>1</v>
      </c>
      <c r="AA93" s="709">
        <v>1</v>
      </c>
      <c r="AB93" s="709">
        <v>0</v>
      </c>
      <c r="AC93" s="709">
        <v>3</v>
      </c>
      <c r="AD93" s="709">
        <v>4</v>
      </c>
      <c r="AE93" s="709">
        <v>3</v>
      </c>
      <c r="AF93" s="709">
        <v>75</v>
      </c>
      <c r="AG93" s="710">
        <v>70</v>
      </c>
      <c r="AH93" s="709">
        <v>59</v>
      </c>
      <c r="AI93" s="709">
        <v>3</v>
      </c>
      <c r="AJ93" s="709">
        <v>5</v>
      </c>
      <c r="AK93" s="709">
        <v>6</v>
      </c>
      <c r="AL93" s="709">
        <v>2</v>
      </c>
      <c r="AM93" s="709">
        <v>2</v>
      </c>
      <c r="AN93" s="709">
        <v>2</v>
      </c>
      <c r="AO93" s="709">
        <v>0</v>
      </c>
      <c r="AP93" s="709">
        <v>3</v>
      </c>
      <c r="AQ93" s="709">
        <v>1</v>
      </c>
      <c r="AR93" s="709">
        <v>0</v>
      </c>
      <c r="AS93" s="709">
        <v>4</v>
      </c>
      <c r="AT93" s="709">
        <v>4</v>
      </c>
      <c r="AU93" s="709">
        <v>1</v>
      </c>
      <c r="AV93" s="709">
        <v>92</v>
      </c>
    </row>
    <row r="94" spans="1:48">
      <c r="A94" s="710">
        <v>71</v>
      </c>
      <c r="B94" s="709">
        <v>133</v>
      </c>
      <c r="C94" s="709">
        <v>6</v>
      </c>
      <c r="D94" s="709">
        <v>2</v>
      </c>
      <c r="E94" s="709">
        <v>14</v>
      </c>
      <c r="F94" s="709">
        <v>3</v>
      </c>
      <c r="G94" s="709">
        <v>2</v>
      </c>
      <c r="H94" s="709">
        <v>10</v>
      </c>
      <c r="I94" s="709">
        <v>4</v>
      </c>
      <c r="J94" s="709">
        <v>3</v>
      </c>
      <c r="K94" s="709">
        <v>5</v>
      </c>
      <c r="L94" s="709">
        <v>3</v>
      </c>
      <c r="M94" s="709">
        <v>6</v>
      </c>
      <c r="N94" s="709">
        <v>3</v>
      </c>
      <c r="O94" s="709">
        <v>4</v>
      </c>
      <c r="P94" s="709">
        <v>198</v>
      </c>
      <c r="Q94" s="710">
        <v>71</v>
      </c>
      <c r="R94" s="709">
        <v>52</v>
      </c>
      <c r="S94" s="709">
        <v>3</v>
      </c>
      <c r="T94" s="709">
        <v>2</v>
      </c>
      <c r="U94" s="709">
        <v>10</v>
      </c>
      <c r="V94" s="709">
        <v>1</v>
      </c>
      <c r="W94" s="709">
        <v>2</v>
      </c>
      <c r="X94" s="709">
        <v>3</v>
      </c>
      <c r="Y94" s="709">
        <v>2</v>
      </c>
      <c r="Z94" s="709">
        <v>0</v>
      </c>
      <c r="AA94" s="709">
        <v>1</v>
      </c>
      <c r="AB94" s="709">
        <v>0</v>
      </c>
      <c r="AC94" s="709">
        <v>2</v>
      </c>
      <c r="AD94" s="709">
        <v>0</v>
      </c>
      <c r="AE94" s="709">
        <v>1</v>
      </c>
      <c r="AF94" s="709">
        <v>79</v>
      </c>
      <c r="AG94" s="710">
        <v>71</v>
      </c>
      <c r="AH94" s="709">
        <v>81</v>
      </c>
      <c r="AI94" s="709">
        <v>3</v>
      </c>
      <c r="AJ94" s="709">
        <v>0</v>
      </c>
      <c r="AK94" s="709">
        <v>4</v>
      </c>
      <c r="AL94" s="709">
        <v>2</v>
      </c>
      <c r="AM94" s="709">
        <v>0</v>
      </c>
      <c r="AN94" s="709">
        <v>7</v>
      </c>
      <c r="AO94" s="709">
        <v>2</v>
      </c>
      <c r="AP94" s="709">
        <v>3</v>
      </c>
      <c r="AQ94" s="709">
        <v>4</v>
      </c>
      <c r="AR94" s="709">
        <v>3</v>
      </c>
      <c r="AS94" s="709">
        <v>4</v>
      </c>
      <c r="AT94" s="709">
        <v>3</v>
      </c>
      <c r="AU94" s="709">
        <v>3</v>
      </c>
      <c r="AV94" s="709">
        <v>119</v>
      </c>
    </row>
    <row r="95" spans="1:48">
      <c r="A95" s="710">
        <v>72</v>
      </c>
      <c r="B95" s="709">
        <v>89</v>
      </c>
      <c r="C95" s="709">
        <v>3</v>
      </c>
      <c r="D95" s="709">
        <v>4</v>
      </c>
      <c r="E95" s="709">
        <v>8</v>
      </c>
      <c r="F95" s="709">
        <v>5</v>
      </c>
      <c r="G95" s="709">
        <v>0</v>
      </c>
      <c r="H95" s="709">
        <v>5</v>
      </c>
      <c r="I95" s="709">
        <v>5</v>
      </c>
      <c r="J95" s="709">
        <v>2</v>
      </c>
      <c r="K95" s="709">
        <v>1</v>
      </c>
      <c r="L95" s="709">
        <v>3</v>
      </c>
      <c r="M95" s="709">
        <v>7</v>
      </c>
      <c r="N95" s="709">
        <v>4</v>
      </c>
      <c r="O95" s="709">
        <v>4</v>
      </c>
      <c r="P95" s="709">
        <v>140</v>
      </c>
      <c r="Q95" s="710">
        <v>72</v>
      </c>
      <c r="R95" s="709">
        <v>37</v>
      </c>
      <c r="S95" s="709">
        <v>0</v>
      </c>
      <c r="T95" s="709">
        <v>1</v>
      </c>
      <c r="U95" s="709">
        <v>5</v>
      </c>
      <c r="V95" s="709">
        <v>4</v>
      </c>
      <c r="W95" s="709">
        <v>0</v>
      </c>
      <c r="X95" s="709">
        <v>4</v>
      </c>
      <c r="Y95" s="709">
        <v>2</v>
      </c>
      <c r="Z95" s="709">
        <v>1</v>
      </c>
      <c r="AA95" s="709">
        <v>1</v>
      </c>
      <c r="AB95" s="709">
        <v>1</v>
      </c>
      <c r="AC95" s="709">
        <v>3</v>
      </c>
      <c r="AD95" s="709">
        <v>3</v>
      </c>
      <c r="AE95" s="709">
        <v>1</v>
      </c>
      <c r="AF95" s="709">
        <v>63</v>
      </c>
      <c r="AG95" s="710">
        <v>72</v>
      </c>
      <c r="AH95" s="709">
        <v>52</v>
      </c>
      <c r="AI95" s="709">
        <v>3</v>
      </c>
      <c r="AJ95" s="709">
        <v>3</v>
      </c>
      <c r="AK95" s="709">
        <v>3</v>
      </c>
      <c r="AL95" s="709">
        <v>1</v>
      </c>
      <c r="AM95" s="709">
        <v>0</v>
      </c>
      <c r="AN95" s="709">
        <v>1</v>
      </c>
      <c r="AO95" s="709">
        <v>3</v>
      </c>
      <c r="AP95" s="709">
        <v>1</v>
      </c>
      <c r="AQ95" s="709">
        <v>0</v>
      </c>
      <c r="AR95" s="709">
        <v>2</v>
      </c>
      <c r="AS95" s="709">
        <v>4</v>
      </c>
      <c r="AT95" s="709">
        <v>1</v>
      </c>
      <c r="AU95" s="709">
        <v>3</v>
      </c>
      <c r="AV95" s="709">
        <v>77</v>
      </c>
    </row>
    <row r="96" spans="1:48">
      <c r="A96" s="710">
        <v>73</v>
      </c>
      <c r="B96" s="709">
        <v>119</v>
      </c>
      <c r="C96" s="709">
        <v>10</v>
      </c>
      <c r="D96" s="709">
        <v>12</v>
      </c>
      <c r="E96" s="709">
        <v>8</v>
      </c>
      <c r="F96" s="709">
        <v>1</v>
      </c>
      <c r="G96" s="709">
        <v>2</v>
      </c>
      <c r="H96" s="709">
        <v>6</v>
      </c>
      <c r="I96" s="709">
        <v>5</v>
      </c>
      <c r="J96" s="709">
        <v>5</v>
      </c>
      <c r="K96" s="709">
        <v>5</v>
      </c>
      <c r="L96" s="709">
        <v>1</v>
      </c>
      <c r="M96" s="709">
        <v>9</v>
      </c>
      <c r="N96" s="709">
        <v>6</v>
      </c>
      <c r="O96" s="709">
        <v>4</v>
      </c>
      <c r="P96" s="709">
        <v>193</v>
      </c>
      <c r="Q96" s="710">
        <v>73</v>
      </c>
      <c r="R96" s="709">
        <v>54</v>
      </c>
      <c r="S96" s="709">
        <v>7</v>
      </c>
      <c r="T96" s="709">
        <v>4</v>
      </c>
      <c r="U96" s="709">
        <v>2</v>
      </c>
      <c r="V96" s="709">
        <v>0</v>
      </c>
      <c r="W96" s="709">
        <v>0</v>
      </c>
      <c r="X96" s="709">
        <v>3</v>
      </c>
      <c r="Y96" s="709">
        <v>3</v>
      </c>
      <c r="Z96" s="709">
        <v>2</v>
      </c>
      <c r="AA96" s="709">
        <v>0</v>
      </c>
      <c r="AB96" s="709">
        <v>1</v>
      </c>
      <c r="AC96" s="709">
        <v>4</v>
      </c>
      <c r="AD96" s="709">
        <v>1</v>
      </c>
      <c r="AE96" s="709">
        <v>2</v>
      </c>
      <c r="AF96" s="709">
        <v>83</v>
      </c>
      <c r="AG96" s="710">
        <v>73</v>
      </c>
      <c r="AH96" s="709">
        <v>65</v>
      </c>
      <c r="AI96" s="709">
        <v>3</v>
      </c>
      <c r="AJ96" s="709">
        <v>8</v>
      </c>
      <c r="AK96" s="709">
        <v>6</v>
      </c>
      <c r="AL96" s="709">
        <v>1</v>
      </c>
      <c r="AM96" s="709">
        <v>2</v>
      </c>
      <c r="AN96" s="709">
        <v>3</v>
      </c>
      <c r="AO96" s="709">
        <v>2</v>
      </c>
      <c r="AP96" s="709">
        <v>3</v>
      </c>
      <c r="AQ96" s="709">
        <v>5</v>
      </c>
      <c r="AR96" s="709">
        <v>0</v>
      </c>
      <c r="AS96" s="709">
        <v>5</v>
      </c>
      <c r="AT96" s="709">
        <v>5</v>
      </c>
      <c r="AU96" s="709">
        <v>2</v>
      </c>
      <c r="AV96" s="709">
        <v>110</v>
      </c>
    </row>
    <row r="97" spans="1:48">
      <c r="A97" s="710">
        <v>74</v>
      </c>
      <c r="B97" s="709">
        <v>60</v>
      </c>
      <c r="C97" s="709">
        <v>3</v>
      </c>
      <c r="D97" s="709">
        <v>0</v>
      </c>
      <c r="E97" s="709">
        <v>11</v>
      </c>
      <c r="F97" s="709">
        <v>3</v>
      </c>
      <c r="G97" s="709">
        <v>1</v>
      </c>
      <c r="H97" s="709">
        <v>4</v>
      </c>
      <c r="I97" s="709">
        <v>3</v>
      </c>
      <c r="J97" s="709">
        <v>3</v>
      </c>
      <c r="K97" s="709">
        <v>4</v>
      </c>
      <c r="L97" s="709">
        <v>3</v>
      </c>
      <c r="M97" s="709">
        <v>2</v>
      </c>
      <c r="N97" s="709">
        <v>7</v>
      </c>
      <c r="O97" s="709">
        <v>2</v>
      </c>
      <c r="P97" s="709">
        <v>106</v>
      </c>
      <c r="Q97" s="710">
        <v>74</v>
      </c>
      <c r="R97" s="709">
        <v>28</v>
      </c>
      <c r="S97" s="709">
        <v>1</v>
      </c>
      <c r="T97" s="709">
        <v>0</v>
      </c>
      <c r="U97" s="709">
        <v>6</v>
      </c>
      <c r="V97" s="709">
        <v>0</v>
      </c>
      <c r="W97" s="709">
        <v>1</v>
      </c>
      <c r="X97" s="709">
        <v>2</v>
      </c>
      <c r="Y97" s="709">
        <v>1</v>
      </c>
      <c r="Z97" s="709">
        <v>1</v>
      </c>
      <c r="AA97" s="709">
        <v>3</v>
      </c>
      <c r="AB97" s="709">
        <v>1</v>
      </c>
      <c r="AC97" s="709">
        <v>1</v>
      </c>
      <c r="AD97" s="709">
        <v>2</v>
      </c>
      <c r="AE97" s="709">
        <v>1</v>
      </c>
      <c r="AF97" s="709">
        <v>48</v>
      </c>
      <c r="AG97" s="710">
        <v>74</v>
      </c>
      <c r="AH97" s="709">
        <v>32</v>
      </c>
      <c r="AI97" s="709">
        <v>2</v>
      </c>
      <c r="AJ97" s="709">
        <v>0</v>
      </c>
      <c r="AK97" s="709">
        <v>5</v>
      </c>
      <c r="AL97" s="709">
        <v>3</v>
      </c>
      <c r="AM97" s="709">
        <v>0</v>
      </c>
      <c r="AN97" s="709">
        <v>2</v>
      </c>
      <c r="AO97" s="709">
        <v>2</v>
      </c>
      <c r="AP97" s="709">
        <v>2</v>
      </c>
      <c r="AQ97" s="709">
        <v>1</v>
      </c>
      <c r="AR97" s="709">
        <v>2</v>
      </c>
      <c r="AS97" s="709">
        <v>1</v>
      </c>
      <c r="AT97" s="709">
        <v>5</v>
      </c>
      <c r="AU97" s="709">
        <v>1</v>
      </c>
      <c r="AV97" s="709">
        <v>58</v>
      </c>
    </row>
    <row r="98" spans="1:48">
      <c r="A98" s="710" t="s">
        <v>748</v>
      </c>
      <c r="B98" s="709">
        <v>501</v>
      </c>
      <c r="C98" s="709">
        <v>27</v>
      </c>
      <c r="D98" s="709">
        <v>26</v>
      </c>
      <c r="E98" s="709">
        <v>55</v>
      </c>
      <c r="F98" s="709">
        <v>18</v>
      </c>
      <c r="G98" s="709">
        <v>9</v>
      </c>
      <c r="H98" s="709">
        <v>29</v>
      </c>
      <c r="I98" s="709">
        <v>18</v>
      </c>
      <c r="J98" s="709">
        <v>17</v>
      </c>
      <c r="K98" s="709">
        <v>17</v>
      </c>
      <c r="L98" s="709">
        <v>10</v>
      </c>
      <c r="M98" s="709">
        <v>31</v>
      </c>
      <c r="N98" s="709">
        <v>28</v>
      </c>
      <c r="O98" s="709">
        <v>18</v>
      </c>
      <c r="P98" s="709">
        <v>804</v>
      </c>
      <c r="Q98" s="710" t="s">
        <v>748</v>
      </c>
      <c r="R98" s="709">
        <v>212</v>
      </c>
      <c r="S98" s="709">
        <v>13</v>
      </c>
      <c r="T98" s="709">
        <v>10</v>
      </c>
      <c r="U98" s="709">
        <v>31</v>
      </c>
      <c r="V98" s="709">
        <v>9</v>
      </c>
      <c r="W98" s="709">
        <v>5</v>
      </c>
      <c r="X98" s="709">
        <v>14</v>
      </c>
      <c r="Y98" s="709">
        <v>9</v>
      </c>
      <c r="Z98" s="709">
        <v>5</v>
      </c>
      <c r="AA98" s="709">
        <v>6</v>
      </c>
      <c r="AB98" s="709">
        <v>3</v>
      </c>
      <c r="AC98" s="709">
        <v>13</v>
      </c>
      <c r="AD98" s="709">
        <v>10</v>
      </c>
      <c r="AE98" s="709">
        <v>8</v>
      </c>
      <c r="AF98" s="709">
        <v>348</v>
      </c>
      <c r="AG98" s="710" t="s">
        <v>748</v>
      </c>
      <c r="AH98" s="709">
        <v>289</v>
      </c>
      <c r="AI98" s="709">
        <v>14</v>
      </c>
      <c r="AJ98" s="709">
        <v>16</v>
      </c>
      <c r="AK98" s="709">
        <v>24</v>
      </c>
      <c r="AL98" s="709">
        <v>9</v>
      </c>
      <c r="AM98" s="709">
        <v>4</v>
      </c>
      <c r="AN98" s="709">
        <v>15</v>
      </c>
      <c r="AO98" s="709">
        <v>9</v>
      </c>
      <c r="AP98" s="709">
        <v>12</v>
      </c>
      <c r="AQ98" s="709">
        <v>11</v>
      </c>
      <c r="AR98" s="709">
        <v>7</v>
      </c>
      <c r="AS98" s="709">
        <v>18</v>
      </c>
      <c r="AT98" s="709">
        <v>18</v>
      </c>
      <c r="AU98" s="709">
        <v>10</v>
      </c>
      <c r="AV98" s="709">
        <v>456</v>
      </c>
    </row>
    <row r="99" spans="1:48">
      <c r="A99" s="710">
        <v>75</v>
      </c>
      <c r="B99" s="709">
        <v>66</v>
      </c>
      <c r="C99" s="709">
        <v>6</v>
      </c>
      <c r="D99" s="709">
        <v>1</v>
      </c>
      <c r="E99" s="709">
        <v>7</v>
      </c>
      <c r="F99" s="709">
        <v>3</v>
      </c>
      <c r="G99" s="709">
        <v>1</v>
      </c>
      <c r="H99" s="709">
        <v>3</v>
      </c>
      <c r="I99" s="709">
        <v>0</v>
      </c>
      <c r="J99" s="709">
        <v>3</v>
      </c>
      <c r="K99" s="709">
        <v>3</v>
      </c>
      <c r="L99" s="709">
        <v>3</v>
      </c>
      <c r="M99" s="709">
        <v>5</v>
      </c>
      <c r="N99" s="709">
        <v>1</v>
      </c>
      <c r="O99" s="709">
        <v>3</v>
      </c>
      <c r="P99" s="709">
        <v>105</v>
      </c>
      <c r="Q99" s="710">
        <v>75</v>
      </c>
      <c r="R99" s="709">
        <v>33</v>
      </c>
      <c r="S99" s="709">
        <v>3</v>
      </c>
      <c r="T99" s="709">
        <v>1</v>
      </c>
      <c r="U99" s="709">
        <v>5</v>
      </c>
      <c r="V99" s="709">
        <v>2</v>
      </c>
      <c r="W99" s="709">
        <v>0</v>
      </c>
      <c r="X99" s="709">
        <v>0</v>
      </c>
      <c r="Y99" s="709">
        <v>0</v>
      </c>
      <c r="Z99" s="709">
        <v>0</v>
      </c>
      <c r="AA99" s="709">
        <v>1</v>
      </c>
      <c r="AB99" s="709">
        <v>0</v>
      </c>
      <c r="AC99" s="709">
        <v>1</v>
      </c>
      <c r="AD99" s="709">
        <v>1</v>
      </c>
      <c r="AE99" s="709">
        <v>2</v>
      </c>
      <c r="AF99" s="709">
        <v>49</v>
      </c>
      <c r="AG99" s="710">
        <v>75</v>
      </c>
      <c r="AH99" s="709">
        <v>33</v>
      </c>
      <c r="AI99" s="709">
        <v>3</v>
      </c>
      <c r="AJ99" s="709">
        <v>0</v>
      </c>
      <c r="AK99" s="709">
        <v>2</v>
      </c>
      <c r="AL99" s="709">
        <v>1</v>
      </c>
      <c r="AM99" s="709">
        <v>1</v>
      </c>
      <c r="AN99" s="709">
        <v>3</v>
      </c>
      <c r="AO99" s="709">
        <v>0</v>
      </c>
      <c r="AP99" s="709">
        <v>3</v>
      </c>
      <c r="AQ99" s="709">
        <v>2</v>
      </c>
      <c r="AR99" s="709">
        <v>3</v>
      </c>
      <c r="AS99" s="709">
        <v>4</v>
      </c>
      <c r="AT99" s="709">
        <v>0</v>
      </c>
      <c r="AU99" s="709">
        <v>1</v>
      </c>
      <c r="AV99" s="709">
        <v>56</v>
      </c>
    </row>
    <row r="100" spans="1:48">
      <c r="A100" s="710">
        <v>76</v>
      </c>
      <c r="B100" s="709">
        <v>72</v>
      </c>
      <c r="C100" s="709">
        <v>3</v>
      </c>
      <c r="D100" s="709">
        <v>4</v>
      </c>
      <c r="E100" s="709">
        <v>3</v>
      </c>
      <c r="F100" s="709">
        <v>1</v>
      </c>
      <c r="G100" s="709">
        <v>0</v>
      </c>
      <c r="H100" s="709">
        <v>7</v>
      </c>
      <c r="I100" s="709">
        <v>3</v>
      </c>
      <c r="J100" s="709">
        <v>1</v>
      </c>
      <c r="K100" s="709">
        <v>2</v>
      </c>
      <c r="L100" s="709">
        <v>3</v>
      </c>
      <c r="M100" s="709">
        <v>0</v>
      </c>
      <c r="N100" s="709">
        <v>1</v>
      </c>
      <c r="O100" s="709">
        <v>2</v>
      </c>
      <c r="P100" s="709">
        <v>102</v>
      </c>
      <c r="Q100" s="710">
        <v>76</v>
      </c>
      <c r="R100" s="709">
        <v>23</v>
      </c>
      <c r="S100" s="709">
        <v>0</v>
      </c>
      <c r="T100" s="709">
        <v>2</v>
      </c>
      <c r="U100" s="709">
        <v>0</v>
      </c>
      <c r="V100" s="709">
        <v>1</v>
      </c>
      <c r="W100" s="709">
        <v>0</v>
      </c>
      <c r="X100" s="709">
        <v>2</v>
      </c>
      <c r="Y100" s="709">
        <v>1</v>
      </c>
      <c r="Z100" s="709">
        <v>0</v>
      </c>
      <c r="AA100" s="709">
        <v>0</v>
      </c>
      <c r="AB100" s="709">
        <v>1</v>
      </c>
      <c r="AC100" s="709">
        <v>0</v>
      </c>
      <c r="AD100" s="709">
        <v>0</v>
      </c>
      <c r="AE100" s="709">
        <v>0</v>
      </c>
      <c r="AF100" s="709">
        <v>30</v>
      </c>
      <c r="AG100" s="710">
        <v>76</v>
      </c>
      <c r="AH100" s="709">
        <v>49</v>
      </c>
      <c r="AI100" s="709">
        <v>3</v>
      </c>
      <c r="AJ100" s="709">
        <v>2</v>
      </c>
      <c r="AK100" s="709">
        <v>3</v>
      </c>
      <c r="AL100" s="709">
        <v>0</v>
      </c>
      <c r="AM100" s="709">
        <v>0</v>
      </c>
      <c r="AN100" s="709">
        <v>5</v>
      </c>
      <c r="AO100" s="709">
        <v>2</v>
      </c>
      <c r="AP100" s="709">
        <v>1</v>
      </c>
      <c r="AQ100" s="709">
        <v>2</v>
      </c>
      <c r="AR100" s="709">
        <v>2</v>
      </c>
      <c r="AS100" s="709">
        <v>0</v>
      </c>
      <c r="AT100" s="709">
        <v>1</v>
      </c>
      <c r="AU100" s="709">
        <v>2</v>
      </c>
      <c r="AV100" s="709">
        <v>72</v>
      </c>
    </row>
    <row r="101" spans="1:48">
      <c r="A101" s="710">
        <v>77</v>
      </c>
      <c r="B101" s="709">
        <v>54</v>
      </c>
      <c r="C101" s="709">
        <v>5</v>
      </c>
      <c r="D101" s="709">
        <v>3</v>
      </c>
      <c r="E101" s="709">
        <v>7</v>
      </c>
      <c r="F101" s="709">
        <v>3</v>
      </c>
      <c r="G101" s="709">
        <v>2</v>
      </c>
      <c r="H101" s="709">
        <v>0</v>
      </c>
      <c r="I101" s="709">
        <v>1</v>
      </c>
      <c r="J101" s="709">
        <v>4</v>
      </c>
      <c r="K101" s="709">
        <v>0</v>
      </c>
      <c r="L101" s="709">
        <v>2</v>
      </c>
      <c r="M101" s="709">
        <v>5</v>
      </c>
      <c r="N101" s="709">
        <v>4</v>
      </c>
      <c r="O101" s="709">
        <v>2</v>
      </c>
      <c r="P101" s="709">
        <v>92</v>
      </c>
      <c r="Q101" s="710">
        <v>77</v>
      </c>
      <c r="R101" s="709">
        <v>22</v>
      </c>
      <c r="S101" s="709">
        <v>2</v>
      </c>
      <c r="T101" s="709">
        <v>0</v>
      </c>
      <c r="U101" s="709">
        <v>4</v>
      </c>
      <c r="V101" s="709">
        <v>1</v>
      </c>
      <c r="W101" s="709">
        <v>2</v>
      </c>
      <c r="X101" s="709">
        <v>0</v>
      </c>
      <c r="Y101" s="709">
        <v>0</v>
      </c>
      <c r="Z101" s="709">
        <v>2</v>
      </c>
      <c r="AA101" s="709">
        <v>0</v>
      </c>
      <c r="AB101" s="709">
        <v>1</v>
      </c>
      <c r="AC101" s="709">
        <v>3</v>
      </c>
      <c r="AD101" s="709">
        <v>0</v>
      </c>
      <c r="AE101" s="709">
        <v>1</v>
      </c>
      <c r="AF101" s="709">
        <v>38</v>
      </c>
      <c r="AG101" s="710">
        <v>77</v>
      </c>
      <c r="AH101" s="709">
        <v>32</v>
      </c>
      <c r="AI101" s="709">
        <v>3</v>
      </c>
      <c r="AJ101" s="709">
        <v>3</v>
      </c>
      <c r="AK101" s="709">
        <v>3</v>
      </c>
      <c r="AL101" s="709">
        <v>2</v>
      </c>
      <c r="AM101" s="709">
        <v>0</v>
      </c>
      <c r="AN101" s="709">
        <v>0</v>
      </c>
      <c r="AO101" s="709">
        <v>1</v>
      </c>
      <c r="AP101" s="709">
        <v>2</v>
      </c>
      <c r="AQ101" s="709">
        <v>0</v>
      </c>
      <c r="AR101" s="709">
        <v>1</v>
      </c>
      <c r="AS101" s="709">
        <v>2</v>
      </c>
      <c r="AT101" s="709">
        <v>4</v>
      </c>
      <c r="AU101" s="709">
        <v>1</v>
      </c>
      <c r="AV101" s="709">
        <v>54</v>
      </c>
    </row>
    <row r="102" spans="1:48">
      <c r="A102" s="710">
        <v>78</v>
      </c>
      <c r="B102" s="709">
        <v>56</v>
      </c>
      <c r="C102" s="709">
        <v>1</v>
      </c>
      <c r="D102" s="709">
        <v>3</v>
      </c>
      <c r="E102" s="709">
        <v>11</v>
      </c>
      <c r="F102" s="709">
        <v>0</v>
      </c>
      <c r="G102" s="709">
        <v>3</v>
      </c>
      <c r="H102" s="709">
        <v>7</v>
      </c>
      <c r="I102" s="709">
        <v>1</v>
      </c>
      <c r="J102" s="709">
        <v>1</v>
      </c>
      <c r="K102" s="709">
        <v>1</v>
      </c>
      <c r="L102" s="709">
        <v>2</v>
      </c>
      <c r="M102" s="709">
        <v>3</v>
      </c>
      <c r="N102" s="709">
        <v>5</v>
      </c>
      <c r="O102" s="709">
        <v>3</v>
      </c>
      <c r="P102" s="709">
        <v>97</v>
      </c>
      <c r="Q102" s="710">
        <v>78</v>
      </c>
      <c r="R102" s="709">
        <v>16</v>
      </c>
      <c r="S102" s="709">
        <v>1</v>
      </c>
      <c r="T102" s="709">
        <v>1</v>
      </c>
      <c r="U102" s="709">
        <v>3</v>
      </c>
      <c r="V102" s="709">
        <v>0</v>
      </c>
      <c r="W102" s="709">
        <v>0</v>
      </c>
      <c r="X102" s="709">
        <v>2</v>
      </c>
      <c r="Y102" s="709">
        <v>0</v>
      </c>
      <c r="Z102" s="709">
        <v>0</v>
      </c>
      <c r="AA102" s="709">
        <v>1</v>
      </c>
      <c r="AB102" s="709">
        <v>1</v>
      </c>
      <c r="AC102" s="709">
        <v>1</v>
      </c>
      <c r="AD102" s="709">
        <v>3</v>
      </c>
      <c r="AE102" s="709">
        <v>1</v>
      </c>
      <c r="AF102" s="709">
        <v>30</v>
      </c>
      <c r="AG102" s="710">
        <v>78</v>
      </c>
      <c r="AH102" s="709">
        <v>40</v>
      </c>
      <c r="AI102" s="709">
        <v>0</v>
      </c>
      <c r="AJ102" s="709">
        <v>2</v>
      </c>
      <c r="AK102" s="709">
        <v>8</v>
      </c>
      <c r="AL102" s="709">
        <v>0</v>
      </c>
      <c r="AM102" s="709">
        <v>3</v>
      </c>
      <c r="AN102" s="709">
        <v>5</v>
      </c>
      <c r="AO102" s="709">
        <v>1</v>
      </c>
      <c r="AP102" s="709">
        <v>1</v>
      </c>
      <c r="AQ102" s="709">
        <v>0</v>
      </c>
      <c r="AR102" s="709">
        <v>1</v>
      </c>
      <c r="AS102" s="709">
        <v>2</v>
      </c>
      <c r="AT102" s="709">
        <v>2</v>
      </c>
      <c r="AU102" s="709">
        <v>2</v>
      </c>
      <c r="AV102" s="709">
        <v>67</v>
      </c>
    </row>
    <row r="103" spans="1:48">
      <c r="A103" s="710">
        <v>79</v>
      </c>
      <c r="B103" s="709">
        <v>62</v>
      </c>
      <c r="C103" s="709">
        <v>7</v>
      </c>
      <c r="D103" s="709">
        <v>8</v>
      </c>
      <c r="E103" s="709">
        <v>7</v>
      </c>
      <c r="F103" s="709">
        <v>3</v>
      </c>
      <c r="G103" s="709">
        <v>2</v>
      </c>
      <c r="H103" s="709">
        <v>6</v>
      </c>
      <c r="I103" s="709">
        <v>1</v>
      </c>
      <c r="J103" s="709">
        <v>2</v>
      </c>
      <c r="K103" s="709">
        <v>4</v>
      </c>
      <c r="L103" s="709">
        <v>0</v>
      </c>
      <c r="M103" s="709">
        <v>2</v>
      </c>
      <c r="N103" s="709">
        <v>4</v>
      </c>
      <c r="O103" s="709">
        <v>4</v>
      </c>
      <c r="P103" s="709">
        <v>112</v>
      </c>
      <c r="Q103" s="710">
        <v>79</v>
      </c>
      <c r="R103" s="709">
        <v>19</v>
      </c>
      <c r="S103" s="709">
        <v>6</v>
      </c>
      <c r="T103" s="709">
        <v>3</v>
      </c>
      <c r="U103" s="709">
        <v>2</v>
      </c>
      <c r="V103" s="709">
        <v>1</v>
      </c>
      <c r="W103" s="709">
        <v>0</v>
      </c>
      <c r="X103" s="709">
        <v>2</v>
      </c>
      <c r="Y103" s="709">
        <v>0</v>
      </c>
      <c r="Z103" s="709">
        <v>2</v>
      </c>
      <c r="AA103" s="709">
        <v>1</v>
      </c>
      <c r="AB103" s="709">
        <v>0</v>
      </c>
      <c r="AC103" s="709">
        <v>1</v>
      </c>
      <c r="AD103" s="709">
        <v>1</v>
      </c>
      <c r="AE103" s="709">
        <v>1</v>
      </c>
      <c r="AF103" s="709">
        <v>39</v>
      </c>
      <c r="AG103" s="710">
        <v>79</v>
      </c>
      <c r="AH103" s="709">
        <v>43</v>
      </c>
      <c r="AI103" s="709">
        <v>1</v>
      </c>
      <c r="AJ103" s="709">
        <v>5</v>
      </c>
      <c r="AK103" s="709">
        <v>5</v>
      </c>
      <c r="AL103" s="709">
        <v>2</v>
      </c>
      <c r="AM103" s="709">
        <v>2</v>
      </c>
      <c r="AN103" s="709">
        <v>4</v>
      </c>
      <c r="AO103" s="709">
        <v>1</v>
      </c>
      <c r="AP103" s="709">
        <v>0</v>
      </c>
      <c r="AQ103" s="709">
        <v>3</v>
      </c>
      <c r="AR103" s="709">
        <v>0</v>
      </c>
      <c r="AS103" s="709">
        <v>1</v>
      </c>
      <c r="AT103" s="709">
        <v>3</v>
      </c>
      <c r="AU103" s="709">
        <v>3</v>
      </c>
      <c r="AV103" s="709">
        <v>73</v>
      </c>
    </row>
    <row r="104" spans="1:48">
      <c r="A104" s="710" t="s">
        <v>749</v>
      </c>
      <c r="B104" s="709">
        <v>310</v>
      </c>
      <c r="C104" s="709">
        <v>22</v>
      </c>
      <c r="D104" s="709">
        <v>19</v>
      </c>
      <c r="E104" s="709">
        <v>35</v>
      </c>
      <c r="F104" s="709">
        <v>10</v>
      </c>
      <c r="G104" s="709">
        <v>8</v>
      </c>
      <c r="H104" s="709">
        <v>23</v>
      </c>
      <c r="I104" s="709">
        <v>6</v>
      </c>
      <c r="J104" s="709">
        <v>11</v>
      </c>
      <c r="K104" s="709">
        <v>10</v>
      </c>
      <c r="L104" s="709">
        <v>10</v>
      </c>
      <c r="M104" s="709">
        <v>15</v>
      </c>
      <c r="N104" s="709">
        <v>15</v>
      </c>
      <c r="O104" s="709">
        <v>14</v>
      </c>
      <c r="P104" s="709">
        <v>508</v>
      </c>
      <c r="Q104" s="710" t="s">
        <v>749</v>
      </c>
      <c r="R104" s="709">
        <v>113</v>
      </c>
      <c r="S104" s="709">
        <v>12</v>
      </c>
      <c r="T104" s="709">
        <v>7</v>
      </c>
      <c r="U104" s="709">
        <v>14</v>
      </c>
      <c r="V104" s="709">
        <v>5</v>
      </c>
      <c r="W104" s="709">
        <v>2</v>
      </c>
      <c r="X104" s="709">
        <v>6</v>
      </c>
      <c r="Y104" s="709">
        <v>1</v>
      </c>
      <c r="Z104" s="709">
        <v>4</v>
      </c>
      <c r="AA104" s="709">
        <v>3</v>
      </c>
      <c r="AB104" s="709">
        <v>3</v>
      </c>
      <c r="AC104" s="709">
        <v>6</v>
      </c>
      <c r="AD104" s="709">
        <v>5</v>
      </c>
      <c r="AE104" s="709">
        <v>5</v>
      </c>
      <c r="AF104" s="709">
        <v>186</v>
      </c>
      <c r="AG104" s="710" t="s">
        <v>749</v>
      </c>
      <c r="AH104" s="709">
        <v>197</v>
      </c>
      <c r="AI104" s="709">
        <v>10</v>
      </c>
      <c r="AJ104" s="709">
        <v>12</v>
      </c>
      <c r="AK104" s="709">
        <v>21</v>
      </c>
      <c r="AL104" s="709">
        <v>5</v>
      </c>
      <c r="AM104" s="709">
        <v>6</v>
      </c>
      <c r="AN104" s="709">
        <v>17</v>
      </c>
      <c r="AO104" s="709">
        <v>5</v>
      </c>
      <c r="AP104" s="709">
        <v>7</v>
      </c>
      <c r="AQ104" s="709">
        <v>7</v>
      </c>
      <c r="AR104" s="709">
        <v>7</v>
      </c>
      <c r="AS104" s="709">
        <v>9</v>
      </c>
      <c r="AT104" s="709">
        <v>10</v>
      </c>
      <c r="AU104" s="709">
        <v>9</v>
      </c>
      <c r="AV104" s="709">
        <v>322</v>
      </c>
    </row>
    <row r="105" spans="1:48">
      <c r="A105" s="710">
        <v>80</v>
      </c>
      <c r="B105" s="709">
        <v>57</v>
      </c>
      <c r="C105" s="709">
        <v>5</v>
      </c>
      <c r="D105" s="709">
        <v>2</v>
      </c>
      <c r="E105" s="709">
        <v>7</v>
      </c>
      <c r="F105" s="709">
        <v>0</v>
      </c>
      <c r="G105" s="709">
        <v>1</v>
      </c>
      <c r="H105" s="709">
        <v>6</v>
      </c>
      <c r="I105" s="709">
        <v>6</v>
      </c>
      <c r="J105" s="709">
        <v>2</v>
      </c>
      <c r="K105" s="709">
        <v>2</v>
      </c>
      <c r="L105" s="709">
        <v>4</v>
      </c>
      <c r="M105" s="709">
        <v>1</v>
      </c>
      <c r="N105" s="709">
        <v>5</v>
      </c>
      <c r="O105" s="709">
        <v>1</v>
      </c>
      <c r="P105" s="709">
        <v>99</v>
      </c>
      <c r="Q105" s="710">
        <v>80</v>
      </c>
      <c r="R105" s="709">
        <v>17</v>
      </c>
      <c r="S105" s="709">
        <v>1</v>
      </c>
      <c r="T105" s="709">
        <v>2</v>
      </c>
      <c r="U105" s="709">
        <v>2</v>
      </c>
      <c r="V105" s="709">
        <v>0</v>
      </c>
      <c r="W105" s="709">
        <v>0</v>
      </c>
      <c r="X105" s="709">
        <v>2</v>
      </c>
      <c r="Y105" s="709">
        <v>2</v>
      </c>
      <c r="Z105" s="709">
        <v>2</v>
      </c>
      <c r="AA105" s="709">
        <v>0</v>
      </c>
      <c r="AB105" s="709">
        <v>2</v>
      </c>
      <c r="AC105" s="709">
        <v>0</v>
      </c>
      <c r="AD105" s="709">
        <v>1</v>
      </c>
      <c r="AE105" s="709">
        <v>1</v>
      </c>
      <c r="AF105" s="709">
        <v>32</v>
      </c>
      <c r="AG105" s="710">
        <v>80</v>
      </c>
      <c r="AH105" s="709">
        <v>40</v>
      </c>
      <c r="AI105" s="709">
        <v>4</v>
      </c>
      <c r="AJ105" s="709">
        <v>0</v>
      </c>
      <c r="AK105" s="709">
        <v>5</v>
      </c>
      <c r="AL105" s="709">
        <v>0</v>
      </c>
      <c r="AM105" s="709">
        <v>1</v>
      </c>
      <c r="AN105" s="709">
        <v>4</v>
      </c>
      <c r="AO105" s="709">
        <v>4</v>
      </c>
      <c r="AP105" s="709">
        <v>0</v>
      </c>
      <c r="AQ105" s="709">
        <v>2</v>
      </c>
      <c r="AR105" s="709">
        <v>2</v>
      </c>
      <c r="AS105" s="709">
        <v>1</v>
      </c>
      <c r="AT105" s="709">
        <v>4</v>
      </c>
      <c r="AU105" s="709">
        <v>0</v>
      </c>
      <c r="AV105" s="709">
        <v>67</v>
      </c>
    </row>
    <row r="106" spans="1:48">
      <c r="A106" s="710">
        <v>81</v>
      </c>
      <c r="B106" s="709">
        <v>43</v>
      </c>
      <c r="C106" s="709">
        <v>4</v>
      </c>
      <c r="D106" s="709">
        <v>1</v>
      </c>
      <c r="E106" s="709">
        <v>4</v>
      </c>
      <c r="F106" s="709">
        <v>2</v>
      </c>
      <c r="G106" s="709">
        <v>1</v>
      </c>
      <c r="H106" s="709">
        <v>2</v>
      </c>
      <c r="I106" s="709">
        <v>1</v>
      </c>
      <c r="J106" s="709">
        <v>4</v>
      </c>
      <c r="K106" s="709">
        <v>2</v>
      </c>
      <c r="L106" s="709">
        <v>2</v>
      </c>
      <c r="M106" s="709">
        <v>6</v>
      </c>
      <c r="N106" s="709">
        <v>5</v>
      </c>
      <c r="O106" s="709">
        <v>0</v>
      </c>
      <c r="P106" s="709">
        <v>77</v>
      </c>
      <c r="Q106" s="710">
        <v>81</v>
      </c>
      <c r="R106" s="709">
        <v>8</v>
      </c>
      <c r="S106" s="709">
        <v>1</v>
      </c>
      <c r="T106" s="709">
        <v>0</v>
      </c>
      <c r="U106" s="709">
        <v>1</v>
      </c>
      <c r="V106" s="709">
        <v>0</v>
      </c>
      <c r="W106" s="709">
        <v>1</v>
      </c>
      <c r="X106" s="709">
        <v>0</v>
      </c>
      <c r="Y106" s="709">
        <v>0</v>
      </c>
      <c r="Z106" s="709">
        <v>1</v>
      </c>
      <c r="AA106" s="709">
        <v>1</v>
      </c>
      <c r="AB106" s="709">
        <v>0</v>
      </c>
      <c r="AC106" s="709">
        <v>2</v>
      </c>
      <c r="AD106" s="709">
        <v>0</v>
      </c>
      <c r="AE106" s="709">
        <v>0</v>
      </c>
      <c r="AF106" s="709">
        <v>15</v>
      </c>
      <c r="AG106" s="710">
        <v>81</v>
      </c>
      <c r="AH106" s="709">
        <v>35</v>
      </c>
      <c r="AI106" s="709">
        <v>3</v>
      </c>
      <c r="AJ106" s="709">
        <v>1</v>
      </c>
      <c r="AK106" s="709">
        <v>3</v>
      </c>
      <c r="AL106" s="709">
        <v>2</v>
      </c>
      <c r="AM106" s="709">
        <v>0</v>
      </c>
      <c r="AN106" s="709">
        <v>2</v>
      </c>
      <c r="AO106" s="709">
        <v>1</v>
      </c>
      <c r="AP106" s="709">
        <v>3</v>
      </c>
      <c r="AQ106" s="709">
        <v>1</v>
      </c>
      <c r="AR106" s="709">
        <v>2</v>
      </c>
      <c r="AS106" s="709">
        <v>4</v>
      </c>
      <c r="AT106" s="709">
        <v>5</v>
      </c>
      <c r="AU106" s="709">
        <v>0</v>
      </c>
      <c r="AV106" s="709">
        <v>62</v>
      </c>
    </row>
    <row r="107" spans="1:48">
      <c r="A107" s="710">
        <v>82</v>
      </c>
      <c r="B107" s="709">
        <v>31</v>
      </c>
      <c r="C107" s="709">
        <v>3</v>
      </c>
      <c r="D107" s="709">
        <v>4</v>
      </c>
      <c r="E107" s="709">
        <v>2</v>
      </c>
      <c r="F107" s="709">
        <v>1</v>
      </c>
      <c r="G107" s="709">
        <v>1</v>
      </c>
      <c r="H107" s="709">
        <v>3</v>
      </c>
      <c r="I107" s="709">
        <v>2</v>
      </c>
      <c r="J107" s="709">
        <v>1</v>
      </c>
      <c r="K107" s="709">
        <v>1</v>
      </c>
      <c r="L107" s="709">
        <v>1</v>
      </c>
      <c r="M107" s="709">
        <v>4</v>
      </c>
      <c r="N107" s="709">
        <v>3</v>
      </c>
      <c r="O107" s="709">
        <v>0</v>
      </c>
      <c r="P107" s="709">
        <v>57</v>
      </c>
      <c r="Q107" s="710">
        <v>82</v>
      </c>
      <c r="R107" s="709">
        <v>11</v>
      </c>
      <c r="S107" s="709">
        <v>0</v>
      </c>
      <c r="T107" s="709">
        <v>0</v>
      </c>
      <c r="U107" s="709">
        <v>0</v>
      </c>
      <c r="V107" s="709">
        <v>0</v>
      </c>
      <c r="W107" s="709">
        <v>0</v>
      </c>
      <c r="X107" s="709">
        <v>0</v>
      </c>
      <c r="Y107" s="709">
        <v>0</v>
      </c>
      <c r="Z107" s="709">
        <v>0</v>
      </c>
      <c r="AA107" s="709">
        <v>0</v>
      </c>
      <c r="AB107" s="709">
        <v>0</v>
      </c>
      <c r="AC107" s="709">
        <v>1</v>
      </c>
      <c r="AD107" s="709">
        <v>1</v>
      </c>
      <c r="AE107" s="709">
        <v>0</v>
      </c>
      <c r="AF107" s="709">
        <v>13</v>
      </c>
      <c r="AG107" s="710">
        <v>82</v>
      </c>
      <c r="AH107" s="709">
        <v>20</v>
      </c>
      <c r="AI107" s="709">
        <v>3</v>
      </c>
      <c r="AJ107" s="709">
        <v>4</v>
      </c>
      <c r="AK107" s="709">
        <v>2</v>
      </c>
      <c r="AL107" s="709">
        <v>1</v>
      </c>
      <c r="AM107" s="709">
        <v>1</v>
      </c>
      <c r="AN107" s="709">
        <v>3</v>
      </c>
      <c r="AO107" s="709">
        <v>2</v>
      </c>
      <c r="AP107" s="709">
        <v>1</v>
      </c>
      <c r="AQ107" s="709">
        <v>1</v>
      </c>
      <c r="AR107" s="709">
        <v>1</v>
      </c>
      <c r="AS107" s="709">
        <v>3</v>
      </c>
      <c r="AT107" s="709">
        <v>2</v>
      </c>
      <c r="AU107" s="709">
        <v>0</v>
      </c>
      <c r="AV107" s="709">
        <v>44</v>
      </c>
    </row>
    <row r="108" spans="1:48">
      <c r="A108" s="710">
        <v>83</v>
      </c>
      <c r="B108" s="709">
        <v>37</v>
      </c>
      <c r="C108" s="709">
        <v>5</v>
      </c>
      <c r="D108" s="709">
        <v>2</v>
      </c>
      <c r="E108" s="709">
        <v>2</v>
      </c>
      <c r="F108" s="709">
        <v>1</v>
      </c>
      <c r="G108" s="709">
        <v>1</v>
      </c>
      <c r="H108" s="709">
        <v>2</v>
      </c>
      <c r="I108" s="709">
        <v>1</v>
      </c>
      <c r="J108" s="709">
        <v>3</v>
      </c>
      <c r="K108" s="709">
        <v>0</v>
      </c>
      <c r="L108" s="709">
        <v>0</v>
      </c>
      <c r="M108" s="709">
        <v>0</v>
      </c>
      <c r="N108" s="709">
        <v>1</v>
      </c>
      <c r="O108" s="709">
        <v>0</v>
      </c>
      <c r="P108" s="709">
        <v>55</v>
      </c>
      <c r="Q108" s="710">
        <v>83</v>
      </c>
      <c r="R108" s="709">
        <v>11</v>
      </c>
      <c r="S108" s="709">
        <v>0</v>
      </c>
      <c r="T108" s="709">
        <v>0</v>
      </c>
      <c r="U108" s="709">
        <v>0</v>
      </c>
      <c r="V108" s="709">
        <v>0</v>
      </c>
      <c r="W108" s="709">
        <v>0</v>
      </c>
      <c r="X108" s="709">
        <v>1</v>
      </c>
      <c r="Y108" s="709">
        <v>1</v>
      </c>
      <c r="Z108" s="709">
        <v>1</v>
      </c>
      <c r="AA108" s="709">
        <v>0</v>
      </c>
      <c r="AB108" s="709">
        <v>0</v>
      </c>
      <c r="AC108" s="709">
        <v>0</v>
      </c>
      <c r="AD108" s="709">
        <v>0</v>
      </c>
      <c r="AE108" s="709">
        <v>0</v>
      </c>
      <c r="AF108" s="709">
        <v>14</v>
      </c>
      <c r="AG108" s="710">
        <v>83</v>
      </c>
      <c r="AH108" s="709">
        <v>26</v>
      </c>
      <c r="AI108" s="709">
        <v>5</v>
      </c>
      <c r="AJ108" s="709">
        <v>2</v>
      </c>
      <c r="AK108" s="709">
        <v>2</v>
      </c>
      <c r="AL108" s="709">
        <v>1</v>
      </c>
      <c r="AM108" s="709">
        <v>1</v>
      </c>
      <c r="AN108" s="709">
        <v>1</v>
      </c>
      <c r="AO108" s="709">
        <v>0</v>
      </c>
      <c r="AP108" s="709">
        <v>2</v>
      </c>
      <c r="AQ108" s="709">
        <v>0</v>
      </c>
      <c r="AR108" s="709">
        <v>0</v>
      </c>
      <c r="AS108" s="709">
        <v>0</v>
      </c>
      <c r="AT108" s="709">
        <v>1</v>
      </c>
      <c r="AU108" s="709">
        <v>0</v>
      </c>
      <c r="AV108" s="709">
        <v>41</v>
      </c>
    </row>
    <row r="109" spans="1:48">
      <c r="A109" s="710">
        <v>84</v>
      </c>
      <c r="B109" s="709">
        <v>21</v>
      </c>
      <c r="C109" s="709">
        <v>1</v>
      </c>
      <c r="D109" s="709">
        <v>1</v>
      </c>
      <c r="E109" s="709">
        <v>3</v>
      </c>
      <c r="F109" s="709">
        <v>1</v>
      </c>
      <c r="G109" s="709">
        <v>1</v>
      </c>
      <c r="H109" s="709">
        <v>0</v>
      </c>
      <c r="I109" s="709">
        <v>3</v>
      </c>
      <c r="J109" s="709">
        <v>2</v>
      </c>
      <c r="K109" s="709">
        <v>3</v>
      </c>
      <c r="L109" s="709">
        <v>0</v>
      </c>
      <c r="M109" s="709">
        <v>0</v>
      </c>
      <c r="N109" s="709">
        <v>1</v>
      </c>
      <c r="O109" s="709">
        <v>0</v>
      </c>
      <c r="P109" s="709">
        <v>37</v>
      </c>
      <c r="Q109" s="710">
        <v>84</v>
      </c>
      <c r="R109" s="709">
        <v>6</v>
      </c>
      <c r="S109" s="709">
        <v>0</v>
      </c>
      <c r="T109" s="709">
        <v>1</v>
      </c>
      <c r="U109" s="709">
        <v>1</v>
      </c>
      <c r="V109" s="709">
        <v>0</v>
      </c>
      <c r="W109" s="709">
        <v>1</v>
      </c>
      <c r="X109" s="709">
        <v>0</v>
      </c>
      <c r="Y109" s="709">
        <v>0</v>
      </c>
      <c r="Z109" s="709">
        <v>1</v>
      </c>
      <c r="AA109" s="709">
        <v>0</v>
      </c>
      <c r="AB109" s="709">
        <v>0</v>
      </c>
      <c r="AC109" s="709">
        <v>0</v>
      </c>
      <c r="AD109" s="709">
        <v>0</v>
      </c>
      <c r="AE109" s="709">
        <v>0</v>
      </c>
      <c r="AF109" s="709">
        <v>10</v>
      </c>
      <c r="AG109" s="710">
        <v>84</v>
      </c>
      <c r="AH109" s="709">
        <v>15</v>
      </c>
      <c r="AI109" s="709">
        <v>1</v>
      </c>
      <c r="AJ109" s="709">
        <v>0</v>
      </c>
      <c r="AK109" s="709">
        <v>2</v>
      </c>
      <c r="AL109" s="709">
        <v>1</v>
      </c>
      <c r="AM109" s="709">
        <v>0</v>
      </c>
      <c r="AN109" s="709">
        <v>0</v>
      </c>
      <c r="AO109" s="709">
        <v>3</v>
      </c>
      <c r="AP109" s="709">
        <v>1</v>
      </c>
      <c r="AQ109" s="709">
        <v>3</v>
      </c>
      <c r="AR109" s="709">
        <v>0</v>
      </c>
      <c r="AS109" s="709">
        <v>0</v>
      </c>
      <c r="AT109" s="709">
        <v>1</v>
      </c>
      <c r="AU109" s="709">
        <v>0</v>
      </c>
      <c r="AV109" s="709">
        <v>27</v>
      </c>
    </row>
    <row r="110" spans="1:48">
      <c r="A110" s="710" t="s">
        <v>750</v>
      </c>
      <c r="B110" s="709">
        <v>189</v>
      </c>
      <c r="C110" s="709">
        <v>18</v>
      </c>
      <c r="D110" s="709">
        <v>10</v>
      </c>
      <c r="E110" s="709">
        <v>18</v>
      </c>
      <c r="F110" s="709">
        <v>5</v>
      </c>
      <c r="G110" s="709">
        <v>5</v>
      </c>
      <c r="H110" s="709">
        <v>13</v>
      </c>
      <c r="I110" s="709">
        <v>13</v>
      </c>
      <c r="J110" s="709">
        <v>12</v>
      </c>
      <c r="K110" s="709">
        <v>8</v>
      </c>
      <c r="L110" s="709">
        <v>7</v>
      </c>
      <c r="M110" s="709">
        <v>11</v>
      </c>
      <c r="N110" s="709">
        <v>15</v>
      </c>
      <c r="O110" s="709">
        <v>1</v>
      </c>
      <c r="P110" s="709">
        <v>325</v>
      </c>
      <c r="Q110" s="710" t="s">
        <v>750</v>
      </c>
      <c r="R110" s="709">
        <v>53</v>
      </c>
      <c r="S110" s="709">
        <v>2</v>
      </c>
      <c r="T110" s="709">
        <v>3</v>
      </c>
      <c r="U110" s="709">
        <v>4</v>
      </c>
      <c r="V110" s="709">
        <v>0</v>
      </c>
      <c r="W110" s="709">
        <v>2</v>
      </c>
      <c r="X110" s="709">
        <v>3</v>
      </c>
      <c r="Y110" s="709">
        <v>3</v>
      </c>
      <c r="Z110" s="709">
        <v>5</v>
      </c>
      <c r="AA110" s="709">
        <v>1</v>
      </c>
      <c r="AB110" s="709">
        <v>2</v>
      </c>
      <c r="AC110" s="709">
        <v>3</v>
      </c>
      <c r="AD110" s="709">
        <v>2</v>
      </c>
      <c r="AE110" s="709">
        <v>1</v>
      </c>
      <c r="AF110" s="709">
        <v>84</v>
      </c>
      <c r="AG110" s="710" t="s">
        <v>750</v>
      </c>
      <c r="AH110" s="709">
        <v>136</v>
      </c>
      <c r="AI110" s="709">
        <v>16</v>
      </c>
      <c r="AJ110" s="709">
        <v>7</v>
      </c>
      <c r="AK110" s="709">
        <v>14</v>
      </c>
      <c r="AL110" s="709">
        <v>5</v>
      </c>
      <c r="AM110" s="709">
        <v>3</v>
      </c>
      <c r="AN110" s="709">
        <v>10</v>
      </c>
      <c r="AO110" s="709">
        <v>10</v>
      </c>
      <c r="AP110" s="709">
        <v>7</v>
      </c>
      <c r="AQ110" s="709">
        <v>7</v>
      </c>
      <c r="AR110" s="709">
        <v>5</v>
      </c>
      <c r="AS110" s="709">
        <v>8</v>
      </c>
      <c r="AT110" s="709">
        <v>13</v>
      </c>
      <c r="AU110" s="709">
        <v>0</v>
      </c>
      <c r="AV110" s="709">
        <v>241</v>
      </c>
    </row>
    <row r="111" spans="1:48">
      <c r="A111" s="710">
        <v>85</v>
      </c>
      <c r="B111" s="709">
        <v>24</v>
      </c>
      <c r="C111" s="709">
        <v>0</v>
      </c>
      <c r="D111" s="709">
        <v>2</v>
      </c>
      <c r="E111" s="709">
        <v>3</v>
      </c>
      <c r="F111" s="709">
        <v>0</v>
      </c>
      <c r="G111" s="709">
        <v>1</v>
      </c>
      <c r="H111" s="709">
        <v>0</v>
      </c>
      <c r="I111" s="709">
        <v>0</v>
      </c>
      <c r="J111" s="709">
        <v>1</v>
      </c>
      <c r="K111" s="709">
        <v>1</v>
      </c>
      <c r="L111" s="709">
        <v>1</v>
      </c>
      <c r="M111" s="709">
        <v>0</v>
      </c>
      <c r="N111" s="709">
        <v>1</v>
      </c>
      <c r="O111" s="709">
        <v>0</v>
      </c>
      <c r="P111" s="709">
        <v>34</v>
      </c>
      <c r="Q111" s="710">
        <v>85</v>
      </c>
      <c r="R111" s="709">
        <v>6</v>
      </c>
      <c r="S111" s="709">
        <v>0</v>
      </c>
      <c r="T111" s="709">
        <v>0</v>
      </c>
      <c r="U111" s="709">
        <v>0</v>
      </c>
      <c r="V111" s="709">
        <v>0</v>
      </c>
      <c r="W111" s="709">
        <v>0</v>
      </c>
      <c r="X111" s="709">
        <v>0</v>
      </c>
      <c r="Y111" s="709">
        <v>0</v>
      </c>
      <c r="Z111" s="709">
        <v>0</v>
      </c>
      <c r="AA111" s="709">
        <v>0</v>
      </c>
      <c r="AB111" s="709">
        <v>1</v>
      </c>
      <c r="AC111" s="709">
        <v>0</v>
      </c>
      <c r="AD111" s="709">
        <v>0</v>
      </c>
      <c r="AE111" s="709">
        <v>0</v>
      </c>
      <c r="AF111" s="709">
        <v>7</v>
      </c>
      <c r="AG111" s="710">
        <v>85</v>
      </c>
      <c r="AH111" s="709">
        <v>18</v>
      </c>
      <c r="AI111" s="709">
        <v>0</v>
      </c>
      <c r="AJ111" s="709">
        <v>2</v>
      </c>
      <c r="AK111" s="709">
        <v>3</v>
      </c>
      <c r="AL111" s="709">
        <v>0</v>
      </c>
      <c r="AM111" s="709">
        <v>1</v>
      </c>
      <c r="AN111" s="709">
        <v>0</v>
      </c>
      <c r="AO111" s="709">
        <v>0</v>
      </c>
      <c r="AP111" s="709">
        <v>1</v>
      </c>
      <c r="AQ111" s="709">
        <v>1</v>
      </c>
      <c r="AR111" s="709">
        <v>0</v>
      </c>
      <c r="AS111" s="709">
        <v>0</v>
      </c>
      <c r="AT111" s="709">
        <v>1</v>
      </c>
      <c r="AU111" s="709">
        <v>0</v>
      </c>
      <c r="AV111" s="709">
        <v>27</v>
      </c>
    </row>
    <row r="112" spans="1:48">
      <c r="A112" s="710">
        <v>86</v>
      </c>
      <c r="B112" s="709">
        <v>18</v>
      </c>
      <c r="C112" s="709">
        <v>0</v>
      </c>
      <c r="D112" s="709">
        <v>1</v>
      </c>
      <c r="E112" s="709">
        <v>2</v>
      </c>
      <c r="F112" s="709">
        <v>0</v>
      </c>
      <c r="G112" s="709">
        <v>1</v>
      </c>
      <c r="H112" s="709">
        <v>2</v>
      </c>
      <c r="I112" s="709">
        <v>0</v>
      </c>
      <c r="J112" s="709">
        <v>0</v>
      </c>
      <c r="K112" s="709">
        <v>0</v>
      </c>
      <c r="L112" s="709">
        <v>0</v>
      </c>
      <c r="M112" s="709">
        <v>0</v>
      </c>
      <c r="N112" s="709">
        <v>0</v>
      </c>
      <c r="O112" s="709">
        <v>0</v>
      </c>
      <c r="P112" s="709">
        <v>24</v>
      </c>
      <c r="Q112" s="710">
        <v>86</v>
      </c>
      <c r="R112" s="709">
        <v>2</v>
      </c>
      <c r="S112" s="709">
        <v>0</v>
      </c>
      <c r="T112" s="709">
        <v>0</v>
      </c>
      <c r="U112" s="709">
        <v>1</v>
      </c>
      <c r="V112" s="709">
        <v>0</v>
      </c>
      <c r="W112" s="709">
        <v>1</v>
      </c>
      <c r="X112" s="709">
        <v>1</v>
      </c>
      <c r="Y112" s="709">
        <v>0</v>
      </c>
      <c r="Z112" s="709">
        <v>0</v>
      </c>
      <c r="AA112" s="709">
        <v>0</v>
      </c>
      <c r="AB112" s="709">
        <v>0</v>
      </c>
      <c r="AC112" s="709">
        <v>0</v>
      </c>
      <c r="AD112" s="709">
        <v>0</v>
      </c>
      <c r="AE112" s="709">
        <v>0</v>
      </c>
      <c r="AF112" s="709">
        <v>5</v>
      </c>
      <c r="AG112" s="710">
        <v>86</v>
      </c>
      <c r="AH112" s="709">
        <v>16</v>
      </c>
      <c r="AI112" s="709">
        <v>0</v>
      </c>
      <c r="AJ112" s="709">
        <v>1</v>
      </c>
      <c r="AK112" s="709">
        <v>1</v>
      </c>
      <c r="AL112" s="709">
        <v>0</v>
      </c>
      <c r="AM112" s="709">
        <v>0</v>
      </c>
      <c r="AN112" s="709">
        <v>1</v>
      </c>
      <c r="AO112" s="709">
        <v>0</v>
      </c>
      <c r="AP112" s="709">
        <v>0</v>
      </c>
      <c r="AQ112" s="709">
        <v>0</v>
      </c>
      <c r="AR112" s="709">
        <v>0</v>
      </c>
      <c r="AS112" s="709">
        <v>0</v>
      </c>
      <c r="AT112" s="709">
        <v>0</v>
      </c>
      <c r="AU112" s="709">
        <v>0</v>
      </c>
      <c r="AV112" s="709">
        <v>19</v>
      </c>
    </row>
    <row r="113" spans="1:48">
      <c r="A113" s="710">
        <v>87</v>
      </c>
      <c r="B113" s="709">
        <v>18</v>
      </c>
      <c r="C113" s="709">
        <v>2</v>
      </c>
      <c r="D113" s="709">
        <v>2</v>
      </c>
      <c r="E113" s="709">
        <v>0</v>
      </c>
      <c r="F113" s="709">
        <v>0</v>
      </c>
      <c r="G113" s="709">
        <v>0</v>
      </c>
      <c r="H113" s="709">
        <v>0</v>
      </c>
      <c r="I113" s="709">
        <v>0</v>
      </c>
      <c r="J113" s="709">
        <v>1</v>
      </c>
      <c r="K113" s="709">
        <v>0</v>
      </c>
      <c r="L113" s="709">
        <v>0</v>
      </c>
      <c r="M113" s="709">
        <v>1</v>
      </c>
      <c r="N113" s="709">
        <v>1</v>
      </c>
      <c r="O113" s="709">
        <v>2</v>
      </c>
      <c r="P113" s="709">
        <v>27</v>
      </c>
      <c r="Q113" s="710">
        <v>87</v>
      </c>
      <c r="R113" s="709">
        <v>1</v>
      </c>
      <c r="S113" s="709">
        <v>0</v>
      </c>
      <c r="T113" s="709">
        <v>1</v>
      </c>
      <c r="U113" s="709">
        <v>0</v>
      </c>
      <c r="V113" s="709">
        <v>0</v>
      </c>
      <c r="W113" s="709">
        <v>0</v>
      </c>
      <c r="X113" s="709">
        <v>0</v>
      </c>
      <c r="Y113" s="709">
        <v>0</v>
      </c>
      <c r="Z113" s="709">
        <v>1</v>
      </c>
      <c r="AA113" s="709">
        <v>0</v>
      </c>
      <c r="AB113" s="709">
        <v>0</v>
      </c>
      <c r="AC113" s="709">
        <v>0</v>
      </c>
      <c r="AD113" s="709">
        <v>0</v>
      </c>
      <c r="AE113" s="709">
        <v>0</v>
      </c>
      <c r="AF113" s="709">
        <v>3</v>
      </c>
      <c r="AG113" s="710">
        <v>87</v>
      </c>
      <c r="AH113" s="709">
        <v>17</v>
      </c>
      <c r="AI113" s="709">
        <v>2</v>
      </c>
      <c r="AJ113" s="709">
        <v>1</v>
      </c>
      <c r="AK113" s="709">
        <v>0</v>
      </c>
      <c r="AL113" s="709">
        <v>0</v>
      </c>
      <c r="AM113" s="709">
        <v>0</v>
      </c>
      <c r="AN113" s="709">
        <v>0</v>
      </c>
      <c r="AO113" s="709">
        <v>0</v>
      </c>
      <c r="AP113" s="709">
        <v>0</v>
      </c>
      <c r="AQ113" s="709">
        <v>0</v>
      </c>
      <c r="AR113" s="709">
        <v>0</v>
      </c>
      <c r="AS113" s="709">
        <v>1</v>
      </c>
      <c r="AT113" s="709">
        <v>1</v>
      </c>
      <c r="AU113" s="709">
        <v>2</v>
      </c>
      <c r="AV113" s="709">
        <v>24</v>
      </c>
    </row>
    <row r="114" spans="1:48">
      <c r="A114" s="710">
        <v>88</v>
      </c>
      <c r="B114" s="709">
        <v>29</v>
      </c>
      <c r="C114" s="709">
        <v>1</v>
      </c>
      <c r="D114" s="709">
        <v>0</v>
      </c>
      <c r="E114" s="709">
        <v>1</v>
      </c>
      <c r="F114" s="709">
        <v>1</v>
      </c>
      <c r="G114" s="709">
        <v>0</v>
      </c>
      <c r="H114" s="709">
        <v>2</v>
      </c>
      <c r="I114" s="709">
        <v>0</v>
      </c>
      <c r="J114" s="709">
        <v>0</v>
      </c>
      <c r="K114" s="709">
        <v>0</v>
      </c>
      <c r="L114" s="709">
        <v>0</v>
      </c>
      <c r="M114" s="709">
        <v>0</v>
      </c>
      <c r="N114" s="709">
        <v>3</v>
      </c>
      <c r="O114" s="709">
        <v>0</v>
      </c>
      <c r="P114" s="709">
        <v>37</v>
      </c>
      <c r="Q114" s="710">
        <v>88</v>
      </c>
      <c r="R114" s="709">
        <v>8</v>
      </c>
      <c r="S114" s="709">
        <v>0</v>
      </c>
      <c r="T114" s="709">
        <v>0</v>
      </c>
      <c r="U114" s="709">
        <v>0</v>
      </c>
      <c r="V114" s="709">
        <v>0</v>
      </c>
      <c r="W114" s="709">
        <v>0</v>
      </c>
      <c r="X114" s="709">
        <v>1</v>
      </c>
      <c r="Y114" s="709">
        <v>0</v>
      </c>
      <c r="Z114" s="709">
        <v>0</v>
      </c>
      <c r="AA114" s="709">
        <v>0</v>
      </c>
      <c r="AB114" s="709">
        <v>0</v>
      </c>
      <c r="AC114" s="709">
        <v>0</v>
      </c>
      <c r="AD114" s="709">
        <v>0</v>
      </c>
      <c r="AE114" s="709">
        <v>0</v>
      </c>
      <c r="AF114" s="709">
        <v>9</v>
      </c>
      <c r="AG114" s="710">
        <v>88</v>
      </c>
      <c r="AH114" s="709">
        <v>21</v>
      </c>
      <c r="AI114" s="709">
        <v>1</v>
      </c>
      <c r="AJ114" s="709">
        <v>0</v>
      </c>
      <c r="AK114" s="709">
        <v>1</v>
      </c>
      <c r="AL114" s="709">
        <v>1</v>
      </c>
      <c r="AM114" s="709">
        <v>0</v>
      </c>
      <c r="AN114" s="709">
        <v>1</v>
      </c>
      <c r="AO114" s="709">
        <v>0</v>
      </c>
      <c r="AP114" s="709">
        <v>0</v>
      </c>
      <c r="AQ114" s="709">
        <v>0</v>
      </c>
      <c r="AR114" s="709">
        <v>0</v>
      </c>
      <c r="AS114" s="709">
        <v>0</v>
      </c>
      <c r="AT114" s="709">
        <v>3</v>
      </c>
      <c r="AU114" s="709">
        <v>0</v>
      </c>
      <c r="AV114" s="709">
        <v>28</v>
      </c>
    </row>
    <row r="115" spans="1:48">
      <c r="A115" s="710">
        <v>89</v>
      </c>
      <c r="B115" s="709">
        <v>11</v>
      </c>
      <c r="C115" s="709">
        <v>0</v>
      </c>
      <c r="D115" s="709">
        <v>1</v>
      </c>
      <c r="E115" s="709">
        <v>2</v>
      </c>
      <c r="F115" s="709">
        <v>2</v>
      </c>
      <c r="G115" s="709">
        <v>0</v>
      </c>
      <c r="H115" s="709">
        <v>2</v>
      </c>
      <c r="I115" s="709">
        <v>1</v>
      </c>
      <c r="J115" s="709">
        <v>0</v>
      </c>
      <c r="K115" s="709">
        <v>1</v>
      </c>
      <c r="L115" s="709">
        <v>3</v>
      </c>
      <c r="M115" s="709">
        <v>1</v>
      </c>
      <c r="N115" s="709">
        <v>0</v>
      </c>
      <c r="O115" s="709">
        <v>0</v>
      </c>
      <c r="P115" s="709">
        <v>24</v>
      </c>
      <c r="Q115" s="710">
        <v>89</v>
      </c>
      <c r="R115" s="709">
        <v>3</v>
      </c>
      <c r="S115" s="709">
        <v>0</v>
      </c>
      <c r="T115" s="709">
        <v>0</v>
      </c>
      <c r="U115" s="709">
        <v>1</v>
      </c>
      <c r="V115" s="709">
        <v>1</v>
      </c>
      <c r="W115" s="709">
        <v>0</v>
      </c>
      <c r="X115" s="709">
        <v>0</v>
      </c>
      <c r="Y115" s="709">
        <v>0</v>
      </c>
      <c r="Z115" s="709">
        <v>0</v>
      </c>
      <c r="AA115" s="709">
        <v>0</v>
      </c>
      <c r="AB115" s="709">
        <v>0</v>
      </c>
      <c r="AC115" s="709">
        <v>0</v>
      </c>
      <c r="AD115" s="709">
        <v>0</v>
      </c>
      <c r="AE115" s="709">
        <v>0</v>
      </c>
      <c r="AF115" s="709">
        <v>5</v>
      </c>
      <c r="AG115" s="710">
        <v>89</v>
      </c>
      <c r="AH115" s="709">
        <v>8</v>
      </c>
      <c r="AI115" s="709">
        <v>0</v>
      </c>
      <c r="AJ115" s="709">
        <v>1</v>
      </c>
      <c r="AK115" s="709">
        <v>1</v>
      </c>
      <c r="AL115" s="709">
        <v>1</v>
      </c>
      <c r="AM115" s="709">
        <v>0</v>
      </c>
      <c r="AN115" s="709">
        <v>2</v>
      </c>
      <c r="AO115" s="709">
        <v>1</v>
      </c>
      <c r="AP115" s="709">
        <v>0</v>
      </c>
      <c r="AQ115" s="709">
        <v>1</v>
      </c>
      <c r="AR115" s="709">
        <v>3</v>
      </c>
      <c r="AS115" s="709">
        <v>1</v>
      </c>
      <c r="AT115" s="709">
        <v>0</v>
      </c>
      <c r="AU115" s="709">
        <v>0</v>
      </c>
      <c r="AV115" s="709">
        <v>19</v>
      </c>
    </row>
    <row r="116" spans="1:48">
      <c r="A116" s="710" t="s">
        <v>751</v>
      </c>
      <c r="B116" s="709">
        <v>100</v>
      </c>
      <c r="C116" s="709">
        <v>3</v>
      </c>
      <c r="D116" s="709">
        <v>6</v>
      </c>
      <c r="E116" s="709">
        <v>8</v>
      </c>
      <c r="F116" s="709">
        <v>3</v>
      </c>
      <c r="G116" s="709">
        <v>2</v>
      </c>
      <c r="H116" s="709">
        <v>6</v>
      </c>
      <c r="I116" s="709">
        <v>1</v>
      </c>
      <c r="J116" s="709">
        <v>2</v>
      </c>
      <c r="K116" s="709">
        <v>2</v>
      </c>
      <c r="L116" s="709">
        <v>4</v>
      </c>
      <c r="M116" s="709">
        <v>2</v>
      </c>
      <c r="N116" s="709">
        <v>5</v>
      </c>
      <c r="O116" s="709">
        <v>2</v>
      </c>
      <c r="P116" s="709">
        <v>146</v>
      </c>
      <c r="Q116" s="710" t="s">
        <v>751</v>
      </c>
      <c r="R116" s="709">
        <v>20</v>
      </c>
      <c r="S116" s="709">
        <v>0</v>
      </c>
      <c r="T116" s="709">
        <v>1</v>
      </c>
      <c r="U116" s="709">
        <v>2</v>
      </c>
      <c r="V116" s="709">
        <v>1</v>
      </c>
      <c r="W116" s="709">
        <v>1</v>
      </c>
      <c r="X116" s="709">
        <v>2</v>
      </c>
      <c r="Y116" s="709">
        <v>0</v>
      </c>
      <c r="Z116" s="709">
        <v>1</v>
      </c>
      <c r="AA116" s="709">
        <v>0</v>
      </c>
      <c r="AB116" s="709">
        <v>1</v>
      </c>
      <c r="AC116" s="709">
        <v>0</v>
      </c>
      <c r="AD116" s="709">
        <v>0</v>
      </c>
      <c r="AE116" s="709">
        <v>0</v>
      </c>
      <c r="AF116" s="709">
        <v>29</v>
      </c>
      <c r="AG116" s="710" t="s">
        <v>751</v>
      </c>
      <c r="AH116" s="709">
        <v>80</v>
      </c>
      <c r="AI116" s="709">
        <v>3</v>
      </c>
      <c r="AJ116" s="709">
        <v>5</v>
      </c>
      <c r="AK116" s="709">
        <v>6</v>
      </c>
      <c r="AL116" s="709">
        <v>2</v>
      </c>
      <c r="AM116" s="709">
        <v>1</v>
      </c>
      <c r="AN116" s="709">
        <v>4</v>
      </c>
      <c r="AO116" s="709">
        <v>1</v>
      </c>
      <c r="AP116" s="709">
        <v>1</v>
      </c>
      <c r="AQ116" s="709">
        <v>2</v>
      </c>
      <c r="AR116" s="709">
        <v>3</v>
      </c>
      <c r="AS116" s="709">
        <v>2</v>
      </c>
      <c r="AT116" s="709">
        <v>5</v>
      </c>
      <c r="AU116" s="709">
        <v>2</v>
      </c>
      <c r="AV116" s="709">
        <v>117</v>
      </c>
    </row>
    <row r="117" spans="1:48">
      <c r="A117" s="783"/>
      <c r="B117" s="784"/>
      <c r="C117" s="784"/>
      <c r="D117" s="784"/>
      <c r="E117" s="784"/>
      <c r="F117" s="784"/>
      <c r="G117" s="784"/>
      <c r="H117" s="784"/>
      <c r="I117" s="784"/>
      <c r="J117" s="784"/>
      <c r="K117" s="784"/>
      <c r="L117" s="784"/>
      <c r="M117" s="784"/>
      <c r="N117" s="784"/>
      <c r="O117" s="784"/>
      <c r="P117" s="784"/>
      <c r="Q117" s="783"/>
      <c r="R117" s="784"/>
      <c r="S117" s="784"/>
      <c r="T117" s="784"/>
      <c r="U117" s="784"/>
      <c r="V117" s="784"/>
      <c r="W117" s="784"/>
      <c r="X117" s="784"/>
      <c r="Y117" s="784"/>
      <c r="Z117" s="784"/>
      <c r="AA117" s="784"/>
      <c r="AB117" s="784"/>
      <c r="AC117" s="784"/>
      <c r="AD117" s="784"/>
      <c r="AE117" s="784"/>
      <c r="AF117" s="784"/>
      <c r="AG117" s="783"/>
      <c r="AH117" s="784"/>
      <c r="AI117" s="784"/>
      <c r="AJ117" s="784"/>
      <c r="AK117" s="784"/>
      <c r="AL117" s="784"/>
      <c r="AM117" s="784"/>
      <c r="AN117" s="784"/>
      <c r="AO117" s="784"/>
      <c r="AP117" s="784"/>
      <c r="AQ117" s="784"/>
      <c r="AR117" s="784"/>
      <c r="AS117" s="784"/>
      <c r="AT117" s="784"/>
      <c r="AU117" s="784"/>
      <c r="AV117" s="784"/>
    </row>
    <row r="118" spans="1:48">
      <c r="A118" s="1499">
        <v>13</v>
      </c>
      <c r="B118" s="1499"/>
      <c r="C118" s="1499"/>
      <c r="D118" s="1499"/>
      <c r="E118" s="1499"/>
      <c r="F118" s="1499"/>
      <c r="G118" s="1499"/>
      <c r="H118" s="1499"/>
      <c r="I118" s="1499"/>
      <c r="J118" s="1499"/>
      <c r="K118" s="1499"/>
      <c r="L118" s="1499"/>
      <c r="M118" s="1499"/>
      <c r="N118" s="1499"/>
      <c r="O118" s="1499"/>
      <c r="P118" s="1499"/>
      <c r="Q118" s="1499">
        <v>16</v>
      </c>
      <c r="R118" s="1499"/>
      <c r="S118" s="1499"/>
      <c r="T118" s="1499"/>
      <c r="U118" s="1499"/>
      <c r="V118" s="1499"/>
      <c r="W118" s="1499"/>
      <c r="X118" s="1499"/>
      <c r="Y118" s="1499"/>
      <c r="Z118" s="1499"/>
      <c r="AA118" s="1499"/>
      <c r="AB118" s="1499"/>
      <c r="AC118" s="1499"/>
      <c r="AD118" s="1499"/>
      <c r="AE118" s="1499"/>
      <c r="AF118" s="1499"/>
      <c r="AG118" s="1499">
        <v>19</v>
      </c>
      <c r="AH118" s="1499"/>
      <c r="AI118" s="1499"/>
      <c r="AJ118" s="1499"/>
      <c r="AK118" s="1499"/>
      <c r="AL118" s="1499"/>
      <c r="AM118" s="1499"/>
      <c r="AN118" s="1499"/>
      <c r="AO118" s="1499"/>
      <c r="AP118" s="1499"/>
      <c r="AQ118" s="1499"/>
      <c r="AR118" s="1499"/>
      <c r="AS118" s="1499"/>
      <c r="AT118" s="1499"/>
      <c r="AU118" s="1499"/>
      <c r="AV118" s="1499"/>
    </row>
    <row r="119" spans="1:48">
      <c r="A119" s="783"/>
      <c r="B119" s="784"/>
      <c r="C119" s="784"/>
      <c r="D119" s="784"/>
      <c r="E119" s="784"/>
      <c r="F119" s="784"/>
      <c r="G119" s="784"/>
      <c r="H119" s="784"/>
      <c r="I119" s="784"/>
      <c r="J119" s="784"/>
      <c r="K119" s="784"/>
      <c r="L119" s="784"/>
      <c r="M119" s="784"/>
      <c r="N119" s="784"/>
      <c r="O119" s="784"/>
      <c r="P119" s="784"/>
      <c r="Q119" s="783"/>
      <c r="R119" s="784"/>
      <c r="S119" s="784"/>
      <c r="T119" s="784"/>
      <c r="U119" s="784"/>
      <c r="V119" s="784"/>
      <c r="W119" s="784"/>
      <c r="X119" s="784"/>
      <c r="Y119" s="784"/>
      <c r="Z119" s="784"/>
      <c r="AA119" s="784"/>
      <c r="AB119" s="784"/>
      <c r="AC119" s="784"/>
      <c r="AD119" s="784"/>
      <c r="AE119" s="784"/>
      <c r="AF119" s="784"/>
      <c r="AG119" s="783"/>
      <c r="AH119" s="784"/>
      <c r="AI119" s="784"/>
      <c r="AJ119" s="784"/>
      <c r="AK119" s="784"/>
      <c r="AL119" s="784"/>
      <c r="AM119" s="784"/>
      <c r="AN119" s="784"/>
      <c r="AO119" s="784"/>
      <c r="AP119" s="784"/>
      <c r="AQ119" s="784"/>
      <c r="AR119" s="784"/>
      <c r="AS119" s="784"/>
      <c r="AT119" s="784"/>
      <c r="AU119" s="784"/>
      <c r="AV119" s="784"/>
    </row>
    <row r="120" spans="1:48">
      <c r="A120" s="710">
        <v>90</v>
      </c>
      <c r="B120" s="709">
        <v>9</v>
      </c>
      <c r="C120" s="709">
        <v>1</v>
      </c>
      <c r="D120" s="709">
        <v>0</v>
      </c>
      <c r="E120" s="709">
        <v>2</v>
      </c>
      <c r="F120" s="709">
        <v>0</v>
      </c>
      <c r="G120" s="709">
        <v>0</v>
      </c>
      <c r="H120" s="709">
        <v>1</v>
      </c>
      <c r="I120" s="709">
        <v>0</v>
      </c>
      <c r="J120" s="709">
        <v>1</v>
      </c>
      <c r="K120" s="709">
        <v>0</v>
      </c>
      <c r="L120" s="709">
        <v>1</v>
      </c>
      <c r="M120" s="709">
        <v>0</v>
      </c>
      <c r="N120" s="709">
        <v>0</v>
      </c>
      <c r="O120" s="709">
        <v>0</v>
      </c>
      <c r="P120" s="709">
        <v>15</v>
      </c>
      <c r="Q120" s="710">
        <v>90</v>
      </c>
      <c r="R120" s="709">
        <v>1</v>
      </c>
      <c r="S120" s="709">
        <v>0</v>
      </c>
      <c r="T120" s="709">
        <v>0</v>
      </c>
      <c r="U120" s="709">
        <v>0</v>
      </c>
      <c r="V120" s="709">
        <v>0</v>
      </c>
      <c r="W120" s="709">
        <v>0</v>
      </c>
      <c r="X120" s="709">
        <v>0</v>
      </c>
      <c r="Y120" s="709">
        <v>0</v>
      </c>
      <c r="Z120" s="709">
        <v>0</v>
      </c>
      <c r="AA120" s="709">
        <v>0</v>
      </c>
      <c r="AB120" s="709">
        <v>1</v>
      </c>
      <c r="AC120" s="709">
        <v>0</v>
      </c>
      <c r="AD120" s="709">
        <v>0</v>
      </c>
      <c r="AE120" s="709">
        <v>0</v>
      </c>
      <c r="AF120" s="709">
        <v>2</v>
      </c>
      <c r="AG120" s="710">
        <v>90</v>
      </c>
      <c r="AH120" s="709">
        <v>8</v>
      </c>
      <c r="AI120" s="709">
        <v>1</v>
      </c>
      <c r="AJ120" s="709">
        <v>0</v>
      </c>
      <c r="AK120" s="709">
        <v>2</v>
      </c>
      <c r="AL120" s="709">
        <v>0</v>
      </c>
      <c r="AM120" s="709">
        <v>0</v>
      </c>
      <c r="AN120" s="709">
        <v>1</v>
      </c>
      <c r="AO120" s="709">
        <v>0</v>
      </c>
      <c r="AP120" s="709">
        <v>1</v>
      </c>
      <c r="AQ120" s="709">
        <v>0</v>
      </c>
      <c r="AR120" s="709">
        <v>0</v>
      </c>
      <c r="AS120" s="709">
        <v>0</v>
      </c>
      <c r="AT120" s="709">
        <v>0</v>
      </c>
      <c r="AU120" s="709">
        <v>0</v>
      </c>
      <c r="AV120" s="709">
        <v>13</v>
      </c>
    </row>
    <row r="121" spans="1:48">
      <c r="A121" s="710">
        <v>91</v>
      </c>
      <c r="B121" s="709">
        <v>3</v>
      </c>
      <c r="C121" s="709">
        <v>0</v>
      </c>
      <c r="D121" s="709">
        <v>2</v>
      </c>
      <c r="E121" s="709">
        <v>0</v>
      </c>
      <c r="F121" s="709">
        <v>0</v>
      </c>
      <c r="G121" s="709">
        <v>1</v>
      </c>
      <c r="H121" s="709">
        <v>1</v>
      </c>
      <c r="I121" s="709">
        <v>0</v>
      </c>
      <c r="J121" s="709">
        <v>0</v>
      </c>
      <c r="K121" s="709">
        <v>1</v>
      </c>
      <c r="L121" s="709">
        <v>0</v>
      </c>
      <c r="M121" s="709">
        <v>0</v>
      </c>
      <c r="N121" s="709">
        <v>0</v>
      </c>
      <c r="O121" s="709">
        <v>1</v>
      </c>
      <c r="P121" s="709">
        <v>9</v>
      </c>
      <c r="Q121" s="710">
        <v>91</v>
      </c>
      <c r="R121" s="709">
        <v>2</v>
      </c>
      <c r="S121" s="709">
        <v>0</v>
      </c>
      <c r="T121" s="709">
        <v>0</v>
      </c>
      <c r="U121" s="709">
        <v>0</v>
      </c>
      <c r="V121" s="709">
        <v>0</v>
      </c>
      <c r="W121" s="709">
        <v>1</v>
      </c>
      <c r="X121" s="709">
        <v>0</v>
      </c>
      <c r="Y121" s="709">
        <v>0</v>
      </c>
      <c r="Z121" s="709">
        <v>0</v>
      </c>
      <c r="AA121" s="709">
        <v>0</v>
      </c>
      <c r="AB121" s="709">
        <v>0</v>
      </c>
      <c r="AC121" s="709">
        <v>0</v>
      </c>
      <c r="AD121" s="709">
        <v>0</v>
      </c>
      <c r="AE121" s="709">
        <v>0</v>
      </c>
      <c r="AF121" s="709">
        <v>3</v>
      </c>
      <c r="AG121" s="710">
        <v>91</v>
      </c>
      <c r="AH121" s="709">
        <v>1</v>
      </c>
      <c r="AI121" s="709">
        <v>0</v>
      </c>
      <c r="AJ121" s="709">
        <v>2</v>
      </c>
      <c r="AK121" s="709">
        <v>0</v>
      </c>
      <c r="AL121" s="709">
        <v>0</v>
      </c>
      <c r="AM121" s="709">
        <v>0</v>
      </c>
      <c r="AN121" s="709">
        <v>1</v>
      </c>
      <c r="AO121" s="709">
        <v>0</v>
      </c>
      <c r="AP121" s="709">
        <v>0</v>
      </c>
      <c r="AQ121" s="709">
        <v>1</v>
      </c>
      <c r="AR121" s="709">
        <v>0</v>
      </c>
      <c r="AS121" s="709">
        <v>0</v>
      </c>
      <c r="AT121" s="709">
        <v>0</v>
      </c>
      <c r="AU121" s="709">
        <v>1</v>
      </c>
      <c r="AV121" s="709">
        <v>6</v>
      </c>
    </row>
    <row r="122" spans="1:48">
      <c r="A122" s="710">
        <v>92</v>
      </c>
      <c r="B122" s="709">
        <v>5</v>
      </c>
      <c r="C122" s="709">
        <v>0</v>
      </c>
      <c r="D122" s="709">
        <v>0</v>
      </c>
      <c r="E122" s="709">
        <v>3</v>
      </c>
      <c r="F122" s="709">
        <v>0</v>
      </c>
      <c r="G122" s="709">
        <v>0</v>
      </c>
      <c r="H122" s="709">
        <v>0</v>
      </c>
      <c r="I122" s="709">
        <v>0</v>
      </c>
      <c r="J122" s="709">
        <v>0</v>
      </c>
      <c r="K122" s="709">
        <v>0</v>
      </c>
      <c r="L122" s="709">
        <v>0</v>
      </c>
      <c r="M122" s="709">
        <v>0</v>
      </c>
      <c r="N122" s="709">
        <v>1</v>
      </c>
      <c r="O122" s="709">
        <v>0</v>
      </c>
      <c r="P122" s="709">
        <v>9</v>
      </c>
      <c r="Q122" s="710">
        <v>92</v>
      </c>
      <c r="R122" s="709">
        <v>1</v>
      </c>
      <c r="S122" s="709">
        <v>0</v>
      </c>
      <c r="T122" s="709">
        <v>0</v>
      </c>
      <c r="U122" s="709">
        <v>0</v>
      </c>
      <c r="V122" s="709">
        <v>0</v>
      </c>
      <c r="W122" s="709">
        <v>0</v>
      </c>
      <c r="X122" s="709">
        <v>0</v>
      </c>
      <c r="Y122" s="709">
        <v>0</v>
      </c>
      <c r="Z122" s="709">
        <v>0</v>
      </c>
      <c r="AA122" s="709">
        <v>0</v>
      </c>
      <c r="AB122" s="709">
        <v>0</v>
      </c>
      <c r="AC122" s="709">
        <v>0</v>
      </c>
      <c r="AD122" s="709">
        <v>1</v>
      </c>
      <c r="AE122" s="709">
        <v>0</v>
      </c>
      <c r="AF122" s="709">
        <v>2</v>
      </c>
      <c r="AG122" s="710">
        <v>92</v>
      </c>
      <c r="AH122" s="709">
        <v>4</v>
      </c>
      <c r="AI122" s="709">
        <v>0</v>
      </c>
      <c r="AJ122" s="709">
        <v>0</v>
      </c>
      <c r="AK122" s="709">
        <v>3</v>
      </c>
      <c r="AL122" s="709">
        <v>0</v>
      </c>
      <c r="AM122" s="709">
        <v>0</v>
      </c>
      <c r="AN122" s="709">
        <v>0</v>
      </c>
      <c r="AO122" s="709">
        <v>0</v>
      </c>
      <c r="AP122" s="709">
        <v>0</v>
      </c>
      <c r="AQ122" s="709">
        <v>0</v>
      </c>
      <c r="AR122" s="709">
        <v>0</v>
      </c>
      <c r="AS122" s="709">
        <v>0</v>
      </c>
      <c r="AT122" s="709">
        <v>0</v>
      </c>
      <c r="AU122" s="709">
        <v>0</v>
      </c>
      <c r="AV122" s="709">
        <v>7</v>
      </c>
    </row>
    <row r="123" spans="1:48">
      <c r="A123" s="710">
        <v>93</v>
      </c>
      <c r="B123" s="709">
        <v>4</v>
      </c>
      <c r="C123" s="709">
        <v>0</v>
      </c>
      <c r="D123" s="709">
        <v>0</v>
      </c>
      <c r="E123" s="709">
        <v>0</v>
      </c>
      <c r="F123" s="709">
        <v>0</v>
      </c>
      <c r="G123" s="709">
        <v>0</v>
      </c>
      <c r="H123" s="709">
        <v>0</v>
      </c>
      <c r="I123" s="709">
        <v>0</v>
      </c>
      <c r="J123" s="709">
        <v>0</v>
      </c>
      <c r="K123" s="709">
        <v>0</v>
      </c>
      <c r="L123" s="709">
        <v>0</v>
      </c>
      <c r="M123" s="709">
        <v>0</v>
      </c>
      <c r="N123" s="709">
        <v>0</v>
      </c>
      <c r="O123" s="709">
        <v>0</v>
      </c>
      <c r="P123" s="709">
        <v>4</v>
      </c>
      <c r="Q123" s="710">
        <v>93</v>
      </c>
      <c r="R123" s="709">
        <v>0</v>
      </c>
      <c r="S123" s="709">
        <v>0</v>
      </c>
      <c r="T123" s="709">
        <v>0</v>
      </c>
      <c r="U123" s="709">
        <v>0</v>
      </c>
      <c r="V123" s="709">
        <v>0</v>
      </c>
      <c r="W123" s="709">
        <v>0</v>
      </c>
      <c r="X123" s="709">
        <v>0</v>
      </c>
      <c r="Y123" s="709">
        <v>0</v>
      </c>
      <c r="Z123" s="709">
        <v>0</v>
      </c>
      <c r="AA123" s="709">
        <v>0</v>
      </c>
      <c r="AB123" s="709">
        <v>0</v>
      </c>
      <c r="AC123" s="709">
        <v>0</v>
      </c>
      <c r="AD123" s="709">
        <v>0</v>
      </c>
      <c r="AE123" s="709">
        <v>0</v>
      </c>
      <c r="AF123" s="709">
        <v>0</v>
      </c>
      <c r="AG123" s="710">
        <v>93</v>
      </c>
      <c r="AH123" s="709">
        <v>4</v>
      </c>
      <c r="AI123" s="709">
        <v>0</v>
      </c>
      <c r="AJ123" s="709">
        <v>0</v>
      </c>
      <c r="AK123" s="709">
        <v>0</v>
      </c>
      <c r="AL123" s="709">
        <v>0</v>
      </c>
      <c r="AM123" s="709">
        <v>0</v>
      </c>
      <c r="AN123" s="709">
        <v>0</v>
      </c>
      <c r="AO123" s="709">
        <v>0</v>
      </c>
      <c r="AP123" s="709">
        <v>0</v>
      </c>
      <c r="AQ123" s="709">
        <v>0</v>
      </c>
      <c r="AR123" s="709">
        <v>0</v>
      </c>
      <c r="AS123" s="709">
        <v>0</v>
      </c>
      <c r="AT123" s="709">
        <v>0</v>
      </c>
      <c r="AU123" s="709">
        <v>0</v>
      </c>
      <c r="AV123" s="709">
        <v>4</v>
      </c>
    </row>
    <row r="124" spans="1:48">
      <c r="A124" s="710">
        <v>94</v>
      </c>
      <c r="B124" s="709">
        <v>1</v>
      </c>
      <c r="C124" s="709">
        <v>0</v>
      </c>
      <c r="D124" s="709">
        <v>0</v>
      </c>
      <c r="E124" s="709">
        <v>0</v>
      </c>
      <c r="F124" s="709">
        <v>0</v>
      </c>
      <c r="G124" s="709">
        <v>0</v>
      </c>
      <c r="H124" s="709">
        <v>0</v>
      </c>
      <c r="I124" s="709">
        <v>0</v>
      </c>
      <c r="J124" s="709">
        <v>0</v>
      </c>
      <c r="K124" s="709">
        <v>0</v>
      </c>
      <c r="L124" s="709">
        <v>0</v>
      </c>
      <c r="M124" s="709">
        <v>0</v>
      </c>
      <c r="N124" s="709">
        <v>0</v>
      </c>
      <c r="O124" s="709">
        <v>1</v>
      </c>
      <c r="P124" s="709">
        <v>2</v>
      </c>
      <c r="Q124" s="710">
        <v>94</v>
      </c>
      <c r="R124" s="709">
        <v>0</v>
      </c>
      <c r="S124" s="709">
        <v>0</v>
      </c>
      <c r="T124" s="709">
        <v>0</v>
      </c>
      <c r="U124" s="709">
        <v>0</v>
      </c>
      <c r="V124" s="709">
        <v>0</v>
      </c>
      <c r="W124" s="709">
        <v>0</v>
      </c>
      <c r="X124" s="709">
        <v>0</v>
      </c>
      <c r="Y124" s="709">
        <v>0</v>
      </c>
      <c r="Z124" s="709">
        <v>0</v>
      </c>
      <c r="AA124" s="709">
        <v>0</v>
      </c>
      <c r="AB124" s="709">
        <v>0</v>
      </c>
      <c r="AC124" s="709">
        <v>0</v>
      </c>
      <c r="AD124" s="709">
        <v>0</v>
      </c>
      <c r="AE124" s="709">
        <v>0</v>
      </c>
      <c r="AF124" s="709">
        <v>0</v>
      </c>
      <c r="AG124" s="710">
        <v>94</v>
      </c>
      <c r="AH124" s="709">
        <v>1</v>
      </c>
      <c r="AI124" s="709">
        <v>0</v>
      </c>
      <c r="AJ124" s="709">
        <v>0</v>
      </c>
      <c r="AK124" s="709">
        <v>0</v>
      </c>
      <c r="AL124" s="709">
        <v>0</v>
      </c>
      <c r="AM124" s="709">
        <v>0</v>
      </c>
      <c r="AN124" s="709">
        <v>0</v>
      </c>
      <c r="AO124" s="709">
        <v>0</v>
      </c>
      <c r="AP124" s="709">
        <v>0</v>
      </c>
      <c r="AQ124" s="709">
        <v>0</v>
      </c>
      <c r="AR124" s="709">
        <v>0</v>
      </c>
      <c r="AS124" s="709">
        <v>0</v>
      </c>
      <c r="AT124" s="709">
        <v>0</v>
      </c>
      <c r="AU124" s="709">
        <v>1</v>
      </c>
      <c r="AV124" s="709">
        <v>2</v>
      </c>
    </row>
    <row r="125" spans="1:48">
      <c r="A125" s="710" t="s">
        <v>752</v>
      </c>
      <c r="B125" s="709">
        <v>22</v>
      </c>
      <c r="C125" s="709">
        <v>1</v>
      </c>
      <c r="D125" s="709">
        <v>2</v>
      </c>
      <c r="E125" s="709">
        <v>5</v>
      </c>
      <c r="F125" s="709">
        <v>0</v>
      </c>
      <c r="G125" s="709">
        <v>1</v>
      </c>
      <c r="H125" s="709">
        <v>2</v>
      </c>
      <c r="I125" s="709">
        <v>0</v>
      </c>
      <c r="J125" s="709">
        <v>1</v>
      </c>
      <c r="K125" s="709">
        <v>1</v>
      </c>
      <c r="L125" s="709">
        <v>1</v>
      </c>
      <c r="M125" s="709">
        <v>0</v>
      </c>
      <c r="N125" s="709">
        <v>1</v>
      </c>
      <c r="O125" s="709">
        <v>2</v>
      </c>
      <c r="P125" s="709">
        <v>39</v>
      </c>
      <c r="Q125" s="710" t="s">
        <v>752</v>
      </c>
      <c r="R125" s="709">
        <v>4</v>
      </c>
      <c r="S125" s="709">
        <v>0</v>
      </c>
      <c r="T125" s="709">
        <v>0</v>
      </c>
      <c r="U125" s="709">
        <v>0</v>
      </c>
      <c r="V125" s="709">
        <v>0</v>
      </c>
      <c r="W125" s="709">
        <v>1</v>
      </c>
      <c r="X125" s="709">
        <v>0</v>
      </c>
      <c r="Y125" s="709">
        <v>0</v>
      </c>
      <c r="Z125" s="709">
        <v>0</v>
      </c>
      <c r="AA125" s="709">
        <v>0</v>
      </c>
      <c r="AB125" s="709">
        <v>1</v>
      </c>
      <c r="AC125" s="709">
        <v>0</v>
      </c>
      <c r="AD125" s="709">
        <v>1</v>
      </c>
      <c r="AE125" s="709">
        <v>0</v>
      </c>
      <c r="AF125" s="709">
        <v>7</v>
      </c>
      <c r="AG125" s="710" t="s">
        <v>752</v>
      </c>
      <c r="AH125" s="709">
        <v>18</v>
      </c>
      <c r="AI125" s="709">
        <v>1</v>
      </c>
      <c r="AJ125" s="709">
        <v>2</v>
      </c>
      <c r="AK125" s="709">
        <v>5</v>
      </c>
      <c r="AL125" s="709">
        <v>0</v>
      </c>
      <c r="AM125" s="709">
        <v>0</v>
      </c>
      <c r="AN125" s="709">
        <v>2</v>
      </c>
      <c r="AO125" s="709">
        <v>0</v>
      </c>
      <c r="AP125" s="709">
        <v>1</v>
      </c>
      <c r="AQ125" s="709">
        <v>1</v>
      </c>
      <c r="AR125" s="709">
        <v>0</v>
      </c>
      <c r="AS125" s="709">
        <v>0</v>
      </c>
      <c r="AT125" s="709">
        <v>0</v>
      </c>
      <c r="AU125" s="709">
        <v>2</v>
      </c>
      <c r="AV125" s="709">
        <v>32</v>
      </c>
    </row>
    <row r="126" spans="1:48">
      <c r="A126" s="710">
        <v>95</v>
      </c>
      <c r="B126" s="709">
        <v>2</v>
      </c>
      <c r="C126" s="709">
        <v>0</v>
      </c>
      <c r="D126" s="709">
        <v>0</v>
      </c>
      <c r="E126" s="709">
        <v>0</v>
      </c>
      <c r="F126" s="709">
        <v>0</v>
      </c>
      <c r="G126" s="709">
        <v>0</v>
      </c>
      <c r="H126" s="709">
        <v>1</v>
      </c>
      <c r="I126" s="709">
        <v>0</v>
      </c>
      <c r="J126" s="709">
        <v>0</v>
      </c>
      <c r="K126" s="709">
        <v>0</v>
      </c>
      <c r="L126" s="709">
        <v>0</v>
      </c>
      <c r="M126" s="709">
        <v>0</v>
      </c>
      <c r="N126" s="709">
        <v>1</v>
      </c>
      <c r="O126" s="709">
        <v>0</v>
      </c>
      <c r="P126" s="709">
        <v>4</v>
      </c>
      <c r="Q126" s="710">
        <v>95</v>
      </c>
      <c r="R126" s="709">
        <v>0</v>
      </c>
      <c r="S126" s="709">
        <v>0</v>
      </c>
      <c r="T126" s="709">
        <v>0</v>
      </c>
      <c r="U126" s="709">
        <v>0</v>
      </c>
      <c r="V126" s="709">
        <v>0</v>
      </c>
      <c r="W126" s="709">
        <v>0</v>
      </c>
      <c r="X126" s="709">
        <v>0</v>
      </c>
      <c r="Y126" s="709">
        <v>0</v>
      </c>
      <c r="Z126" s="709">
        <v>0</v>
      </c>
      <c r="AA126" s="709">
        <v>0</v>
      </c>
      <c r="AB126" s="709">
        <v>0</v>
      </c>
      <c r="AC126" s="709">
        <v>0</v>
      </c>
      <c r="AD126" s="709">
        <v>0</v>
      </c>
      <c r="AE126" s="709">
        <v>0</v>
      </c>
      <c r="AF126" s="709">
        <v>0</v>
      </c>
      <c r="AG126" s="710">
        <v>95</v>
      </c>
      <c r="AH126" s="709">
        <v>2</v>
      </c>
      <c r="AI126" s="709">
        <v>0</v>
      </c>
      <c r="AJ126" s="709">
        <v>0</v>
      </c>
      <c r="AK126" s="709">
        <v>0</v>
      </c>
      <c r="AL126" s="709">
        <v>0</v>
      </c>
      <c r="AM126" s="709">
        <v>0</v>
      </c>
      <c r="AN126" s="709">
        <v>1</v>
      </c>
      <c r="AO126" s="709">
        <v>0</v>
      </c>
      <c r="AP126" s="709">
        <v>0</v>
      </c>
      <c r="AQ126" s="709">
        <v>0</v>
      </c>
      <c r="AR126" s="709">
        <v>0</v>
      </c>
      <c r="AS126" s="709">
        <v>0</v>
      </c>
      <c r="AT126" s="709">
        <v>1</v>
      </c>
      <c r="AU126" s="709">
        <v>0</v>
      </c>
      <c r="AV126" s="709">
        <v>4</v>
      </c>
    </row>
    <row r="127" spans="1:48">
      <c r="A127" s="710">
        <v>96</v>
      </c>
      <c r="B127" s="709">
        <v>3</v>
      </c>
      <c r="C127" s="709">
        <v>0</v>
      </c>
      <c r="D127" s="709">
        <v>0</v>
      </c>
      <c r="E127" s="709">
        <v>0</v>
      </c>
      <c r="F127" s="709">
        <v>0</v>
      </c>
      <c r="G127" s="709">
        <v>0</v>
      </c>
      <c r="H127" s="709">
        <v>1</v>
      </c>
      <c r="I127" s="709">
        <v>0</v>
      </c>
      <c r="J127" s="709">
        <v>0</v>
      </c>
      <c r="K127" s="709">
        <v>0</v>
      </c>
      <c r="L127" s="709">
        <v>0</v>
      </c>
      <c r="M127" s="709">
        <v>0</v>
      </c>
      <c r="N127" s="709">
        <v>0</v>
      </c>
      <c r="O127" s="709">
        <v>0</v>
      </c>
      <c r="P127" s="709">
        <v>4</v>
      </c>
      <c r="Q127" s="710">
        <v>96</v>
      </c>
      <c r="R127" s="709">
        <v>0</v>
      </c>
      <c r="S127" s="709">
        <v>0</v>
      </c>
      <c r="T127" s="709">
        <v>0</v>
      </c>
      <c r="U127" s="709">
        <v>0</v>
      </c>
      <c r="V127" s="709">
        <v>0</v>
      </c>
      <c r="W127" s="709">
        <v>0</v>
      </c>
      <c r="X127" s="709">
        <v>0</v>
      </c>
      <c r="Y127" s="709">
        <v>0</v>
      </c>
      <c r="Z127" s="709">
        <v>0</v>
      </c>
      <c r="AA127" s="709">
        <v>0</v>
      </c>
      <c r="AB127" s="709">
        <v>0</v>
      </c>
      <c r="AC127" s="709">
        <v>0</v>
      </c>
      <c r="AD127" s="709">
        <v>0</v>
      </c>
      <c r="AE127" s="709">
        <v>0</v>
      </c>
      <c r="AF127" s="709">
        <v>0</v>
      </c>
      <c r="AG127" s="710">
        <v>96</v>
      </c>
      <c r="AH127" s="709">
        <v>3</v>
      </c>
      <c r="AI127" s="709">
        <v>0</v>
      </c>
      <c r="AJ127" s="709">
        <v>0</v>
      </c>
      <c r="AK127" s="709">
        <v>0</v>
      </c>
      <c r="AL127" s="709">
        <v>0</v>
      </c>
      <c r="AM127" s="709">
        <v>0</v>
      </c>
      <c r="AN127" s="709">
        <v>1</v>
      </c>
      <c r="AO127" s="709">
        <v>0</v>
      </c>
      <c r="AP127" s="709">
        <v>0</v>
      </c>
      <c r="AQ127" s="709">
        <v>0</v>
      </c>
      <c r="AR127" s="709">
        <v>0</v>
      </c>
      <c r="AS127" s="709">
        <v>0</v>
      </c>
      <c r="AT127" s="709">
        <v>0</v>
      </c>
      <c r="AU127" s="709">
        <v>0</v>
      </c>
      <c r="AV127" s="709">
        <v>4</v>
      </c>
    </row>
    <row r="128" spans="1:48">
      <c r="A128" s="710">
        <v>97</v>
      </c>
      <c r="B128" s="709">
        <v>1</v>
      </c>
      <c r="C128" s="709">
        <v>0</v>
      </c>
      <c r="D128" s="709">
        <v>0</v>
      </c>
      <c r="E128" s="709">
        <v>0</v>
      </c>
      <c r="F128" s="709">
        <v>0</v>
      </c>
      <c r="G128" s="709">
        <v>0</v>
      </c>
      <c r="H128" s="709">
        <v>0</v>
      </c>
      <c r="I128" s="709">
        <v>0</v>
      </c>
      <c r="J128" s="709">
        <v>0</v>
      </c>
      <c r="K128" s="709">
        <v>0</v>
      </c>
      <c r="L128" s="709">
        <v>0</v>
      </c>
      <c r="M128" s="709">
        <v>0</v>
      </c>
      <c r="N128" s="709">
        <v>0</v>
      </c>
      <c r="O128" s="709">
        <v>0</v>
      </c>
      <c r="P128" s="709">
        <v>1</v>
      </c>
      <c r="Q128" s="710">
        <v>97</v>
      </c>
      <c r="R128" s="709">
        <v>0</v>
      </c>
      <c r="S128" s="709">
        <v>0</v>
      </c>
      <c r="T128" s="709">
        <v>0</v>
      </c>
      <c r="U128" s="709">
        <v>0</v>
      </c>
      <c r="V128" s="709">
        <v>0</v>
      </c>
      <c r="W128" s="709">
        <v>0</v>
      </c>
      <c r="X128" s="709">
        <v>0</v>
      </c>
      <c r="Y128" s="709">
        <v>0</v>
      </c>
      <c r="Z128" s="709">
        <v>0</v>
      </c>
      <c r="AA128" s="709">
        <v>0</v>
      </c>
      <c r="AB128" s="709">
        <v>0</v>
      </c>
      <c r="AC128" s="709">
        <v>0</v>
      </c>
      <c r="AD128" s="709">
        <v>0</v>
      </c>
      <c r="AE128" s="709">
        <v>0</v>
      </c>
      <c r="AF128" s="709">
        <v>0</v>
      </c>
      <c r="AG128" s="710">
        <v>97</v>
      </c>
      <c r="AH128" s="709">
        <v>1</v>
      </c>
      <c r="AI128" s="709">
        <v>0</v>
      </c>
      <c r="AJ128" s="709">
        <v>0</v>
      </c>
      <c r="AK128" s="709">
        <v>0</v>
      </c>
      <c r="AL128" s="709">
        <v>0</v>
      </c>
      <c r="AM128" s="709">
        <v>0</v>
      </c>
      <c r="AN128" s="709">
        <v>0</v>
      </c>
      <c r="AO128" s="709">
        <v>0</v>
      </c>
      <c r="AP128" s="709">
        <v>0</v>
      </c>
      <c r="AQ128" s="709">
        <v>0</v>
      </c>
      <c r="AR128" s="709">
        <v>0</v>
      </c>
      <c r="AS128" s="709">
        <v>0</v>
      </c>
      <c r="AT128" s="709">
        <v>0</v>
      </c>
      <c r="AU128" s="709">
        <v>0</v>
      </c>
      <c r="AV128" s="709">
        <v>1</v>
      </c>
    </row>
    <row r="129" spans="1:48">
      <c r="A129" s="710">
        <v>98</v>
      </c>
      <c r="B129" s="709">
        <v>1</v>
      </c>
      <c r="C129" s="709">
        <v>0</v>
      </c>
      <c r="D129" s="709">
        <v>0</v>
      </c>
      <c r="E129" s="709">
        <v>0</v>
      </c>
      <c r="F129" s="709">
        <v>0</v>
      </c>
      <c r="G129" s="709">
        <v>0</v>
      </c>
      <c r="H129" s="709">
        <v>0</v>
      </c>
      <c r="I129" s="709">
        <v>0</v>
      </c>
      <c r="J129" s="709">
        <v>0</v>
      </c>
      <c r="K129" s="709">
        <v>0</v>
      </c>
      <c r="L129" s="709">
        <v>0</v>
      </c>
      <c r="M129" s="709">
        <v>0</v>
      </c>
      <c r="N129" s="709">
        <v>0</v>
      </c>
      <c r="O129" s="709">
        <v>0</v>
      </c>
      <c r="P129" s="709">
        <v>1</v>
      </c>
      <c r="Q129" s="710">
        <v>98</v>
      </c>
      <c r="R129" s="709">
        <v>0</v>
      </c>
      <c r="S129" s="709">
        <v>0</v>
      </c>
      <c r="T129" s="709">
        <v>0</v>
      </c>
      <c r="U129" s="709">
        <v>0</v>
      </c>
      <c r="V129" s="709">
        <v>0</v>
      </c>
      <c r="W129" s="709">
        <v>0</v>
      </c>
      <c r="X129" s="709">
        <v>0</v>
      </c>
      <c r="Y129" s="709">
        <v>0</v>
      </c>
      <c r="Z129" s="709">
        <v>0</v>
      </c>
      <c r="AA129" s="709">
        <v>0</v>
      </c>
      <c r="AB129" s="709">
        <v>0</v>
      </c>
      <c r="AC129" s="709">
        <v>0</v>
      </c>
      <c r="AD129" s="709">
        <v>0</v>
      </c>
      <c r="AE129" s="709">
        <v>0</v>
      </c>
      <c r="AF129" s="709">
        <v>0</v>
      </c>
      <c r="AG129" s="710">
        <v>98</v>
      </c>
      <c r="AH129" s="709">
        <v>1</v>
      </c>
      <c r="AI129" s="709">
        <v>0</v>
      </c>
      <c r="AJ129" s="709">
        <v>0</v>
      </c>
      <c r="AK129" s="709">
        <v>0</v>
      </c>
      <c r="AL129" s="709">
        <v>0</v>
      </c>
      <c r="AM129" s="709">
        <v>0</v>
      </c>
      <c r="AN129" s="709">
        <v>0</v>
      </c>
      <c r="AO129" s="709">
        <v>0</v>
      </c>
      <c r="AP129" s="709">
        <v>0</v>
      </c>
      <c r="AQ129" s="709">
        <v>0</v>
      </c>
      <c r="AR129" s="709">
        <v>0</v>
      </c>
      <c r="AS129" s="709">
        <v>0</v>
      </c>
      <c r="AT129" s="709">
        <v>0</v>
      </c>
      <c r="AU129" s="709">
        <v>0</v>
      </c>
      <c r="AV129" s="709">
        <v>1</v>
      </c>
    </row>
    <row r="130" spans="1:48">
      <c r="A130" s="710">
        <v>99</v>
      </c>
      <c r="B130" s="709">
        <v>0</v>
      </c>
      <c r="C130" s="709">
        <v>0</v>
      </c>
      <c r="D130" s="709">
        <v>0</v>
      </c>
      <c r="E130" s="709">
        <v>0</v>
      </c>
      <c r="F130" s="709">
        <v>0</v>
      </c>
      <c r="G130" s="709">
        <v>0</v>
      </c>
      <c r="H130" s="709">
        <v>0</v>
      </c>
      <c r="I130" s="709">
        <v>0</v>
      </c>
      <c r="J130" s="709">
        <v>0</v>
      </c>
      <c r="K130" s="709">
        <v>0</v>
      </c>
      <c r="L130" s="709">
        <v>0</v>
      </c>
      <c r="M130" s="709">
        <v>0</v>
      </c>
      <c r="N130" s="709">
        <v>0</v>
      </c>
      <c r="O130" s="709">
        <v>0</v>
      </c>
      <c r="P130" s="709">
        <v>0</v>
      </c>
      <c r="Q130" s="710">
        <v>99</v>
      </c>
      <c r="R130" s="709">
        <v>0</v>
      </c>
      <c r="S130" s="709">
        <v>0</v>
      </c>
      <c r="T130" s="709">
        <v>0</v>
      </c>
      <c r="U130" s="709">
        <v>0</v>
      </c>
      <c r="V130" s="709">
        <v>0</v>
      </c>
      <c r="W130" s="709">
        <v>0</v>
      </c>
      <c r="X130" s="709">
        <v>0</v>
      </c>
      <c r="Y130" s="709">
        <v>0</v>
      </c>
      <c r="Z130" s="709">
        <v>0</v>
      </c>
      <c r="AA130" s="709">
        <v>0</v>
      </c>
      <c r="AB130" s="709">
        <v>0</v>
      </c>
      <c r="AC130" s="709">
        <v>0</v>
      </c>
      <c r="AD130" s="709">
        <v>0</v>
      </c>
      <c r="AE130" s="709">
        <v>0</v>
      </c>
      <c r="AF130" s="709">
        <v>0</v>
      </c>
      <c r="AG130" s="710">
        <v>99</v>
      </c>
      <c r="AH130" s="709">
        <v>0</v>
      </c>
      <c r="AI130" s="709">
        <v>0</v>
      </c>
      <c r="AJ130" s="709">
        <v>0</v>
      </c>
      <c r="AK130" s="709">
        <v>0</v>
      </c>
      <c r="AL130" s="709">
        <v>0</v>
      </c>
      <c r="AM130" s="709">
        <v>0</v>
      </c>
      <c r="AN130" s="709">
        <v>0</v>
      </c>
      <c r="AO130" s="709">
        <v>0</v>
      </c>
      <c r="AP130" s="709">
        <v>0</v>
      </c>
      <c r="AQ130" s="709">
        <v>0</v>
      </c>
      <c r="AR130" s="709">
        <v>0</v>
      </c>
      <c r="AS130" s="709">
        <v>0</v>
      </c>
      <c r="AT130" s="709">
        <v>0</v>
      </c>
      <c r="AU130" s="709">
        <v>0</v>
      </c>
      <c r="AV130" s="709">
        <v>0</v>
      </c>
    </row>
    <row r="131" spans="1:48">
      <c r="A131" s="710" t="s">
        <v>753</v>
      </c>
      <c r="B131" s="709">
        <v>7</v>
      </c>
      <c r="C131" s="709">
        <v>0</v>
      </c>
      <c r="D131" s="709">
        <v>0</v>
      </c>
      <c r="E131" s="709">
        <v>0</v>
      </c>
      <c r="F131" s="709">
        <v>0</v>
      </c>
      <c r="G131" s="709">
        <v>0</v>
      </c>
      <c r="H131" s="709">
        <v>2</v>
      </c>
      <c r="I131" s="709">
        <v>0</v>
      </c>
      <c r="J131" s="709">
        <v>0</v>
      </c>
      <c r="K131" s="709">
        <v>0</v>
      </c>
      <c r="L131" s="709">
        <v>0</v>
      </c>
      <c r="M131" s="709">
        <v>0</v>
      </c>
      <c r="N131" s="709">
        <v>1</v>
      </c>
      <c r="O131" s="709">
        <v>0</v>
      </c>
      <c r="P131" s="709">
        <v>10</v>
      </c>
      <c r="Q131" s="710" t="s">
        <v>753</v>
      </c>
      <c r="R131" s="709">
        <v>0</v>
      </c>
      <c r="S131" s="709">
        <v>0</v>
      </c>
      <c r="T131" s="709">
        <v>0</v>
      </c>
      <c r="U131" s="709">
        <v>0</v>
      </c>
      <c r="V131" s="709">
        <v>0</v>
      </c>
      <c r="W131" s="709">
        <v>0</v>
      </c>
      <c r="X131" s="709">
        <v>0</v>
      </c>
      <c r="Y131" s="709">
        <v>0</v>
      </c>
      <c r="Z131" s="709">
        <v>0</v>
      </c>
      <c r="AA131" s="709">
        <v>0</v>
      </c>
      <c r="AB131" s="709">
        <v>0</v>
      </c>
      <c r="AC131" s="709">
        <v>0</v>
      </c>
      <c r="AD131" s="709">
        <v>0</v>
      </c>
      <c r="AE131" s="709">
        <v>0</v>
      </c>
      <c r="AF131" s="709">
        <v>0</v>
      </c>
      <c r="AG131" s="710" t="s">
        <v>753</v>
      </c>
      <c r="AH131" s="709">
        <v>7</v>
      </c>
      <c r="AI131" s="709">
        <v>0</v>
      </c>
      <c r="AJ131" s="709">
        <v>0</v>
      </c>
      <c r="AK131" s="709">
        <v>0</v>
      </c>
      <c r="AL131" s="709">
        <v>0</v>
      </c>
      <c r="AM131" s="709">
        <v>0</v>
      </c>
      <c r="AN131" s="709">
        <v>2</v>
      </c>
      <c r="AO131" s="709">
        <v>0</v>
      </c>
      <c r="AP131" s="709">
        <v>0</v>
      </c>
      <c r="AQ131" s="709">
        <v>0</v>
      </c>
      <c r="AR131" s="709">
        <v>0</v>
      </c>
      <c r="AS131" s="709">
        <v>0</v>
      </c>
      <c r="AT131" s="709">
        <v>1</v>
      </c>
      <c r="AU131" s="709">
        <v>0</v>
      </c>
      <c r="AV131" s="709">
        <v>10</v>
      </c>
    </row>
    <row r="132" spans="1:48">
      <c r="A132" s="710" t="s">
        <v>754</v>
      </c>
      <c r="B132" s="709">
        <v>0</v>
      </c>
      <c r="C132" s="709">
        <v>0</v>
      </c>
      <c r="D132" s="709">
        <v>0</v>
      </c>
      <c r="E132" s="709">
        <v>0</v>
      </c>
      <c r="F132" s="709">
        <v>0</v>
      </c>
      <c r="G132" s="709">
        <v>0</v>
      </c>
      <c r="H132" s="709">
        <v>0</v>
      </c>
      <c r="I132" s="709">
        <v>0</v>
      </c>
      <c r="J132" s="709">
        <v>0</v>
      </c>
      <c r="K132" s="709">
        <v>0</v>
      </c>
      <c r="L132" s="709">
        <v>0</v>
      </c>
      <c r="M132" s="709">
        <v>0</v>
      </c>
      <c r="N132" s="709">
        <v>0</v>
      </c>
      <c r="O132" s="709">
        <v>0</v>
      </c>
      <c r="P132" s="709">
        <v>0</v>
      </c>
      <c r="Q132" s="710" t="s">
        <v>754</v>
      </c>
      <c r="R132" s="709">
        <v>0</v>
      </c>
      <c r="S132" s="709">
        <v>0</v>
      </c>
      <c r="T132" s="709">
        <v>0</v>
      </c>
      <c r="U132" s="709">
        <v>0</v>
      </c>
      <c r="V132" s="709">
        <v>0</v>
      </c>
      <c r="W132" s="709">
        <v>0</v>
      </c>
      <c r="X132" s="709">
        <v>0</v>
      </c>
      <c r="Y132" s="709">
        <v>0</v>
      </c>
      <c r="Z132" s="709">
        <v>0</v>
      </c>
      <c r="AA132" s="709">
        <v>0</v>
      </c>
      <c r="AB132" s="709">
        <v>0</v>
      </c>
      <c r="AC132" s="709">
        <v>0</v>
      </c>
      <c r="AD132" s="709">
        <v>0</v>
      </c>
      <c r="AE132" s="709">
        <v>0</v>
      </c>
      <c r="AF132" s="709">
        <v>0</v>
      </c>
      <c r="AG132" s="710" t="s">
        <v>754</v>
      </c>
      <c r="AH132" s="709">
        <v>0</v>
      </c>
      <c r="AI132" s="709">
        <v>0</v>
      </c>
      <c r="AJ132" s="709">
        <v>0</v>
      </c>
      <c r="AK132" s="709">
        <v>0</v>
      </c>
      <c r="AL132" s="709">
        <v>0</v>
      </c>
      <c r="AM132" s="709">
        <v>0</v>
      </c>
      <c r="AN132" s="709">
        <v>0</v>
      </c>
      <c r="AO132" s="709">
        <v>0</v>
      </c>
      <c r="AP132" s="709">
        <v>0</v>
      </c>
      <c r="AQ132" s="709">
        <v>0</v>
      </c>
      <c r="AR132" s="709">
        <v>0</v>
      </c>
      <c r="AS132" s="709">
        <v>0</v>
      </c>
      <c r="AT132" s="709">
        <v>0</v>
      </c>
      <c r="AU132" s="709">
        <v>0</v>
      </c>
      <c r="AV132" s="709">
        <v>0</v>
      </c>
    </row>
    <row r="177" spans="1:48">
      <c r="Q177" s="1498"/>
      <c r="R177" s="1498"/>
      <c r="S177" s="1498"/>
      <c r="T177" s="1498"/>
      <c r="U177" s="1498"/>
      <c r="V177" s="1498"/>
      <c r="W177" s="1498"/>
      <c r="X177" s="1498"/>
      <c r="Y177" s="1498"/>
      <c r="Z177" s="1498"/>
      <c r="AA177" s="1498"/>
      <c r="AB177" s="1498"/>
      <c r="AC177" s="1498"/>
      <c r="AD177" s="1498"/>
      <c r="AE177" s="1498"/>
      <c r="AF177" s="1498"/>
      <c r="AG177" s="1498"/>
      <c r="AH177" s="1498"/>
      <c r="AI177" s="1498"/>
      <c r="AJ177" s="1498"/>
      <c r="AK177" s="1498"/>
      <c r="AL177" s="1498"/>
      <c r="AM177" s="1498"/>
      <c r="AN177" s="1498"/>
      <c r="AO177" s="1498"/>
      <c r="AP177" s="1498"/>
      <c r="AQ177" s="1498"/>
      <c r="AR177" s="1498"/>
      <c r="AS177" s="1498"/>
      <c r="AT177" s="1498"/>
      <c r="AU177" s="1498"/>
      <c r="AV177" s="1498"/>
    </row>
    <row r="179" spans="1:48">
      <c r="A179" s="1498">
        <v>14</v>
      </c>
      <c r="B179" s="1498"/>
      <c r="C179" s="1498"/>
      <c r="D179" s="1498"/>
      <c r="E179" s="1498"/>
      <c r="F179" s="1498"/>
      <c r="G179" s="1498"/>
      <c r="H179" s="1498"/>
      <c r="I179" s="1498"/>
      <c r="J179" s="1498"/>
      <c r="K179" s="1498"/>
      <c r="L179" s="1498"/>
      <c r="M179" s="1498"/>
      <c r="N179" s="1498"/>
      <c r="O179" s="1498"/>
      <c r="P179" s="1498"/>
      <c r="Q179" s="1498">
        <v>17</v>
      </c>
      <c r="R179" s="1498"/>
      <c r="S179" s="1498"/>
      <c r="T179" s="1498"/>
      <c r="U179" s="1498"/>
      <c r="V179" s="1498"/>
      <c r="W179" s="1498"/>
      <c r="X179" s="1498"/>
      <c r="Y179" s="1498"/>
      <c r="Z179" s="1498"/>
      <c r="AA179" s="1498"/>
      <c r="AB179" s="1498"/>
      <c r="AC179" s="1498"/>
      <c r="AD179" s="1498"/>
      <c r="AE179" s="1498"/>
      <c r="AF179" s="1498"/>
      <c r="AG179" s="1498">
        <v>20</v>
      </c>
      <c r="AH179" s="1498"/>
      <c r="AI179" s="1498"/>
      <c r="AJ179" s="1498"/>
      <c r="AK179" s="1498"/>
      <c r="AL179" s="1498"/>
      <c r="AM179" s="1498"/>
      <c r="AN179" s="1498"/>
      <c r="AO179" s="1498"/>
      <c r="AP179" s="1498"/>
      <c r="AQ179" s="1498"/>
      <c r="AR179" s="1498"/>
      <c r="AS179" s="1498"/>
      <c r="AT179" s="1498"/>
      <c r="AU179" s="1498"/>
      <c r="AV179" s="1498"/>
    </row>
  </sheetData>
  <mergeCells count="17">
    <mergeCell ref="A1:P1"/>
    <mergeCell ref="Q1:AF1"/>
    <mergeCell ref="AG1:AV1"/>
    <mergeCell ref="O3:P3"/>
    <mergeCell ref="AE3:AF3"/>
    <mergeCell ref="AU3:AV3"/>
    <mergeCell ref="A57:P57"/>
    <mergeCell ref="Q57:AF57"/>
    <mergeCell ref="AG57:AV57"/>
    <mergeCell ref="A118:P118"/>
    <mergeCell ref="Q118:AF118"/>
    <mergeCell ref="AG118:AV118"/>
    <mergeCell ref="A179:P179"/>
    <mergeCell ref="Q177:AF177"/>
    <mergeCell ref="AG177:AV177"/>
    <mergeCell ref="Q179:AF179"/>
    <mergeCell ref="AG179:AV179"/>
  </mergeCells>
  <pageMargins left="0.7" right="0.43" top="0.47" bottom="0.579999999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P28"/>
  <sheetViews>
    <sheetView zoomScale="90" zoomScaleNormal="90" workbookViewId="0">
      <selection activeCell="U15" sqref="U15"/>
    </sheetView>
  </sheetViews>
  <sheetFormatPr defaultRowHeight="12.75"/>
  <cols>
    <col min="1" max="1" width="15.7109375" style="50" customWidth="1"/>
    <col min="2" max="4" width="7.5703125" style="50" customWidth="1"/>
    <col min="5" max="5" width="7.7109375" style="50" customWidth="1"/>
    <col min="6" max="6" width="8.5703125" style="50" customWidth="1"/>
    <col min="7" max="7" width="7.85546875" style="50" customWidth="1"/>
    <col min="8" max="8" width="9.7109375" style="50" customWidth="1"/>
    <col min="9" max="12" width="7.85546875" style="50" customWidth="1"/>
    <col min="13" max="16" width="8.85546875" style="50" customWidth="1"/>
    <col min="17" max="16384" width="9.140625" style="50"/>
  </cols>
  <sheetData>
    <row r="1" spans="1:16" ht="18" customHeight="1">
      <c r="A1" s="1551" t="s">
        <v>1123</v>
      </c>
      <c r="B1" s="1551"/>
      <c r="C1" s="1551"/>
      <c r="D1" s="1551"/>
      <c r="E1" s="1551"/>
      <c r="F1" s="1551"/>
      <c r="G1" s="1551"/>
      <c r="H1" s="1551"/>
      <c r="I1" s="1551"/>
      <c r="J1" s="1551"/>
      <c r="K1" s="1551"/>
      <c r="L1" s="1551"/>
      <c r="M1" s="1551"/>
      <c r="N1" s="1551"/>
      <c r="O1" s="1551"/>
      <c r="P1" s="1551"/>
    </row>
    <row r="2" spans="1:16" ht="22.5" customHeight="1">
      <c r="A2" s="176"/>
      <c r="L2" s="415"/>
      <c r="M2" s="415"/>
    </row>
    <row r="3" spans="1:16" ht="24.75" customHeight="1">
      <c r="A3" s="1560" t="s">
        <v>872</v>
      </c>
      <c r="B3" s="1804" t="s">
        <v>142</v>
      </c>
      <c r="C3" s="1804"/>
      <c r="D3" s="1805"/>
      <c r="E3" s="1803" t="s">
        <v>932</v>
      </c>
      <c r="F3" s="1804"/>
      <c r="G3" s="1804"/>
      <c r="H3" s="1805"/>
      <c r="I3" s="1803" t="s">
        <v>1124</v>
      </c>
      <c r="J3" s="1804"/>
      <c r="K3" s="1804"/>
      <c r="L3" s="1804"/>
      <c r="M3" s="1807" t="s">
        <v>1125</v>
      </c>
      <c r="N3" s="1557"/>
      <c r="O3" s="1801" t="s">
        <v>1126</v>
      </c>
      <c r="P3" s="1801"/>
    </row>
    <row r="4" spans="1:16" ht="18.75" customHeight="1">
      <c r="A4" s="1806"/>
      <c r="B4" s="1553">
        <v>2012</v>
      </c>
      <c r="C4" s="1803">
        <v>2013</v>
      </c>
      <c r="D4" s="1805"/>
      <c r="E4" s="1803">
        <v>2012</v>
      </c>
      <c r="F4" s="1805"/>
      <c r="G4" s="1803">
        <v>2013</v>
      </c>
      <c r="H4" s="1805"/>
      <c r="I4" s="1803">
        <v>2012</v>
      </c>
      <c r="J4" s="1805"/>
      <c r="K4" s="1803">
        <v>2013</v>
      </c>
      <c r="L4" s="1805"/>
      <c r="M4" s="1558"/>
      <c r="N4" s="1559"/>
      <c r="O4" s="1801"/>
      <c r="P4" s="1801"/>
    </row>
    <row r="5" spans="1:16" ht="64.5" customHeight="1">
      <c r="A5" s="1561"/>
      <c r="B5" s="1555"/>
      <c r="C5" s="453" t="s">
        <v>140</v>
      </c>
      <c r="D5" s="454" t="s">
        <v>141</v>
      </c>
      <c r="E5" s="453" t="s">
        <v>1127</v>
      </c>
      <c r="F5" s="454" t="s">
        <v>1128</v>
      </c>
      <c r="G5" s="453" t="s">
        <v>1127</v>
      </c>
      <c r="H5" s="454" t="s">
        <v>1128</v>
      </c>
      <c r="I5" s="453" t="s">
        <v>1127</v>
      </c>
      <c r="J5" s="454" t="s">
        <v>1128</v>
      </c>
      <c r="K5" s="453" t="s">
        <v>1127</v>
      </c>
      <c r="L5" s="454" t="s">
        <v>1128</v>
      </c>
      <c r="M5" s="803">
        <v>2012</v>
      </c>
      <c r="N5" s="803">
        <v>2013</v>
      </c>
      <c r="O5" s="803">
        <v>2012</v>
      </c>
      <c r="P5" s="803">
        <v>2013</v>
      </c>
    </row>
    <row r="6" spans="1:16" ht="21.75" customHeight="1">
      <c r="A6" s="455" t="s">
        <v>191</v>
      </c>
      <c r="B6" s="831">
        <v>58</v>
      </c>
      <c r="C6" s="831">
        <v>59</v>
      </c>
      <c r="D6" s="831">
        <v>50</v>
      </c>
      <c r="E6" s="831">
        <v>22</v>
      </c>
      <c r="F6" s="831">
        <v>7.15</v>
      </c>
      <c r="G6" s="831">
        <v>23</v>
      </c>
      <c r="H6" s="831">
        <v>7.56</v>
      </c>
      <c r="I6" s="831"/>
      <c r="J6" s="831"/>
      <c r="K6" s="831">
        <v>1</v>
      </c>
      <c r="L6" s="831"/>
      <c r="M6" s="831">
        <v>10496</v>
      </c>
      <c r="N6" s="831">
        <v>10541</v>
      </c>
      <c r="O6" s="832">
        <v>11.69</v>
      </c>
      <c r="P6" s="833">
        <v>11.83</v>
      </c>
    </row>
    <row r="7" spans="1:16" ht="21.75" customHeight="1">
      <c r="A7" s="456" t="s">
        <v>149</v>
      </c>
      <c r="B7" s="832">
        <v>36</v>
      </c>
      <c r="C7" s="832">
        <v>49</v>
      </c>
      <c r="D7" s="832">
        <v>49</v>
      </c>
      <c r="E7" s="832">
        <v>5</v>
      </c>
      <c r="F7" s="832">
        <v>2.44</v>
      </c>
      <c r="G7" s="832">
        <v>10</v>
      </c>
      <c r="H7" s="832">
        <v>4.82</v>
      </c>
      <c r="I7" s="832"/>
      <c r="J7" s="832"/>
      <c r="K7" s="832">
        <v>1</v>
      </c>
      <c r="L7" s="832"/>
      <c r="M7" s="832">
        <v>4640</v>
      </c>
      <c r="N7" s="832">
        <v>4460</v>
      </c>
      <c r="O7" s="832">
        <v>15.11</v>
      </c>
      <c r="P7" s="833">
        <v>18.8</v>
      </c>
    </row>
    <row r="8" spans="1:16" ht="21.75" customHeight="1">
      <c r="A8" s="456" t="s">
        <v>190</v>
      </c>
      <c r="B8" s="832">
        <v>96</v>
      </c>
      <c r="C8" s="832">
        <v>83</v>
      </c>
      <c r="D8" s="832">
        <v>65</v>
      </c>
      <c r="E8" s="832">
        <v>33</v>
      </c>
      <c r="F8" s="833">
        <v>7.47</v>
      </c>
      <c r="G8" s="832">
        <v>17</v>
      </c>
      <c r="H8" s="833">
        <v>3.82</v>
      </c>
      <c r="I8" s="832">
        <v>2</v>
      </c>
      <c r="J8" s="832">
        <v>20.6</v>
      </c>
      <c r="K8" s="832"/>
      <c r="L8" s="832"/>
      <c r="M8" s="832">
        <v>12511</v>
      </c>
      <c r="N8" s="832">
        <v>11978</v>
      </c>
      <c r="O8" s="833">
        <v>14.5</v>
      </c>
      <c r="P8" s="833">
        <v>15.06</v>
      </c>
    </row>
    <row r="9" spans="1:16" ht="21.75" customHeight="1">
      <c r="A9" s="295" t="s">
        <v>150</v>
      </c>
      <c r="B9" s="832">
        <v>28</v>
      </c>
      <c r="C9" s="832">
        <v>34</v>
      </c>
      <c r="D9" s="832">
        <v>33</v>
      </c>
      <c r="E9" s="832">
        <v>14</v>
      </c>
      <c r="F9" s="832">
        <v>8.15</v>
      </c>
      <c r="G9" s="832">
        <v>15</v>
      </c>
      <c r="H9" s="832">
        <v>9.2799999999999994</v>
      </c>
      <c r="I9" s="832"/>
      <c r="J9" s="832"/>
      <c r="K9" s="832"/>
      <c r="L9" s="832"/>
      <c r="M9" s="832">
        <v>2937</v>
      </c>
      <c r="N9" s="832">
        <v>3155</v>
      </c>
      <c r="O9" s="832">
        <v>7.57</v>
      </c>
      <c r="P9" s="833">
        <v>12.37</v>
      </c>
    </row>
    <row r="10" spans="1:16" ht="21.75" customHeight="1">
      <c r="A10" s="295" t="s">
        <v>151</v>
      </c>
      <c r="B10" s="832">
        <v>29</v>
      </c>
      <c r="C10" s="832">
        <v>30</v>
      </c>
      <c r="D10" s="832">
        <v>28</v>
      </c>
      <c r="E10" s="832">
        <v>9</v>
      </c>
      <c r="F10" s="832">
        <v>6.66</v>
      </c>
      <c r="G10" s="832">
        <v>14</v>
      </c>
      <c r="H10" s="832">
        <v>10.38</v>
      </c>
      <c r="I10" s="832"/>
      <c r="J10" s="832"/>
      <c r="K10" s="832">
        <v>2</v>
      </c>
      <c r="L10" s="832">
        <v>66.7</v>
      </c>
      <c r="M10" s="832">
        <v>4575</v>
      </c>
      <c r="N10" s="832">
        <v>3643</v>
      </c>
      <c r="O10" s="832">
        <v>14.79</v>
      </c>
      <c r="P10" s="833">
        <v>11.86</v>
      </c>
    </row>
    <row r="11" spans="1:16" ht="21.75" customHeight="1">
      <c r="A11" s="295" t="s">
        <v>152</v>
      </c>
      <c r="B11" s="832">
        <v>80</v>
      </c>
      <c r="C11" s="832">
        <v>70</v>
      </c>
      <c r="D11" s="832">
        <v>54</v>
      </c>
      <c r="E11" s="832">
        <v>27</v>
      </c>
      <c r="F11" s="832">
        <v>8.24</v>
      </c>
      <c r="G11" s="832">
        <v>21</v>
      </c>
      <c r="H11" s="832">
        <v>6.39</v>
      </c>
      <c r="I11" s="832">
        <v>1</v>
      </c>
      <c r="J11" s="834">
        <v>12.5</v>
      </c>
      <c r="K11" s="832">
        <v>2</v>
      </c>
      <c r="L11" s="834">
        <v>37</v>
      </c>
      <c r="M11" s="832">
        <v>9580</v>
      </c>
      <c r="N11" s="832">
        <v>8421</v>
      </c>
      <c r="O11" s="832">
        <v>16.170000000000002</v>
      </c>
      <c r="P11" s="833">
        <v>14.92</v>
      </c>
    </row>
    <row r="12" spans="1:16" ht="21.75" customHeight="1">
      <c r="A12" s="295" t="s">
        <v>153</v>
      </c>
      <c r="B12" s="832">
        <v>47</v>
      </c>
      <c r="C12" s="832">
        <v>53</v>
      </c>
      <c r="D12" s="832">
        <v>48</v>
      </c>
      <c r="E12" s="832">
        <v>18</v>
      </c>
      <c r="F12" s="832">
        <v>7.16</v>
      </c>
      <c r="G12" s="832">
        <v>19</v>
      </c>
      <c r="H12" s="832">
        <v>7.44</v>
      </c>
      <c r="I12" s="832">
        <v>1</v>
      </c>
      <c r="J12" s="832">
        <v>21.3</v>
      </c>
      <c r="K12" s="832">
        <v>2</v>
      </c>
      <c r="L12" s="832">
        <v>28.6</v>
      </c>
      <c r="M12" s="832">
        <v>3340</v>
      </c>
      <c r="N12" s="832">
        <v>3349</v>
      </c>
      <c r="O12" s="832">
        <v>11.54</v>
      </c>
      <c r="P12" s="833">
        <v>13.7</v>
      </c>
    </row>
    <row r="13" spans="1:16" ht="21.75" customHeight="1">
      <c r="A13" s="456" t="s">
        <v>154</v>
      </c>
      <c r="B13" s="835">
        <v>42</v>
      </c>
      <c r="C13" s="832">
        <v>38</v>
      </c>
      <c r="D13" s="835">
        <v>36</v>
      </c>
      <c r="E13" s="832">
        <v>9</v>
      </c>
      <c r="F13" s="832">
        <v>4.2300000000000004</v>
      </c>
      <c r="G13" s="832">
        <v>10</v>
      </c>
      <c r="H13" s="832">
        <v>4.82</v>
      </c>
      <c r="I13" s="832">
        <v>1</v>
      </c>
      <c r="J13" s="832">
        <v>23.8</v>
      </c>
      <c r="K13" s="832"/>
      <c r="L13" s="832"/>
      <c r="M13" s="832">
        <v>7427</v>
      </c>
      <c r="N13" s="832">
        <v>5419</v>
      </c>
      <c r="O13" s="832">
        <v>15.51</v>
      </c>
      <c r="P13" s="833">
        <v>13.49</v>
      </c>
    </row>
    <row r="14" spans="1:16" ht="21.75" customHeight="1">
      <c r="A14" s="295" t="s">
        <v>155</v>
      </c>
      <c r="B14" s="832">
        <v>56</v>
      </c>
      <c r="C14" s="832">
        <v>81</v>
      </c>
      <c r="D14" s="832">
        <v>78</v>
      </c>
      <c r="E14" s="832">
        <v>17</v>
      </c>
      <c r="F14" s="832">
        <v>5.17</v>
      </c>
      <c r="G14" s="832">
        <v>25</v>
      </c>
      <c r="H14" s="832">
        <v>7.84</v>
      </c>
      <c r="I14" s="832"/>
      <c r="J14" s="832"/>
      <c r="K14" s="832">
        <v>2</v>
      </c>
      <c r="L14" s="832">
        <v>24.7</v>
      </c>
      <c r="M14" s="832">
        <v>10071</v>
      </c>
      <c r="N14" s="832">
        <v>8810</v>
      </c>
      <c r="O14" s="832">
        <v>11.56</v>
      </c>
      <c r="P14" s="833">
        <v>17.57</v>
      </c>
    </row>
    <row r="15" spans="1:16" ht="21.75" customHeight="1">
      <c r="A15" s="295" t="s">
        <v>156</v>
      </c>
      <c r="B15" s="832">
        <v>35</v>
      </c>
      <c r="C15" s="832">
        <v>41</v>
      </c>
      <c r="D15" s="832">
        <v>39</v>
      </c>
      <c r="E15" s="832">
        <v>8</v>
      </c>
      <c r="F15" s="832">
        <v>4.67</v>
      </c>
      <c r="G15" s="832">
        <v>13</v>
      </c>
      <c r="H15" s="833">
        <v>7.6</v>
      </c>
      <c r="I15" s="832"/>
      <c r="J15" s="834"/>
      <c r="K15" s="832"/>
      <c r="L15" s="834"/>
      <c r="M15" s="832">
        <v>7411</v>
      </c>
      <c r="N15" s="832">
        <v>6344</v>
      </c>
      <c r="O15" s="832">
        <v>15.75</v>
      </c>
      <c r="P15" s="833">
        <v>16.37</v>
      </c>
    </row>
    <row r="16" spans="1:16" ht="21.75" customHeight="1">
      <c r="A16" s="295" t="s">
        <v>192</v>
      </c>
      <c r="B16" s="832">
        <v>71</v>
      </c>
      <c r="C16" s="832">
        <v>82</v>
      </c>
      <c r="D16" s="832">
        <v>77</v>
      </c>
      <c r="E16" s="832">
        <v>19</v>
      </c>
      <c r="F16" s="832">
        <v>5.27</v>
      </c>
      <c r="G16" s="832">
        <v>24</v>
      </c>
      <c r="H16" s="832">
        <v>0.72</v>
      </c>
      <c r="I16" s="832"/>
      <c r="J16" s="832"/>
      <c r="K16" s="832"/>
      <c r="L16" s="832"/>
      <c r="M16" s="832">
        <v>11175</v>
      </c>
      <c r="N16" s="832">
        <v>10999</v>
      </c>
      <c r="O16" s="832">
        <v>14.41</v>
      </c>
      <c r="P16" s="833">
        <v>1.76</v>
      </c>
    </row>
    <row r="17" spans="1:16" ht="21.75" customHeight="1">
      <c r="A17" s="295" t="s">
        <v>158</v>
      </c>
      <c r="B17" s="832">
        <v>38</v>
      </c>
      <c r="C17" s="832">
        <v>37</v>
      </c>
      <c r="D17" s="832">
        <v>19</v>
      </c>
      <c r="E17" s="832">
        <v>5</v>
      </c>
      <c r="F17" s="832">
        <v>3.05</v>
      </c>
      <c r="G17" s="832">
        <v>3</v>
      </c>
      <c r="H17" s="832">
        <v>1.84</v>
      </c>
      <c r="I17" s="832">
        <v>1</v>
      </c>
      <c r="J17" s="832">
        <v>25.6</v>
      </c>
      <c r="K17" s="832"/>
      <c r="L17" s="832"/>
      <c r="M17" s="832">
        <v>6012</v>
      </c>
      <c r="N17" s="832">
        <v>5320</v>
      </c>
      <c r="O17" s="832">
        <v>20.73</v>
      </c>
      <c r="P17" s="833">
        <v>20.9</v>
      </c>
    </row>
    <row r="18" spans="1:16" ht="21.75" customHeight="1">
      <c r="A18" s="295" t="s">
        <v>157</v>
      </c>
      <c r="B18" s="832">
        <v>62</v>
      </c>
      <c r="C18" s="832">
        <v>70</v>
      </c>
      <c r="D18" s="832">
        <v>67</v>
      </c>
      <c r="E18" s="832">
        <v>12</v>
      </c>
      <c r="F18" s="832">
        <v>4.49</v>
      </c>
      <c r="G18" s="832">
        <v>15</v>
      </c>
      <c r="H18" s="832">
        <v>5.65</v>
      </c>
      <c r="I18" s="832">
        <v>2</v>
      </c>
      <c r="J18" s="834">
        <v>33.9</v>
      </c>
      <c r="K18" s="832"/>
      <c r="L18" s="834"/>
      <c r="M18" s="832">
        <v>6647</v>
      </c>
      <c r="N18" s="832">
        <v>7469</v>
      </c>
      <c r="O18" s="833">
        <v>17.600000000000001</v>
      </c>
      <c r="P18" s="833">
        <v>21.11</v>
      </c>
    </row>
    <row r="19" spans="1:16" ht="21" customHeight="1">
      <c r="A19" s="457" t="s">
        <v>159</v>
      </c>
      <c r="B19" s="836">
        <v>1245</v>
      </c>
      <c r="C19" s="836">
        <v>1245</v>
      </c>
      <c r="D19" s="836">
        <v>1245</v>
      </c>
      <c r="E19" s="836">
        <v>301</v>
      </c>
      <c r="F19" s="836">
        <v>7.29</v>
      </c>
      <c r="G19" s="832">
        <v>294</v>
      </c>
      <c r="H19" s="836">
        <v>7.06</v>
      </c>
      <c r="I19" s="836">
        <v>20</v>
      </c>
      <c r="J19" s="837">
        <v>16</v>
      </c>
      <c r="K19" s="836">
        <v>16</v>
      </c>
      <c r="L19" s="837">
        <v>12.8</v>
      </c>
      <c r="M19" s="836">
        <v>244015</v>
      </c>
      <c r="N19" s="836">
        <v>260053</v>
      </c>
      <c r="O19" s="832">
        <v>22.91</v>
      </c>
      <c r="P19" s="833">
        <v>23</v>
      </c>
    </row>
    <row r="20" spans="1:16" ht="28.5" customHeight="1">
      <c r="A20" s="458" t="s">
        <v>535</v>
      </c>
      <c r="B20" s="838">
        <f>SUM(B6:B19)</f>
        <v>1923</v>
      </c>
      <c r="C20" s="838">
        <f>SUM(C6:C19)</f>
        <v>1972</v>
      </c>
      <c r="D20" s="838">
        <f>SUM(D6:D19)</f>
        <v>1888</v>
      </c>
      <c r="E20" s="838">
        <f>SUM(E6:E19)</f>
        <v>499</v>
      </c>
      <c r="F20" s="838">
        <v>6.68</v>
      </c>
      <c r="G20" s="838">
        <f>SUM(G6:G19)</f>
        <v>503</v>
      </c>
      <c r="H20" s="838">
        <v>6.72</v>
      </c>
      <c r="I20" s="838">
        <f>SUM(I6:I19)</f>
        <v>28</v>
      </c>
      <c r="J20" s="839">
        <v>14.6</v>
      </c>
      <c r="K20" s="838">
        <f>SUM(K6:K19)</f>
        <v>26</v>
      </c>
      <c r="L20" s="839">
        <v>13.1</v>
      </c>
      <c r="M20" s="838">
        <f>SUM(M6:M19)</f>
        <v>340837</v>
      </c>
      <c r="N20" s="838">
        <f>SUM(N6:N19)</f>
        <v>349961</v>
      </c>
      <c r="O20" s="838">
        <v>19.04</v>
      </c>
      <c r="P20" s="840">
        <v>19.78</v>
      </c>
    </row>
    <row r="21" spans="1:16" ht="26.1" customHeight="1">
      <c r="A21" s="1808"/>
      <c r="B21" s="1808"/>
      <c r="C21" s="1808"/>
      <c r="D21" s="1808"/>
      <c r="E21" s="1808"/>
      <c r="F21" s="1808"/>
      <c r="G21" s="1808"/>
      <c r="H21" s="1808"/>
      <c r="I21" s="1808"/>
      <c r="J21" s="1808"/>
      <c r="K21" s="1808"/>
      <c r="L21" s="1808"/>
      <c r="M21" s="1808"/>
      <c r="N21" s="1808"/>
    </row>
    <row r="22" spans="1:16" ht="26.1" customHeight="1">
      <c r="A22" s="1802">
        <v>57</v>
      </c>
      <c r="B22" s="1802"/>
      <c r="C22" s="1802"/>
      <c r="D22" s="1802"/>
      <c r="E22" s="1802"/>
      <c r="F22" s="1802"/>
      <c r="G22" s="1802"/>
      <c r="H22" s="1802"/>
      <c r="I22" s="1802"/>
      <c r="J22" s="1802"/>
      <c r="K22" s="1802"/>
      <c r="L22" s="1802"/>
      <c r="M22" s="1802"/>
      <c r="N22" s="1802"/>
      <c r="O22" s="1802"/>
      <c r="P22" s="1802"/>
    </row>
    <row r="23" spans="1:16" ht="26.1" customHeight="1"/>
    <row r="24" spans="1:16" ht="14.25" customHeight="1"/>
    <row r="25" spans="1:16" ht="26.1" customHeight="1"/>
    <row r="26" spans="1:16" ht="17.25" customHeight="1"/>
    <row r="27" spans="1:16" ht="26.1" customHeight="1"/>
    <row r="28" spans="1:16" ht="26.1" customHeight="1"/>
  </sheetData>
  <mergeCells count="15">
    <mergeCell ref="O3:P4"/>
    <mergeCell ref="A1:P1"/>
    <mergeCell ref="A22:P22"/>
    <mergeCell ref="I3:L3"/>
    <mergeCell ref="B3:D3"/>
    <mergeCell ref="E3:H3"/>
    <mergeCell ref="A3:A5"/>
    <mergeCell ref="M3:N4"/>
    <mergeCell ref="E4:F4"/>
    <mergeCell ref="G4:H4"/>
    <mergeCell ref="I4:J4"/>
    <mergeCell ref="K4:L4"/>
    <mergeCell ref="C4:D4"/>
    <mergeCell ref="A21:N21"/>
    <mergeCell ref="B4:B5"/>
  </mergeCells>
  <phoneticPr fontId="2" type="noConversion"/>
  <printOptions horizontalCentered="1" verticalCentered="1"/>
  <pageMargins left="0.19685039370078741" right="0.19685039370078741" top="0.56999999999999995" bottom="0.19685039370078741" header="0" footer="0"/>
  <pageSetup paperSize="9" orientation="landscape" horizontalDpi="120" verticalDpi="144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A1:P51"/>
  <sheetViews>
    <sheetView topLeftCell="A19" workbookViewId="0">
      <selection activeCell="L1" sqref="L1:Q39"/>
    </sheetView>
  </sheetViews>
  <sheetFormatPr defaultRowHeight="14.25"/>
  <cols>
    <col min="1" max="1" width="1.5703125" style="481" customWidth="1"/>
    <col min="2" max="2" width="5.5703125" style="482" customWidth="1"/>
    <col min="3" max="3" width="25.85546875" style="481" customWidth="1"/>
    <col min="4" max="4" width="10.85546875" style="481" customWidth="1"/>
    <col min="5" max="6" width="9.85546875" style="481" customWidth="1"/>
    <col min="7" max="7" width="7.7109375" style="481" customWidth="1"/>
    <col min="8" max="8" width="8.42578125" style="481" customWidth="1"/>
    <col min="9" max="9" width="9.42578125" style="481" customWidth="1"/>
    <col min="10" max="10" width="15.85546875" style="481" hidden="1" customWidth="1"/>
    <col min="11" max="11" width="7.85546875" style="481" customWidth="1"/>
    <col min="12" max="12" width="5.140625" style="481" customWidth="1"/>
    <col min="13" max="13" width="7.42578125" style="481" customWidth="1"/>
    <col min="14" max="14" width="28.42578125" style="481" customWidth="1"/>
    <col min="15" max="15" width="21.5703125" style="481" customWidth="1"/>
    <col min="16" max="16" width="27.140625" style="481" customWidth="1"/>
    <col min="17" max="17" width="7" style="481" customWidth="1"/>
    <col min="18" max="18" width="5.7109375" style="481" customWidth="1"/>
    <col min="19" max="19" width="6.85546875" style="481" customWidth="1"/>
    <col min="20" max="22" width="5.7109375" style="481" customWidth="1"/>
    <col min="23" max="16384" width="9.140625" style="481"/>
  </cols>
  <sheetData>
    <row r="1" spans="2:16" ht="34.5" customHeight="1">
      <c r="B1" s="1821" t="s">
        <v>1182</v>
      </c>
      <c r="C1" s="1821"/>
      <c r="D1" s="1821"/>
      <c r="E1" s="1821"/>
      <c r="F1" s="1821"/>
      <c r="G1" s="1821"/>
      <c r="H1" s="1821"/>
      <c r="I1" s="1821"/>
      <c r="J1" s="1821"/>
      <c r="K1" s="1821"/>
      <c r="M1" s="1821" t="s">
        <v>1689</v>
      </c>
      <c r="N1" s="1809"/>
      <c r="O1" s="1809"/>
      <c r="P1" s="1809"/>
    </row>
    <row r="2" spans="2:16" ht="12" customHeight="1">
      <c r="H2" s="1822"/>
      <c r="I2" s="1822"/>
      <c r="M2" s="1821"/>
      <c r="N2" s="1821"/>
      <c r="O2" s="1821"/>
      <c r="P2" s="1821"/>
    </row>
    <row r="3" spans="2:16" s="482" customFormat="1" ht="9" customHeight="1">
      <c r="B3" s="1815" t="s">
        <v>331</v>
      </c>
      <c r="C3" s="1812" t="s">
        <v>1184</v>
      </c>
      <c r="D3" s="1700"/>
      <c r="E3" s="1820">
        <v>2012</v>
      </c>
      <c r="F3" s="1820"/>
      <c r="G3" s="1820">
        <v>2013</v>
      </c>
      <c r="H3" s="1820"/>
      <c r="I3" s="1820" t="s">
        <v>589</v>
      </c>
      <c r="J3" s="1820"/>
      <c r="K3" s="1820"/>
      <c r="M3" s="231"/>
      <c r="N3" s="231"/>
      <c r="O3" s="231"/>
      <c r="P3" s="231"/>
    </row>
    <row r="4" spans="2:16" ht="8.25" customHeight="1">
      <c r="B4" s="1815"/>
      <c r="C4" s="1812"/>
      <c r="D4" s="1700"/>
      <c r="E4" s="1820"/>
      <c r="F4" s="1820"/>
      <c r="G4" s="1820"/>
      <c r="H4" s="1820"/>
      <c r="I4" s="1820"/>
      <c r="J4" s="1820"/>
      <c r="K4" s="1820"/>
      <c r="M4" s="231"/>
      <c r="N4" s="231"/>
      <c r="O4" s="231"/>
      <c r="P4" s="231"/>
    </row>
    <row r="5" spans="2:16" ht="21.75" customHeight="1">
      <c r="B5" s="419">
        <v>1</v>
      </c>
      <c r="C5" s="400" t="s">
        <v>1185</v>
      </c>
      <c r="D5" s="397">
        <v>10000</v>
      </c>
      <c r="E5" s="484">
        <v>201</v>
      </c>
      <c r="F5" s="485">
        <v>27.1</v>
      </c>
      <c r="G5" s="484">
        <v>46</v>
      </c>
      <c r="H5" s="486">
        <v>6.14</v>
      </c>
      <c r="I5" s="496">
        <v>-155</v>
      </c>
      <c r="J5" s="496">
        <v>-11.0951232993313</v>
      </c>
      <c r="K5" s="525">
        <v>-20.95</v>
      </c>
      <c r="M5" s="1810" t="s">
        <v>331</v>
      </c>
      <c r="N5" s="1810" t="s">
        <v>1207</v>
      </c>
      <c r="O5" s="1810" t="s">
        <v>1208</v>
      </c>
      <c r="P5" s="1810"/>
    </row>
    <row r="6" spans="2:16" ht="25.5" customHeight="1">
      <c r="B6" s="419">
        <v>2</v>
      </c>
      <c r="C6" s="400" t="s">
        <v>1129</v>
      </c>
      <c r="D6" s="397">
        <v>10000</v>
      </c>
      <c r="E6" s="484"/>
      <c r="F6" s="485"/>
      <c r="G6" s="452"/>
      <c r="H6" s="486"/>
      <c r="I6" s="487"/>
      <c r="J6" s="485"/>
      <c r="K6" s="496"/>
      <c r="M6" s="1810"/>
      <c r="N6" s="1810"/>
      <c r="O6" s="397" t="s">
        <v>1209</v>
      </c>
      <c r="P6" s="94" t="s">
        <v>1210</v>
      </c>
    </row>
    <row r="7" spans="2:16" ht="21.75" customHeight="1">
      <c r="B7" s="419">
        <v>3</v>
      </c>
      <c r="C7" s="400" t="s">
        <v>1136</v>
      </c>
      <c r="D7" s="397">
        <v>10000</v>
      </c>
      <c r="E7" s="484">
        <v>27</v>
      </c>
      <c r="F7" s="485">
        <v>3.64</v>
      </c>
      <c r="G7" s="484">
        <v>34</v>
      </c>
      <c r="H7" s="486">
        <v>4.54</v>
      </c>
      <c r="I7" s="487">
        <v>7</v>
      </c>
      <c r="J7" s="485">
        <v>0</v>
      </c>
      <c r="K7" s="525">
        <v>0.9</v>
      </c>
      <c r="M7" s="452">
        <v>1</v>
      </c>
      <c r="N7" s="294" t="s">
        <v>1131</v>
      </c>
      <c r="O7" s="452">
        <v>10288</v>
      </c>
      <c r="P7" s="497">
        <v>23770</v>
      </c>
    </row>
    <row r="8" spans="2:16" ht="21.75" customHeight="1">
      <c r="B8" s="419">
        <v>4</v>
      </c>
      <c r="C8" s="400" t="s">
        <v>1186</v>
      </c>
      <c r="D8" s="397">
        <v>10000</v>
      </c>
      <c r="E8" s="484">
        <v>14</v>
      </c>
      <c r="F8" s="485">
        <v>1.89</v>
      </c>
      <c r="G8" s="452">
        <v>14</v>
      </c>
      <c r="H8" s="486">
        <v>1.87</v>
      </c>
      <c r="I8" s="487">
        <v>0</v>
      </c>
      <c r="J8" s="485">
        <v>0.11724754221644</v>
      </c>
      <c r="K8" s="525">
        <v>-0.02</v>
      </c>
      <c r="M8" s="452">
        <v>2</v>
      </c>
      <c r="N8" s="294" t="s">
        <v>404</v>
      </c>
      <c r="O8" s="452">
        <v>5650</v>
      </c>
      <c r="P8" s="497">
        <v>69790</v>
      </c>
    </row>
    <row r="9" spans="2:16" ht="21.75" customHeight="1">
      <c r="B9" s="419">
        <v>5</v>
      </c>
      <c r="C9" s="400" t="s">
        <v>1187</v>
      </c>
      <c r="D9" s="397">
        <v>10000</v>
      </c>
      <c r="E9" s="484"/>
      <c r="F9" s="485"/>
      <c r="G9" s="484">
        <v>1</v>
      </c>
      <c r="H9" s="486">
        <v>0.13</v>
      </c>
      <c r="I9" s="487">
        <v>1</v>
      </c>
      <c r="J9" s="485">
        <v>0.13354790029313801</v>
      </c>
      <c r="K9" s="525">
        <v>0.13</v>
      </c>
      <c r="M9" s="452">
        <v>3</v>
      </c>
      <c r="N9" s="294" t="s">
        <v>1132</v>
      </c>
      <c r="O9" s="452">
        <v>6794</v>
      </c>
      <c r="P9" s="497">
        <v>31750</v>
      </c>
    </row>
    <row r="10" spans="2:16" ht="21.75" customHeight="1">
      <c r="B10" s="419">
        <v>6</v>
      </c>
      <c r="C10" s="400" t="s">
        <v>1148</v>
      </c>
      <c r="D10" s="397">
        <v>10000</v>
      </c>
      <c r="E10" s="452"/>
      <c r="F10" s="485"/>
      <c r="G10" s="452"/>
      <c r="H10" s="486"/>
      <c r="I10" s="487"/>
      <c r="J10" s="485"/>
      <c r="K10" s="496"/>
      <c r="M10" s="452">
        <v>4</v>
      </c>
      <c r="N10" s="294" t="s">
        <v>135</v>
      </c>
      <c r="O10" s="452">
        <v>4115</v>
      </c>
      <c r="P10" s="497">
        <v>10540</v>
      </c>
    </row>
    <row r="11" spans="2:16" ht="21.75" customHeight="1">
      <c r="B11" s="419">
        <v>7</v>
      </c>
      <c r="C11" s="400" t="s">
        <v>1188</v>
      </c>
      <c r="D11" s="397">
        <v>10000</v>
      </c>
      <c r="E11" s="452"/>
      <c r="F11" s="485"/>
      <c r="G11" s="452"/>
      <c r="H11" s="486"/>
      <c r="I11" s="487"/>
      <c r="J11" s="485"/>
      <c r="K11" s="496"/>
      <c r="M11" s="822">
        <v>5</v>
      </c>
      <c r="N11" s="294" t="s">
        <v>1134</v>
      </c>
      <c r="O11" s="822">
        <v>12253</v>
      </c>
      <c r="P11" s="497">
        <v>37264</v>
      </c>
    </row>
    <row r="12" spans="2:16" ht="21.75" customHeight="1">
      <c r="B12" s="419">
        <v>8</v>
      </c>
      <c r="C12" s="400" t="s">
        <v>1144</v>
      </c>
      <c r="D12" s="397">
        <v>10000</v>
      </c>
      <c r="E12" s="452"/>
      <c r="F12" s="485"/>
      <c r="G12" s="452"/>
      <c r="H12" s="486"/>
      <c r="I12" s="487"/>
      <c r="J12" s="485"/>
      <c r="K12" s="496"/>
      <c r="M12" s="822">
        <v>6</v>
      </c>
      <c r="N12" s="294" t="s">
        <v>1140</v>
      </c>
      <c r="O12" s="822">
        <v>28900</v>
      </c>
      <c r="P12" s="497">
        <v>175000</v>
      </c>
    </row>
    <row r="13" spans="2:16" ht="21.75" customHeight="1">
      <c r="B13" s="419">
        <v>9</v>
      </c>
      <c r="C13" s="400" t="s">
        <v>1189</v>
      </c>
      <c r="D13" s="397">
        <v>10000</v>
      </c>
      <c r="E13" s="452"/>
      <c r="F13" s="485"/>
      <c r="G13" s="452"/>
      <c r="H13" s="486"/>
      <c r="I13" s="487"/>
      <c r="J13" s="485"/>
      <c r="K13" s="496"/>
      <c r="M13" s="822">
        <v>7</v>
      </c>
      <c r="N13" s="294" t="s">
        <v>1199</v>
      </c>
      <c r="O13" s="822">
        <v>5410</v>
      </c>
      <c r="P13" s="497">
        <v>7350</v>
      </c>
    </row>
    <row r="14" spans="2:16" ht="21.75" customHeight="1">
      <c r="B14" s="419">
        <v>10</v>
      </c>
      <c r="C14" s="400" t="s">
        <v>1130</v>
      </c>
      <c r="D14" s="397">
        <v>10000</v>
      </c>
      <c r="E14" s="452">
        <v>3</v>
      </c>
      <c r="F14" s="485">
        <v>0.4</v>
      </c>
      <c r="G14" s="484"/>
      <c r="H14" s="486"/>
      <c r="I14" s="487">
        <v>-3</v>
      </c>
      <c r="J14" s="485">
        <v>-0.404405321974037</v>
      </c>
      <c r="K14" s="525">
        <v>-0.4</v>
      </c>
      <c r="M14" s="822">
        <v>8</v>
      </c>
      <c r="N14" s="498" t="s">
        <v>1141</v>
      </c>
      <c r="O14" s="822">
        <v>15860</v>
      </c>
      <c r="P14" s="497">
        <v>21557</v>
      </c>
    </row>
    <row r="15" spans="2:16" ht="21.75" customHeight="1">
      <c r="B15" s="419">
        <v>11</v>
      </c>
      <c r="C15" s="400" t="s">
        <v>1190</v>
      </c>
      <c r="D15" s="397">
        <v>10000</v>
      </c>
      <c r="E15" s="484">
        <v>238</v>
      </c>
      <c r="F15" s="485">
        <v>32.08</v>
      </c>
      <c r="G15" s="484">
        <v>455</v>
      </c>
      <c r="H15" s="486">
        <v>60.76</v>
      </c>
      <c r="I15" s="487">
        <v>217</v>
      </c>
      <c r="J15" s="485">
        <v>0</v>
      </c>
      <c r="K15" s="525">
        <v>28.68</v>
      </c>
      <c r="M15" s="822">
        <v>9</v>
      </c>
      <c r="N15" s="294" t="s">
        <v>1138</v>
      </c>
      <c r="O15" s="822">
        <v>10272</v>
      </c>
      <c r="P15" s="497">
        <v>43896</v>
      </c>
    </row>
    <row r="16" spans="2:16" ht="21.75" customHeight="1">
      <c r="B16" s="419">
        <v>12</v>
      </c>
      <c r="C16" s="400" t="s">
        <v>1139</v>
      </c>
      <c r="D16" s="397">
        <v>10000</v>
      </c>
      <c r="E16" s="484">
        <v>472</v>
      </c>
      <c r="F16" s="485">
        <v>63.63</v>
      </c>
      <c r="G16" s="484">
        <v>500</v>
      </c>
      <c r="H16" s="486">
        <v>66.77</v>
      </c>
      <c r="I16" s="487">
        <v>28</v>
      </c>
      <c r="J16" s="485">
        <v>0</v>
      </c>
      <c r="K16" s="525">
        <v>3.15</v>
      </c>
      <c r="M16" s="822">
        <v>10</v>
      </c>
      <c r="N16" s="499" t="s">
        <v>1137</v>
      </c>
      <c r="O16" s="822">
        <v>112060</v>
      </c>
      <c r="P16" s="497">
        <v>105385</v>
      </c>
    </row>
    <row r="17" spans="1:16" ht="21.75" customHeight="1">
      <c r="B17" s="419">
        <v>13</v>
      </c>
      <c r="C17" s="400" t="s">
        <v>1191</v>
      </c>
      <c r="D17" s="397">
        <v>10000</v>
      </c>
      <c r="E17" s="452">
        <v>7</v>
      </c>
      <c r="F17" s="485">
        <v>0.94</v>
      </c>
      <c r="G17" s="484">
        <v>3</v>
      </c>
      <c r="H17" s="486">
        <v>0.4</v>
      </c>
      <c r="I17" s="487">
        <v>-4</v>
      </c>
      <c r="J17" s="485">
        <v>0</v>
      </c>
      <c r="K17" s="525">
        <v>-0.54</v>
      </c>
      <c r="M17" s="822">
        <v>11</v>
      </c>
      <c r="N17" s="500" t="s">
        <v>136</v>
      </c>
      <c r="O17" s="822">
        <v>11714</v>
      </c>
      <c r="P17" s="497">
        <v>112862</v>
      </c>
    </row>
    <row r="18" spans="1:16" ht="21.75" customHeight="1" thickBot="1">
      <c r="B18" s="419">
        <v>14</v>
      </c>
      <c r="C18" s="400" t="s">
        <v>1133</v>
      </c>
      <c r="D18" s="397">
        <v>10000</v>
      </c>
      <c r="E18" s="452">
        <v>4</v>
      </c>
      <c r="F18" s="485"/>
      <c r="G18" s="452">
        <v>5</v>
      </c>
      <c r="H18" s="486">
        <v>0.67</v>
      </c>
      <c r="I18" s="487">
        <v>1</v>
      </c>
      <c r="J18" s="485">
        <v>0.66773950146568795</v>
      </c>
      <c r="K18" s="525">
        <v>0.67</v>
      </c>
      <c r="M18" s="501">
        <v>12</v>
      </c>
      <c r="N18" s="502" t="s">
        <v>1211</v>
      </c>
      <c r="O18" s="503">
        <v>8284</v>
      </c>
      <c r="P18" s="504">
        <v>21191.8</v>
      </c>
    </row>
    <row r="19" spans="1:16" ht="21.75" customHeight="1" thickBot="1">
      <c r="B19" s="419">
        <v>15</v>
      </c>
      <c r="C19" s="400" t="s">
        <v>1135</v>
      </c>
      <c r="D19" s="397">
        <v>10000</v>
      </c>
      <c r="E19" s="484">
        <v>60</v>
      </c>
      <c r="F19" s="485">
        <v>8.09</v>
      </c>
      <c r="G19" s="484">
        <v>134</v>
      </c>
      <c r="H19" s="486">
        <v>17.899999999999999</v>
      </c>
      <c r="I19" s="487">
        <v>74</v>
      </c>
      <c r="J19" s="485">
        <v>12.234998005342099</v>
      </c>
      <c r="K19" s="525">
        <v>9.81</v>
      </c>
      <c r="M19" s="1813" t="s">
        <v>1212</v>
      </c>
      <c r="N19" s="1814"/>
      <c r="O19" s="841">
        <v>231600</v>
      </c>
      <c r="P19" s="842">
        <v>660355.80000000005</v>
      </c>
    </row>
    <row r="20" spans="1:16" ht="21.75" customHeight="1">
      <c r="B20" s="419">
        <v>16</v>
      </c>
      <c r="C20" s="400" t="s">
        <v>1142</v>
      </c>
      <c r="D20" s="397">
        <v>10000</v>
      </c>
      <c r="E20" s="484">
        <v>137</v>
      </c>
      <c r="F20" s="485">
        <v>18.47</v>
      </c>
      <c r="G20" s="484">
        <v>151</v>
      </c>
      <c r="H20" s="486">
        <v>20.170000000000002</v>
      </c>
      <c r="I20" s="487">
        <v>14</v>
      </c>
      <c r="J20" s="485">
        <v>0</v>
      </c>
      <c r="K20" s="525">
        <v>1.7</v>
      </c>
      <c r="M20" s="508">
        <v>1</v>
      </c>
      <c r="N20" s="506" t="s">
        <v>1200</v>
      </c>
      <c r="O20" s="508">
        <v>726</v>
      </c>
      <c r="P20" s="843">
        <v>5472</v>
      </c>
    </row>
    <row r="21" spans="1:16" ht="21.75" customHeight="1">
      <c r="B21" s="419">
        <v>17</v>
      </c>
      <c r="C21" s="400" t="s">
        <v>1192</v>
      </c>
      <c r="D21" s="397">
        <v>10000</v>
      </c>
      <c r="E21" s="452">
        <v>231</v>
      </c>
      <c r="F21" s="485">
        <v>31.14</v>
      </c>
      <c r="G21" s="484">
        <v>370</v>
      </c>
      <c r="H21" s="486">
        <v>49.41</v>
      </c>
      <c r="I21" s="487">
        <v>139</v>
      </c>
      <c r="J21" s="485">
        <v>-0.13856339508596999</v>
      </c>
      <c r="K21" s="525">
        <v>18.27</v>
      </c>
      <c r="M21" s="822">
        <v>2</v>
      </c>
      <c r="N21" s="294" t="s">
        <v>1201</v>
      </c>
      <c r="O21" s="822">
        <v>243</v>
      </c>
      <c r="P21" s="497">
        <v>2700</v>
      </c>
    </row>
    <row r="22" spans="1:16" ht="21.75" customHeight="1">
      <c r="B22" s="419">
        <v>18</v>
      </c>
      <c r="C22" s="400" t="s">
        <v>1193</v>
      </c>
      <c r="D22" s="397">
        <v>10000</v>
      </c>
      <c r="E22" s="452">
        <v>573</v>
      </c>
      <c r="F22" s="485">
        <v>77.239999999999995</v>
      </c>
      <c r="G22" s="484">
        <v>876</v>
      </c>
      <c r="H22" s="486">
        <v>116.99</v>
      </c>
      <c r="I22" s="487">
        <v>303</v>
      </c>
      <c r="J22" s="485">
        <v>2.7706513163042801</v>
      </c>
      <c r="K22" s="525">
        <v>39.75</v>
      </c>
      <c r="M22" s="505">
        <v>3</v>
      </c>
      <c r="N22" s="506" t="s">
        <v>1145</v>
      </c>
      <c r="O22" s="822">
        <v>640</v>
      </c>
      <c r="P22" s="497">
        <v>37731.5</v>
      </c>
    </row>
    <row r="23" spans="1:16" ht="21.75" customHeight="1">
      <c r="B23" s="419">
        <v>19</v>
      </c>
      <c r="C23" s="400" t="s">
        <v>1143</v>
      </c>
      <c r="D23" s="397">
        <v>10000</v>
      </c>
      <c r="E23" s="484">
        <v>264</v>
      </c>
      <c r="F23" s="485">
        <v>35.590000000000003</v>
      </c>
      <c r="G23" s="484">
        <v>521</v>
      </c>
      <c r="H23" s="486">
        <v>69.58</v>
      </c>
      <c r="I23" s="487">
        <v>257</v>
      </c>
      <c r="J23" s="485">
        <v>-1.3517793610080799</v>
      </c>
      <c r="K23" s="525">
        <v>33.99</v>
      </c>
      <c r="M23" s="505">
        <v>4</v>
      </c>
      <c r="N23" s="294" t="s">
        <v>1146</v>
      </c>
      <c r="O23" s="505">
        <v>907</v>
      </c>
      <c r="P23" s="507">
        <v>12066</v>
      </c>
    </row>
    <row r="24" spans="1:16" ht="21.75" customHeight="1">
      <c r="B24" s="419">
        <v>20</v>
      </c>
      <c r="C24" s="400" t="s">
        <v>1194</v>
      </c>
      <c r="D24" s="397">
        <v>10000</v>
      </c>
      <c r="E24" s="484">
        <v>2</v>
      </c>
      <c r="F24" s="485">
        <v>0.27</v>
      </c>
      <c r="G24" s="484"/>
      <c r="H24" s="486"/>
      <c r="I24" s="487">
        <v>-2</v>
      </c>
      <c r="J24" s="485">
        <v>-0.26960354798269098</v>
      </c>
      <c r="K24" s="525">
        <v>-0.27</v>
      </c>
      <c r="M24" s="505">
        <v>5</v>
      </c>
      <c r="N24" s="499" t="s">
        <v>1147</v>
      </c>
      <c r="O24" s="505">
        <v>331</v>
      </c>
      <c r="P24" s="507">
        <v>6485</v>
      </c>
    </row>
    <row r="25" spans="1:16" ht="21" customHeight="1">
      <c r="A25" s="483"/>
      <c r="B25" s="1811" t="s">
        <v>133</v>
      </c>
      <c r="C25" s="1811"/>
      <c r="D25" s="257">
        <v>10000</v>
      </c>
      <c r="E25" s="488">
        <f>SUM(E5:E24)</f>
        <v>2233</v>
      </c>
      <c r="F25" s="523">
        <v>301.01</v>
      </c>
      <c r="G25" s="488">
        <f t="shared" ref="G25:K25" si="0">SUM(G5:G24)</f>
        <v>3110</v>
      </c>
      <c r="H25" s="523">
        <f t="shared" si="0"/>
        <v>415.32999999999993</v>
      </c>
      <c r="I25" s="488">
        <f t="shared" si="0"/>
        <v>877</v>
      </c>
      <c r="J25" s="488">
        <f t="shared" si="0"/>
        <v>2.6647093402395661</v>
      </c>
      <c r="K25" s="488">
        <f t="shared" si="0"/>
        <v>114.87000000000002</v>
      </c>
      <c r="M25" s="508">
        <v>6</v>
      </c>
      <c r="N25" s="499" t="s">
        <v>1149</v>
      </c>
      <c r="O25" s="505">
        <v>724</v>
      </c>
      <c r="P25" s="507">
        <v>1944.4</v>
      </c>
    </row>
    <row r="26" spans="1:16" ht="21.75" customHeight="1">
      <c r="A26" s="483"/>
      <c r="B26" s="419">
        <v>21</v>
      </c>
      <c r="C26" s="400" t="s">
        <v>134</v>
      </c>
      <c r="D26" s="397">
        <v>1000</v>
      </c>
      <c r="E26" s="94">
        <v>499</v>
      </c>
      <c r="F26" s="485">
        <v>6.68</v>
      </c>
      <c r="G26" s="491">
        <v>503</v>
      </c>
      <c r="H26" s="486">
        <v>6.72</v>
      </c>
      <c r="I26" s="487">
        <v>4</v>
      </c>
      <c r="J26" s="485">
        <v>-3.36182732460209</v>
      </c>
      <c r="K26" s="525">
        <v>0.04</v>
      </c>
      <c r="M26" s="822">
        <v>7</v>
      </c>
      <c r="N26" s="499" t="s">
        <v>1150</v>
      </c>
      <c r="O26" s="505">
        <v>71</v>
      </c>
      <c r="P26" s="507">
        <v>540</v>
      </c>
    </row>
    <row r="27" spans="1:16" ht="27" customHeight="1">
      <c r="A27" s="483"/>
      <c r="B27" s="419">
        <v>22</v>
      </c>
      <c r="C27" s="400" t="s">
        <v>1124</v>
      </c>
      <c r="D27" s="397">
        <v>1000</v>
      </c>
      <c r="E27" s="397">
        <v>28</v>
      </c>
      <c r="F27" s="492">
        <v>14.6</v>
      </c>
      <c r="G27" s="493">
        <v>26</v>
      </c>
      <c r="H27" s="492">
        <v>13.1</v>
      </c>
      <c r="I27" s="487">
        <v>-2</v>
      </c>
      <c r="J27" s="485">
        <v>-3.2589396660610999</v>
      </c>
      <c r="K27" s="525">
        <v>-1.46</v>
      </c>
      <c r="M27" s="505">
        <v>8</v>
      </c>
      <c r="N27" s="499" t="s">
        <v>1213</v>
      </c>
      <c r="O27" s="509">
        <v>4527</v>
      </c>
      <c r="P27" s="510">
        <v>171600</v>
      </c>
    </row>
    <row r="28" spans="1:16" ht="21.75" customHeight="1">
      <c r="A28" s="483"/>
      <c r="B28" s="419">
        <v>23</v>
      </c>
      <c r="C28" s="400" t="s">
        <v>1195</v>
      </c>
      <c r="D28" s="397">
        <v>1000</v>
      </c>
      <c r="E28" s="397">
        <v>4</v>
      </c>
      <c r="F28" s="492">
        <v>2.1</v>
      </c>
      <c r="G28" s="493">
        <v>12</v>
      </c>
      <c r="H28" s="492">
        <v>6</v>
      </c>
      <c r="I28" s="487">
        <v>8</v>
      </c>
      <c r="J28" s="485">
        <v>3.9840025005700599</v>
      </c>
      <c r="K28" s="525">
        <v>3.97</v>
      </c>
      <c r="M28" s="505">
        <v>9</v>
      </c>
      <c r="N28" s="499" t="s">
        <v>1214</v>
      </c>
      <c r="O28" s="822">
        <v>497</v>
      </c>
      <c r="P28" s="497">
        <v>6332.5</v>
      </c>
    </row>
    <row r="29" spans="1:16" ht="21.75" customHeight="1">
      <c r="A29" s="483"/>
      <c r="B29" s="419">
        <v>24</v>
      </c>
      <c r="C29" s="400" t="s">
        <v>1196</v>
      </c>
      <c r="D29" s="397" t="s">
        <v>1183</v>
      </c>
      <c r="E29" s="397">
        <v>146</v>
      </c>
      <c r="F29" s="492">
        <v>0.8</v>
      </c>
      <c r="G29" s="493">
        <v>132</v>
      </c>
      <c r="H29" s="485">
        <v>0.77</v>
      </c>
      <c r="I29" s="487">
        <v>-14</v>
      </c>
      <c r="J29" s="485">
        <v>-8.9030118270678998E-2</v>
      </c>
      <c r="K29" s="525">
        <v>-0.06</v>
      </c>
      <c r="M29" s="505">
        <v>10</v>
      </c>
      <c r="N29" s="502" t="s">
        <v>1215</v>
      </c>
      <c r="O29" s="511">
        <v>1999</v>
      </c>
      <c r="P29" s="512">
        <v>75753</v>
      </c>
    </row>
    <row r="30" spans="1:16" ht="21.75" customHeight="1">
      <c r="A30" s="483"/>
      <c r="B30" s="419">
        <v>25</v>
      </c>
      <c r="C30" s="400" t="s">
        <v>1197</v>
      </c>
      <c r="D30" s="397" t="s">
        <v>1183</v>
      </c>
      <c r="E30" s="397">
        <v>30</v>
      </c>
      <c r="F30" s="492">
        <v>20.5</v>
      </c>
      <c r="G30" s="493">
        <v>37</v>
      </c>
      <c r="H30" s="492">
        <v>28</v>
      </c>
      <c r="I30" s="487">
        <v>7</v>
      </c>
      <c r="J30" s="492">
        <v>9.6703296703296999</v>
      </c>
      <c r="K30" s="524">
        <v>7.5</v>
      </c>
      <c r="M30" s="508">
        <v>11</v>
      </c>
      <c r="N30" s="513" t="s">
        <v>405</v>
      </c>
      <c r="O30" s="514">
        <v>451</v>
      </c>
      <c r="P30" s="515">
        <v>4780</v>
      </c>
    </row>
    <row r="31" spans="1:16" ht="21.75" customHeight="1">
      <c r="A31" s="483"/>
      <c r="B31" s="419">
        <v>26</v>
      </c>
      <c r="C31" s="400" t="s">
        <v>1198</v>
      </c>
      <c r="D31" s="397">
        <v>100000</v>
      </c>
      <c r="E31" s="397">
        <v>1</v>
      </c>
      <c r="F31" s="492">
        <v>52</v>
      </c>
      <c r="G31" s="493"/>
      <c r="H31" s="492"/>
      <c r="I31" s="487">
        <v>-1</v>
      </c>
      <c r="J31" s="492">
        <v>-80.192461908580597</v>
      </c>
      <c r="K31" s="524">
        <v>-52</v>
      </c>
      <c r="M31" s="452">
        <v>12</v>
      </c>
      <c r="N31" s="516" t="s">
        <v>1202</v>
      </c>
      <c r="O31" s="452">
        <v>239</v>
      </c>
      <c r="P31" s="497">
        <v>48697.5</v>
      </c>
    </row>
    <row r="32" spans="1:16" ht="21.75" customHeight="1">
      <c r="A32" s="483"/>
      <c r="B32" s="419">
        <v>27</v>
      </c>
      <c r="C32" s="400" t="s">
        <v>406</v>
      </c>
      <c r="D32" s="397"/>
      <c r="E32" s="257">
        <v>1923</v>
      </c>
      <c r="F32" s="489"/>
      <c r="G32" s="494">
        <v>1972</v>
      </c>
      <c r="H32" s="397"/>
      <c r="I32" s="490">
        <v>49</v>
      </c>
      <c r="J32" s="495"/>
      <c r="K32" s="496"/>
      <c r="M32" s="509">
        <v>13</v>
      </c>
      <c r="N32" s="517" t="s">
        <v>1216</v>
      </c>
      <c r="O32" s="509">
        <v>278</v>
      </c>
      <c r="P32" s="510">
        <v>5630</v>
      </c>
    </row>
    <row r="33" spans="2:16" ht="18" customHeight="1">
      <c r="M33" s="94">
        <v>14</v>
      </c>
      <c r="N33" s="513" t="s">
        <v>1203</v>
      </c>
      <c r="O33" s="505">
        <v>293</v>
      </c>
      <c r="P33" s="507">
        <v>1998</v>
      </c>
    </row>
    <row r="34" spans="2:16" ht="18" customHeight="1">
      <c r="M34" s="452">
        <v>15</v>
      </c>
      <c r="N34" s="513" t="s">
        <v>1204</v>
      </c>
      <c r="O34" s="505">
        <v>77</v>
      </c>
      <c r="P34" s="507">
        <v>1475</v>
      </c>
    </row>
    <row r="35" spans="2:16" ht="18" customHeight="1" thickBot="1">
      <c r="M35" s="503">
        <v>16</v>
      </c>
      <c r="N35" s="518" t="s">
        <v>1205</v>
      </c>
      <c r="O35" s="509">
        <v>148</v>
      </c>
      <c r="P35" s="510">
        <v>669</v>
      </c>
    </row>
    <row r="36" spans="2:16" ht="18" customHeight="1">
      <c r="B36" s="1809">
        <v>58</v>
      </c>
      <c r="C36" s="1809"/>
      <c r="D36" s="1809"/>
      <c r="E36" s="1809"/>
      <c r="F36" s="1809"/>
      <c r="G36" s="1809"/>
      <c r="H36" s="1809"/>
      <c r="I36" s="1809"/>
      <c r="M36" s="1816" t="s">
        <v>1206</v>
      </c>
      <c r="N36" s="1817"/>
      <c r="O36" s="519">
        <v>12151</v>
      </c>
      <c r="P36" s="520">
        <v>383873.9</v>
      </c>
    </row>
    <row r="37" spans="2:16" ht="18" customHeight="1" thickBot="1">
      <c r="M37" s="1818" t="s">
        <v>160</v>
      </c>
      <c r="N37" s="1819"/>
      <c r="O37" s="521">
        <v>243751</v>
      </c>
      <c r="P37" s="522">
        <v>1044229.7</v>
      </c>
    </row>
    <row r="38" spans="2:16" ht="18" customHeight="1">
      <c r="M38" s="1809"/>
      <c r="N38" s="1809"/>
      <c r="O38" s="1809"/>
      <c r="P38" s="1809"/>
    </row>
    <row r="39" spans="2:16">
      <c r="M39" s="1809">
        <v>59</v>
      </c>
      <c r="N39" s="1809"/>
      <c r="O39" s="1809"/>
      <c r="P39" s="1809"/>
    </row>
    <row r="48" spans="2:16">
      <c r="B48" s="481"/>
    </row>
    <row r="51" spans="15:15">
      <c r="O51" s="482"/>
    </row>
  </sheetData>
  <mergeCells count="20">
    <mergeCell ref="M1:P1"/>
    <mergeCell ref="H2:I2"/>
    <mergeCell ref="M2:P2"/>
    <mergeCell ref="B1:K1"/>
    <mergeCell ref="M39:P39"/>
    <mergeCell ref="O5:P5"/>
    <mergeCell ref="M38:P38"/>
    <mergeCell ref="B25:C25"/>
    <mergeCell ref="C3:C4"/>
    <mergeCell ref="B36:I36"/>
    <mergeCell ref="M19:N19"/>
    <mergeCell ref="B3:B4"/>
    <mergeCell ref="M5:M6"/>
    <mergeCell ref="N5:N6"/>
    <mergeCell ref="M36:N36"/>
    <mergeCell ref="M37:N37"/>
    <mergeCell ref="D3:D4"/>
    <mergeCell ref="E3:F4"/>
    <mergeCell ref="G3:H4"/>
    <mergeCell ref="I3:K4"/>
  </mergeCells>
  <phoneticPr fontId="2" type="noConversion"/>
  <printOptions horizontalCentered="1" verticalCentered="1"/>
  <pageMargins left="0.39370078740157499" right="0.196850393700787" top="0.41" bottom="0.33" header="0.14000000000000001" footer="0"/>
  <pageSetup paperSize="9" orientation="portrait" horizontalDpi="4294967293" verticalDpi="14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25"/>
  <sheetViews>
    <sheetView workbookViewId="0">
      <selection activeCell="A26" sqref="A26"/>
    </sheetView>
  </sheetViews>
  <sheetFormatPr defaultRowHeight="12.75"/>
  <cols>
    <col min="1" max="1" width="3.28515625" style="760" customWidth="1"/>
    <col min="2" max="2" width="9.140625" style="760"/>
    <col min="3" max="3" width="6.85546875" style="760" customWidth="1"/>
    <col min="4" max="4" width="0.7109375" style="760" hidden="1" customWidth="1"/>
    <col min="5" max="5" width="11.28515625" style="760" customWidth="1"/>
    <col min="6" max="6" width="12.42578125" style="760" customWidth="1"/>
    <col min="7" max="7" width="9.28515625" style="760" bestFit="1" customWidth="1"/>
    <col min="8" max="8" width="10.7109375" style="760" bestFit="1" customWidth="1"/>
    <col min="9" max="9" width="10.42578125" style="760" customWidth="1"/>
    <col min="10" max="10" width="10.7109375" style="760" bestFit="1" customWidth="1"/>
    <col min="11" max="11" width="10.85546875" style="760" customWidth="1"/>
    <col min="12" max="12" width="11.5703125" style="760" customWidth="1"/>
    <col min="13" max="13" width="9.85546875" style="760" customWidth="1"/>
    <col min="14" max="14" width="9.42578125" style="760" customWidth="1"/>
    <col min="15" max="15" width="9.28515625" style="760" customWidth="1"/>
    <col min="16" max="16" width="10.85546875" style="760" customWidth="1"/>
    <col min="17" max="16384" width="9.140625" style="760"/>
  </cols>
  <sheetData>
    <row r="1" spans="1:16">
      <c r="D1" s="244" t="s">
        <v>1642</v>
      </c>
      <c r="E1" s="244"/>
      <c r="F1" s="244"/>
      <c r="G1" s="244"/>
      <c r="H1" s="244"/>
      <c r="I1" s="244"/>
      <c r="J1" s="244"/>
      <c r="K1" s="244"/>
      <c r="L1" s="244"/>
    </row>
    <row r="2" spans="1:16" ht="19.5" customHeight="1">
      <c r="C2" s="1841" t="s">
        <v>485</v>
      </c>
      <c r="D2" s="1841"/>
      <c r="E2" s="1841"/>
      <c r="F2" s="1841"/>
      <c r="G2" s="1841"/>
      <c r="H2" s="1841"/>
      <c r="I2" s="1841"/>
      <c r="J2" s="1841"/>
      <c r="K2" s="1841"/>
      <c r="L2" s="1841"/>
      <c r="M2" s="1841"/>
      <c r="N2" s="1841"/>
      <c r="O2" s="1841"/>
    </row>
    <row r="4" spans="1:16" ht="14.25">
      <c r="A4" s="1842">
        <v>41639</v>
      </c>
      <c r="B4" s="1843"/>
      <c r="O4" s="1844" t="s">
        <v>486</v>
      </c>
      <c r="P4" s="1844"/>
    </row>
    <row r="5" spans="1:16" ht="15.75" customHeight="1">
      <c r="A5" s="1824" t="s">
        <v>331</v>
      </c>
      <c r="B5" s="1827" t="s">
        <v>487</v>
      </c>
      <c r="C5" s="1828"/>
      <c r="D5" s="1829"/>
      <c r="E5" s="1836" t="s">
        <v>488</v>
      </c>
      <c r="F5" s="1836"/>
      <c r="G5" s="1836"/>
      <c r="H5" s="1836"/>
      <c r="I5" s="1836"/>
      <c r="J5" s="1836"/>
      <c r="K5" s="1836"/>
      <c r="L5" s="1836"/>
      <c r="M5" s="1836"/>
      <c r="N5" s="1836"/>
      <c r="O5" s="1836"/>
      <c r="P5" s="1836"/>
    </row>
    <row r="6" spans="1:16" ht="16.5" customHeight="1">
      <c r="A6" s="1825"/>
      <c r="B6" s="1830"/>
      <c r="C6" s="1831"/>
      <c r="D6" s="1832"/>
      <c r="E6" s="1837" t="s">
        <v>1643</v>
      </c>
      <c r="F6" s="1837" t="s">
        <v>489</v>
      </c>
      <c r="G6" s="1837" t="s">
        <v>1644</v>
      </c>
      <c r="H6" s="1837" t="s">
        <v>489</v>
      </c>
      <c r="I6" s="1837" t="s">
        <v>490</v>
      </c>
      <c r="J6" s="1837" t="s">
        <v>489</v>
      </c>
      <c r="K6" s="1837" t="s">
        <v>491</v>
      </c>
      <c r="L6" s="1837" t="s">
        <v>489</v>
      </c>
      <c r="M6" s="1837" t="s">
        <v>492</v>
      </c>
      <c r="N6" s="1837" t="s">
        <v>489</v>
      </c>
      <c r="O6" s="1837" t="s">
        <v>493</v>
      </c>
      <c r="P6" s="1837" t="s">
        <v>489</v>
      </c>
    </row>
    <row r="7" spans="1:16" ht="93" customHeight="1">
      <c r="A7" s="1826"/>
      <c r="B7" s="1833"/>
      <c r="C7" s="1834"/>
      <c r="D7" s="1835"/>
      <c r="E7" s="1838"/>
      <c r="F7" s="1838"/>
      <c r="G7" s="1838"/>
      <c r="H7" s="1838"/>
      <c r="I7" s="1838"/>
      <c r="J7" s="1838"/>
      <c r="K7" s="1838"/>
      <c r="L7" s="1838"/>
      <c r="M7" s="1838"/>
      <c r="N7" s="1838"/>
      <c r="O7" s="1838"/>
      <c r="P7" s="1838"/>
    </row>
    <row r="8" spans="1:16" ht="20.25" customHeight="1">
      <c r="A8" s="761">
        <v>1</v>
      </c>
      <c r="B8" s="1839" t="s">
        <v>191</v>
      </c>
      <c r="C8" s="1839"/>
      <c r="D8" s="1839"/>
      <c r="E8" s="762">
        <v>374</v>
      </c>
      <c r="F8" s="763">
        <v>787425.96</v>
      </c>
      <c r="G8" s="762">
        <v>52</v>
      </c>
      <c r="H8" s="763">
        <v>2192.5</v>
      </c>
      <c r="I8" s="762">
        <v>32</v>
      </c>
      <c r="J8" s="763">
        <v>24330.400000000001</v>
      </c>
      <c r="K8" s="762">
        <v>16</v>
      </c>
      <c r="L8" s="763">
        <v>5100</v>
      </c>
      <c r="M8" s="762">
        <v>1</v>
      </c>
      <c r="N8" s="763">
        <v>2433.54</v>
      </c>
      <c r="O8" s="762">
        <v>6</v>
      </c>
      <c r="P8" s="763">
        <v>10447.200000000001</v>
      </c>
    </row>
    <row r="9" spans="1:16" ht="20.25" customHeight="1">
      <c r="A9" s="761">
        <v>2</v>
      </c>
      <c r="B9" s="1839" t="s">
        <v>494</v>
      </c>
      <c r="C9" s="1839"/>
      <c r="D9" s="1839"/>
      <c r="E9" s="762">
        <v>561</v>
      </c>
      <c r="F9" s="763">
        <v>1280010.53</v>
      </c>
      <c r="G9" s="762">
        <v>40</v>
      </c>
      <c r="H9" s="763">
        <v>3739.1</v>
      </c>
      <c r="I9" s="762">
        <v>30</v>
      </c>
      <c r="J9" s="763">
        <v>14900.2</v>
      </c>
      <c r="K9" s="762">
        <v>21</v>
      </c>
      <c r="L9" s="763">
        <v>6300</v>
      </c>
      <c r="M9" s="762">
        <v>4</v>
      </c>
      <c r="N9" s="763">
        <v>8878.7000000000007</v>
      </c>
      <c r="O9" s="762">
        <v>8</v>
      </c>
      <c r="P9" s="763">
        <v>6694.2</v>
      </c>
    </row>
    <row r="10" spans="1:16" ht="20.25" customHeight="1">
      <c r="A10" s="761">
        <v>3</v>
      </c>
      <c r="B10" s="1839" t="s">
        <v>149</v>
      </c>
      <c r="C10" s="1839"/>
      <c r="D10" s="1839"/>
      <c r="E10" s="762">
        <v>225</v>
      </c>
      <c r="F10" s="763">
        <v>494754.99</v>
      </c>
      <c r="G10" s="762">
        <v>35</v>
      </c>
      <c r="H10" s="763">
        <v>1684.1</v>
      </c>
      <c r="I10" s="762">
        <v>17</v>
      </c>
      <c r="J10" s="763">
        <v>12933.99</v>
      </c>
      <c r="K10" s="762">
        <v>4</v>
      </c>
      <c r="L10" s="763">
        <v>1200</v>
      </c>
      <c r="M10" s="762">
        <v>1</v>
      </c>
      <c r="N10" s="763">
        <v>2163.6</v>
      </c>
      <c r="O10" s="762">
        <v>5</v>
      </c>
      <c r="P10" s="763">
        <v>10039.879999999999</v>
      </c>
    </row>
    <row r="11" spans="1:16" ht="20.25" customHeight="1">
      <c r="A11" s="761">
        <v>4</v>
      </c>
      <c r="B11" s="1839" t="s">
        <v>150</v>
      </c>
      <c r="C11" s="1839"/>
      <c r="D11" s="1839"/>
      <c r="E11" s="762">
        <v>194</v>
      </c>
      <c r="F11" s="763">
        <v>411699.33</v>
      </c>
      <c r="G11" s="762">
        <v>24</v>
      </c>
      <c r="H11" s="763">
        <v>1388.9</v>
      </c>
      <c r="I11" s="762">
        <v>23</v>
      </c>
      <c r="J11" s="763">
        <v>16092.3</v>
      </c>
      <c r="K11" s="762">
        <v>13</v>
      </c>
      <c r="L11" s="763">
        <v>3900</v>
      </c>
      <c r="M11" s="762"/>
      <c r="N11" s="763"/>
      <c r="O11" s="762">
        <v>3</v>
      </c>
      <c r="P11" s="763">
        <v>3186.6</v>
      </c>
    </row>
    <row r="12" spans="1:16" ht="20.25" customHeight="1">
      <c r="A12" s="761">
        <v>5</v>
      </c>
      <c r="B12" s="1839" t="s">
        <v>151</v>
      </c>
      <c r="C12" s="1839"/>
      <c r="D12" s="1839"/>
      <c r="E12" s="762">
        <v>161</v>
      </c>
      <c r="F12" s="763">
        <v>339908.34</v>
      </c>
      <c r="G12" s="762">
        <v>12</v>
      </c>
      <c r="H12" s="763">
        <v>612.29999999999995</v>
      </c>
      <c r="I12" s="762">
        <v>5</v>
      </c>
      <c r="J12" s="763">
        <v>3243.2</v>
      </c>
      <c r="K12" s="762">
        <v>6</v>
      </c>
      <c r="L12" s="763">
        <v>1800</v>
      </c>
      <c r="M12" s="762"/>
      <c r="N12" s="763"/>
      <c r="O12" s="762">
        <v>11</v>
      </c>
      <c r="P12" s="763">
        <v>8902.74</v>
      </c>
    </row>
    <row r="13" spans="1:16" ht="20.25" customHeight="1">
      <c r="A13" s="761">
        <v>6</v>
      </c>
      <c r="B13" s="1839" t="s">
        <v>152</v>
      </c>
      <c r="C13" s="1839"/>
      <c r="D13" s="1839"/>
      <c r="E13" s="762">
        <v>337</v>
      </c>
      <c r="F13" s="763">
        <v>742315.68</v>
      </c>
      <c r="G13" s="762">
        <v>5</v>
      </c>
      <c r="H13" s="763">
        <v>500.3</v>
      </c>
      <c r="I13" s="762">
        <v>15</v>
      </c>
      <c r="J13" s="763">
        <v>14373.15</v>
      </c>
      <c r="K13" s="762">
        <v>17</v>
      </c>
      <c r="L13" s="763">
        <v>5100</v>
      </c>
      <c r="M13" s="762">
        <v>3</v>
      </c>
      <c r="N13" s="763">
        <v>6671.1</v>
      </c>
      <c r="O13" s="762">
        <v>10</v>
      </c>
      <c r="P13" s="763">
        <v>13429</v>
      </c>
    </row>
    <row r="14" spans="1:16" ht="20.25" customHeight="1">
      <c r="A14" s="761">
        <v>7</v>
      </c>
      <c r="B14" s="1839" t="s">
        <v>153</v>
      </c>
      <c r="C14" s="1839"/>
      <c r="D14" s="1839"/>
      <c r="E14" s="762">
        <v>194</v>
      </c>
      <c r="F14" s="763">
        <v>405816.99</v>
      </c>
      <c r="G14" s="762">
        <v>20</v>
      </c>
      <c r="H14" s="763">
        <v>1184.71</v>
      </c>
      <c r="I14" s="762">
        <v>12</v>
      </c>
      <c r="J14" s="763">
        <v>10965</v>
      </c>
      <c r="K14" s="762">
        <v>11</v>
      </c>
      <c r="L14" s="763">
        <v>3300</v>
      </c>
      <c r="M14" s="762">
        <v>1</v>
      </c>
      <c r="N14" s="763">
        <v>2163.6</v>
      </c>
      <c r="O14" s="762">
        <v>4</v>
      </c>
      <c r="P14" s="763">
        <v>4995.99</v>
      </c>
    </row>
    <row r="15" spans="1:16" ht="20.25" customHeight="1">
      <c r="A15" s="761">
        <v>8</v>
      </c>
      <c r="B15" s="1839" t="s">
        <v>155</v>
      </c>
      <c r="C15" s="1839"/>
      <c r="D15" s="1839"/>
      <c r="E15" s="762">
        <v>283</v>
      </c>
      <c r="F15" s="763">
        <v>652726.63</v>
      </c>
      <c r="G15" s="762">
        <v>55</v>
      </c>
      <c r="H15" s="763">
        <v>2600.6</v>
      </c>
      <c r="I15" s="762">
        <v>48</v>
      </c>
      <c r="J15" s="763">
        <v>36875.4</v>
      </c>
      <c r="K15" s="762">
        <v>17</v>
      </c>
      <c r="L15" s="763">
        <v>4800</v>
      </c>
      <c r="M15" s="762">
        <v>1</v>
      </c>
      <c r="N15" s="763">
        <v>1468.92</v>
      </c>
      <c r="O15" s="762">
        <v>10</v>
      </c>
      <c r="P15" s="763">
        <v>8273.18</v>
      </c>
    </row>
    <row r="16" spans="1:16" ht="20.25" customHeight="1">
      <c r="A16" s="761">
        <v>9</v>
      </c>
      <c r="B16" s="1839" t="s">
        <v>347</v>
      </c>
      <c r="C16" s="1839"/>
      <c r="D16" s="1839"/>
      <c r="E16" s="762">
        <v>189</v>
      </c>
      <c r="F16" s="763">
        <v>393692.42</v>
      </c>
      <c r="G16" s="762">
        <v>18</v>
      </c>
      <c r="H16" s="763">
        <v>1131.7</v>
      </c>
      <c r="I16" s="762">
        <v>12</v>
      </c>
      <c r="J16" s="763">
        <v>9808</v>
      </c>
      <c r="K16" s="762">
        <v>6</v>
      </c>
      <c r="L16" s="763">
        <v>1800</v>
      </c>
      <c r="M16" s="762">
        <v>1</v>
      </c>
      <c r="N16" s="763">
        <v>2163.6</v>
      </c>
      <c r="O16" s="762">
        <v>15</v>
      </c>
      <c r="P16" s="763">
        <v>8549.2999999999993</v>
      </c>
    </row>
    <row r="17" spans="1:16" ht="20.25" customHeight="1">
      <c r="A17" s="761">
        <v>10</v>
      </c>
      <c r="B17" s="1839" t="s">
        <v>495</v>
      </c>
      <c r="C17" s="1839"/>
      <c r="D17" s="1839"/>
      <c r="E17" s="762">
        <v>360</v>
      </c>
      <c r="F17" s="763">
        <v>798304.91</v>
      </c>
      <c r="G17" s="762">
        <v>17</v>
      </c>
      <c r="H17" s="763">
        <v>689</v>
      </c>
      <c r="I17" s="762">
        <v>39</v>
      </c>
      <c r="J17" s="763">
        <v>27949</v>
      </c>
      <c r="K17" s="762">
        <v>20</v>
      </c>
      <c r="L17" s="763">
        <v>6000</v>
      </c>
      <c r="M17" s="762"/>
      <c r="N17" s="763"/>
      <c r="O17" s="762">
        <v>10</v>
      </c>
      <c r="P17" s="763">
        <v>4344.2</v>
      </c>
    </row>
    <row r="18" spans="1:16" ht="20.25" customHeight="1">
      <c r="A18" s="761">
        <v>11</v>
      </c>
      <c r="B18" s="1839" t="s">
        <v>496</v>
      </c>
      <c r="C18" s="1839"/>
      <c r="D18" s="1839"/>
      <c r="E18" s="762">
        <v>330</v>
      </c>
      <c r="F18" s="763">
        <v>729822.81</v>
      </c>
      <c r="G18" s="762">
        <v>61</v>
      </c>
      <c r="H18" s="763">
        <v>3931.91</v>
      </c>
      <c r="I18" s="762">
        <v>30</v>
      </c>
      <c r="J18" s="763">
        <v>23533.97</v>
      </c>
      <c r="K18" s="762">
        <v>12</v>
      </c>
      <c r="L18" s="763">
        <v>3600</v>
      </c>
      <c r="M18" s="762">
        <v>2</v>
      </c>
      <c r="N18" s="763">
        <v>4399.4799999999996</v>
      </c>
      <c r="O18" s="762">
        <v>10</v>
      </c>
      <c r="P18" s="763">
        <v>9642.1200000000008</v>
      </c>
    </row>
    <row r="19" spans="1:16" ht="20.25" customHeight="1">
      <c r="A19" s="761">
        <v>12</v>
      </c>
      <c r="B19" s="1839" t="s">
        <v>156</v>
      </c>
      <c r="C19" s="1839"/>
      <c r="D19" s="1839"/>
      <c r="E19" s="762">
        <v>196</v>
      </c>
      <c r="F19" s="763">
        <v>421192.32</v>
      </c>
      <c r="G19" s="762">
        <v>50</v>
      </c>
      <c r="H19" s="763">
        <v>3759.67</v>
      </c>
      <c r="I19" s="762">
        <v>20</v>
      </c>
      <c r="J19" s="763">
        <v>15450.69</v>
      </c>
      <c r="K19" s="762">
        <v>8</v>
      </c>
      <c r="L19" s="763">
        <v>2400</v>
      </c>
      <c r="M19" s="762">
        <v>4</v>
      </c>
      <c r="N19" s="763">
        <v>7733.2</v>
      </c>
      <c r="O19" s="762">
        <v>6</v>
      </c>
      <c r="P19" s="763">
        <v>5111.1000000000004</v>
      </c>
    </row>
    <row r="20" spans="1:16" ht="20.25" customHeight="1">
      <c r="A20" s="761">
        <v>13</v>
      </c>
      <c r="B20" s="1839" t="s">
        <v>158</v>
      </c>
      <c r="C20" s="1839"/>
      <c r="D20" s="1839"/>
      <c r="E20" s="762">
        <v>185</v>
      </c>
      <c r="F20" s="763">
        <v>450415.8</v>
      </c>
      <c r="G20" s="762">
        <v>14</v>
      </c>
      <c r="H20" s="763">
        <v>575.6</v>
      </c>
      <c r="I20" s="762">
        <v>24</v>
      </c>
      <c r="J20" s="763">
        <v>14878.3</v>
      </c>
      <c r="K20" s="762">
        <v>2</v>
      </c>
      <c r="L20" s="763">
        <v>600</v>
      </c>
      <c r="M20" s="762"/>
      <c r="N20" s="763"/>
      <c r="O20" s="762">
        <v>9</v>
      </c>
      <c r="P20" s="763">
        <v>5135.6899999999996</v>
      </c>
    </row>
    <row r="21" spans="1:16" ht="20.25" customHeight="1">
      <c r="A21" s="761">
        <v>14</v>
      </c>
      <c r="B21" s="1839" t="s">
        <v>159</v>
      </c>
      <c r="C21" s="1839"/>
      <c r="D21" s="1839"/>
      <c r="E21" s="762">
        <v>5623</v>
      </c>
      <c r="F21" s="763">
        <v>14437176.4</v>
      </c>
      <c r="G21" s="762">
        <v>1846</v>
      </c>
      <c r="H21" s="763">
        <v>181707</v>
      </c>
      <c r="I21" s="762">
        <v>668</v>
      </c>
      <c r="J21" s="763">
        <v>547621.6</v>
      </c>
      <c r="K21" s="762">
        <v>247</v>
      </c>
      <c r="L21" s="763">
        <v>74100</v>
      </c>
      <c r="M21" s="762">
        <f>104+21</f>
        <v>125</v>
      </c>
      <c r="N21" s="763">
        <f>11550+402363.9</f>
        <v>413913.9</v>
      </c>
      <c r="O21" s="762">
        <v>212</v>
      </c>
      <c r="P21" s="763">
        <v>103192.1</v>
      </c>
    </row>
    <row r="22" spans="1:16" ht="20.25" customHeight="1">
      <c r="A22" s="764"/>
      <c r="B22" s="1840" t="s">
        <v>497</v>
      </c>
      <c r="C22" s="1840"/>
      <c r="D22" s="764"/>
      <c r="E22" s="765">
        <f t="shared" ref="E22:J22" si="0">SUM(E8:E21)</f>
        <v>9212</v>
      </c>
      <c r="F22" s="766">
        <f t="shared" si="0"/>
        <v>22345263.109999999</v>
      </c>
      <c r="G22" s="765">
        <f t="shared" si="0"/>
        <v>2249</v>
      </c>
      <c r="H22" s="766">
        <f t="shared" si="0"/>
        <v>205697.39</v>
      </c>
      <c r="I22" s="765">
        <f t="shared" si="0"/>
        <v>975</v>
      </c>
      <c r="J22" s="766">
        <f t="shared" si="0"/>
        <v>772955.2</v>
      </c>
      <c r="K22" s="765">
        <f>SUM(K8:K21)</f>
        <v>400</v>
      </c>
      <c r="L22" s="766">
        <f t="shared" ref="L22:P22" si="1">SUM(L8:L21)</f>
        <v>120000</v>
      </c>
      <c r="M22" s="765">
        <f t="shared" si="1"/>
        <v>143</v>
      </c>
      <c r="N22" s="766">
        <f t="shared" si="1"/>
        <v>451989.64</v>
      </c>
      <c r="O22" s="765">
        <f t="shared" si="1"/>
        <v>319</v>
      </c>
      <c r="P22" s="766">
        <f t="shared" si="1"/>
        <v>201943.3</v>
      </c>
    </row>
    <row r="25" spans="1:16">
      <c r="A25" s="1823">
        <v>60</v>
      </c>
      <c r="B25" s="1823"/>
      <c r="C25" s="1823"/>
      <c r="D25" s="1823"/>
      <c r="E25" s="1823"/>
      <c r="F25" s="1823"/>
      <c r="G25" s="1823"/>
      <c r="H25" s="1823"/>
      <c r="I25" s="1823"/>
      <c r="J25" s="1823"/>
      <c r="K25" s="1823"/>
      <c r="L25" s="1823"/>
      <c r="M25" s="1823"/>
      <c r="N25" s="1823"/>
      <c r="O25" s="1823"/>
      <c r="P25" s="1823"/>
    </row>
  </sheetData>
  <mergeCells count="34">
    <mergeCell ref="B9:D9"/>
    <mergeCell ref="N6:N7"/>
    <mergeCell ref="B11:D11"/>
    <mergeCell ref="C2:O2"/>
    <mergeCell ref="P6:P7"/>
    <mergeCell ref="B8:D8"/>
    <mergeCell ref="O6:O7"/>
    <mergeCell ref="B10:D10"/>
    <mergeCell ref="A4:B4"/>
    <mergeCell ref="O4:P4"/>
    <mergeCell ref="B15:D15"/>
    <mergeCell ref="B16:D16"/>
    <mergeCell ref="B22:C22"/>
    <mergeCell ref="B17:D17"/>
    <mergeCell ref="B18:D18"/>
    <mergeCell ref="B19:D19"/>
    <mergeCell ref="B20:D20"/>
    <mergeCell ref="B21:D21"/>
    <mergeCell ref="A25:P25"/>
    <mergeCell ref="A5:A7"/>
    <mergeCell ref="B5:D7"/>
    <mergeCell ref="E5:P5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B12:D12"/>
    <mergeCell ref="B13:D13"/>
    <mergeCell ref="B14:D14"/>
  </mergeCells>
  <pageMargins left="0.25" right="0.25" top="0.75" bottom="0.75" header="0.3" footer="0.3"/>
  <pageSetup paperSize="9" scale="9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39"/>
  <sheetViews>
    <sheetView zoomScaleNormal="100" workbookViewId="0">
      <selection activeCell="A39" sqref="A39:AG39"/>
    </sheetView>
  </sheetViews>
  <sheetFormatPr defaultRowHeight="12.75"/>
  <cols>
    <col min="1" max="1" width="9.42578125" style="88" customWidth="1"/>
    <col min="2" max="2" width="5.140625" style="88" customWidth="1"/>
    <col min="3" max="3" width="4.28515625" style="88" customWidth="1"/>
    <col min="4" max="4" width="4.7109375" style="88" customWidth="1"/>
    <col min="5" max="5" width="4.7109375" style="88" bestFit="1" customWidth="1"/>
    <col min="6" max="6" width="4.140625" style="88" customWidth="1"/>
    <col min="7" max="7" width="3.42578125" style="88" customWidth="1"/>
    <col min="8" max="8" width="4.140625" style="88" customWidth="1"/>
    <col min="9" max="9" width="3.42578125" style="88" customWidth="1"/>
    <col min="10" max="10" width="4" style="88" customWidth="1"/>
    <col min="11" max="11" width="3.42578125" style="88" customWidth="1"/>
    <col min="12" max="12" width="3.7109375" style="88" customWidth="1"/>
    <col min="13" max="14" width="4.5703125" style="88" customWidth="1"/>
    <col min="15" max="15" width="3.42578125" style="88" customWidth="1"/>
    <col min="16" max="16" width="4.28515625" style="88" customWidth="1"/>
    <col min="17" max="17" width="5.140625" style="88" customWidth="1"/>
    <col min="18" max="18" width="4.5703125" style="88" customWidth="1"/>
    <col min="19" max="19" width="3.7109375" style="88" customWidth="1"/>
    <col min="20" max="20" width="4" style="88" customWidth="1"/>
    <col min="21" max="21" width="3.85546875" style="88" customWidth="1"/>
    <col min="22" max="22" width="4" style="88" customWidth="1"/>
    <col min="23" max="23" width="3.42578125" style="88" customWidth="1"/>
    <col min="24" max="24" width="5.140625" style="88" customWidth="1"/>
    <col min="25" max="26" width="4" style="88" customWidth="1"/>
    <col min="27" max="27" width="3.28515625" style="88" customWidth="1"/>
    <col min="28" max="29" width="3.7109375" style="88" customWidth="1"/>
    <col min="30" max="30" width="4" style="88" customWidth="1"/>
    <col min="31" max="31" width="3.5703125" style="88" customWidth="1"/>
    <col min="32" max="32" width="3.42578125" style="88" customWidth="1"/>
    <col min="33" max="33" width="3" style="88" customWidth="1"/>
    <col min="34" max="16384" width="9.140625" style="88"/>
  </cols>
  <sheetData>
    <row r="1" spans="1:33" ht="18" customHeight="1">
      <c r="A1" s="533"/>
      <c r="B1" s="534"/>
      <c r="C1" s="534"/>
      <c r="D1" s="534"/>
      <c r="E1" s="534"/>
      <c r="F1" s="534"/>
      <c r="G1" s="535"/>
      <c r="H1" s="536"/>
      <c r="I1" s="536"/>
      <c r="J1" s="537"/>
      <c r="K1" s="537"/>
      <c r="L1" s="538"/>
      <c r="M1" s="539"/>
      <c r="N1" s="539"/>
      <c r="O1" s="539"/>
      <c r="P1" s="539"/>
      <c r="Q1" s="539"/>
      <c r="R1" s="539"/>
      <c r="S1" s="539"/>
      <c r="T1" s="538"/>
      <c r="U1" s="538"/>
      <c r="V1" s="539"/>
      <c r="W1" s="538"/>
      <c r="X1" s="540"/>
      <c r="Y1" s="539"/>
      <c r="Z1" s="539"/>
      <c r="AA1" s="539"/>
      <c r="AB1" s="539"/>
      <c r="AC1" s="539"/>
      <c r="AD1" s="539"/>
      <c r="AE1" s="539"/>
      <c r="AF1" s="539"/>
      <c r="AG1" s="539"/>
    </row>
    <row r="2" spans="1:33">
      <c r="A2" s="1848" t="s">
        <v>1679</v>
      </c>
      <c r="B2" s="1848"/>
      <c r="C2" s="1848"/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1848"/>
      <c r="S2" s="1848"/>
      <c r="T2" s="1848"/>
      <c r="U2" s="1848"/>
      <c r="V2" s="1848"/>
      <c r="W2" s="1848"/>
      <c r="X2" s="1848"/>
      <c r="Y2" s="1848"/>
      <c r="Z2" s="1848"/>
      <c r="AA2" s="1848"/>
      <c r="AB2" s="1848"/>
      <c r="AC2" s="1848"/>
      <c r="AD2" s="1848"/>
      <c r="AE2" s="1848"/>
      <c r="AF2" s="1848"/>
      <c r="AG2" s="1848"/>
    </row>
    <row r="3" spans="1:33">
      <c r="A3" s="1849" t="s">
        <v>1228</v>
      </c>
      <c r="B3" s="1849"/>
      <c r="C3" s="1849"/>
      <c r="D3" s="1849"/>
      <c r="E3" s="1849"/>
      <c r="F3" s="1849"/>
      <c r="G3" s="1849"/>
      <c r="H3" s="1849"/>
      <c r="I3" s="1849"/>
      <c r="J3" s="1849"/>
      <c r="K3" s="1849"/>
      <c r="L3" s="1849"/>
      <c r="M3" s="1849"/>
      <c r="N3" s="1849"/>
      <c r="O3" s="1849"/>
      <c r="P3" s="1849"/>
      <c r="Q3" s="1849"/>
      <c r="R3" s="1849"/>
      <c r="S3" s="1849"/>
      <c r="T3" s="1849"/>
      <c r="U3" s="1849"/>
      <c r="V3" s="1849"/>
      <c r="W3" s="1849"/>
      <c r="X3" s="1849"/>
      <c r="Y3" s="1849"/>
      <c r="Z3" s="1849"/>
      <c r="AA3" s="1849"/>
      <c r="AB3" s="1849"/>
      <c r="AC3" s="1849"/>
      <c r="AD3" s="1849"/>
      <c r="AE3" s="1849"/>
      <c r="AF3" s="1849"/>
      <c r="AG3" s="1849"/>
    </row>
    <row r="4" spans="1:33">
      <c r="A4" s="533"/>
      <c r="B4" s="534"/>
      <c r="C4" s="534"/>
      <c r="D4" s="534"/>
      <c r="E4" s="534"/>
      <c r="F4" s="534"/>
      <c r="G4" s="534"/>
      <c r="H4" s="534"/>
      <c r="I4" s="534"/>
      <c r="J4" s="537"/>
      <c r="K4" s="537"/>
      <c r="L4" s="538"/>
      <c r="M4" s="539"/>
      <c r="N4" s="539"/>
      <c r="O4" s="539"/>
      <c r="P4" s="539"/>
      <c r="Q4" s="539"/>
      <c r="R4" s="539"/>
      <c r="S4" s="539"/>
      <c r="T4" s="538"/>
      <c r="U4" s="538"/>
      <c r="V4" s="539"/>
      <c r="W4" s="538"/>
      <c r="X4" s="540"/>
      <c r="Y4" s="539"/>
      <c r="Z4" s="539"/>
      <c r="AA4" s="539"/>
      <c r="AB4" s="539"/>
      <c r="AC4" s="539"/>
      <c r="AD4" s="539"/>
      <c r="AE4" s="539"/>
      <c r="AF4" s="539"/>
      <c r="AG4" s="539"/>
    </row>
    <row r="5" spans="1:33">
      <c r="A5" s="1847" t="s">
        <v>1229</v>
      </c>
      <c r="B5" s="1846" t="s">
        <v>23</v>
      </c>
      <c r="C5" s="1846"/>
      <c r="D5" s="1850" t="s">
        <v>1230</v>
      </c>
      <c r="E5" s="1851"/>
      <c r="F5" s="1851"/>
      <c r="G5" s="1851"/>
      <c r="H5" s="1851"/>
      <c r="I5" s="1851"/>
      <c r="J5" s="1851"/>
      <c r="K5" s="1851"/>
      <c r="L5" s="1851"/>
      <c r="M5" s="1851"/>
      <c r="N5" s="1851"/>
      <c r="O5" s="1851"/>
      <c r="P5" s="1850" t="s">
        <v>1231</v>
      </c>
      <c r="Q5" s="1851"/>
      <c r="R5" s="1851"/>
      <c r="S5" s="1851"/>
      <c r="T5" s="1851"/>
      <c r="U5" s="1851"/>
      <c r="V5" s="1851"/>
      <c r="W5" s="1851"/>
      <c r="X5" s="1851"/>
      <c r="Y5" s="1851"/>
      <c r="Z5" s="1845" t="s">
        <v>1232</v>
      </c>
      <c r="AA5" s="1845"/>
      <c r="AB5" s="1845"/>
      <c r="AC5" s="1845"/>
      <c r="AD5" s="1845"/>
      <c r="AE5" s="1845"/>
      <c r="AF5" s="1845"/>
      <c r="AG5" s="1845"/>
    </row>
    <row r="6" spans="1:33" s="393" customFormat="1">
      <c r="A6" s="1847"/>
      <c r="B6" s="1846"/>
      <c r="C6" s="1846"/>
      <c r="D6" s="1845" t="s">
        <v>23</v>
      </c>
      <c r="E6" s="1845"/>
      <c r="F6" s="1847" t="s">
        <v>1233</v>
      </c>
      <c r="G6" s="1847"/>
      <c r="H6" s="1847" t="s">
        <v>1234</v>
      </c>
      <c r="I6" s="1847"/>
      <c r="J6" s="1847" t="s">
        <v>1235</v>
      </c>
      <c r="K6" s="1847"/>
      <c r="L6" s="1847" t="s">
        <v>1236</v>
      </c>
      <c r="M6" s="1847"/>
      <c r="N6" s="1847" t="s">
        <v>1237</v>
      </c>
      <c r="O6" s="1847"/>
      <c r="P6" s="1846" t="s">
        <v>23</v>
      </c>
      <c r="Q6" s="1846"/>
      <c r="R6" s="1847" t="s">
        <v>726</v>
      </c>
      <c r="S6" s="1847"/>
      <c r="T6" s="1847" t="s">
        <v>1238</v>
      </c>
      <c r="U6" s="1847"/>
      <c r="V6" s="1847" t="s">
        <v>1239</v>
      </c>
      <c r="W6" s="1847"/>
      <c r="X6" s="1847" t="s">
        <v>1240</v>
      </c>
      <c r="Y6" s="1847"/>
      <c r="Z6" s="1845" t="s">
        <v>23</v>
      </c>
      <c r="AA6" s="1845"/>
      <c r="AB6" s="1847" t="s">
        <v>1241</v>
      </c>
      <c r="AC6" s="1847"/>
      <c r="AD6" s="1847" t="s">
        <v>1242</v>
      </c>
      <c r="AE6" s="1847"/>
      <c r="AF6" s="1847" t="s">
        <v>1243</v>
      </c>
      <c r="AG6" s="1847"/>
    </row>
    <row r="7" spans="1:33">
      <c r="A7" s="1847"/>
      <c r="B7" s="297" t="s">
        <v>1244</v>
      </c>
      <c r="C7" s="297" t="s">
        <v>448</v>
      </c>
      <c r="D7" s="297" t="s">
        <v>1244</v>
      </c>
      <c r="E7" s="297" t="s">
        <v>448</v>
      </c>
      <c r="F7" s="297" t="s">
        <v>1244</v>
      </c>
      <c r="G7" s="297" t="s">
        <v>448</v>
      </c>
      <c r="H7" s="297" t="s">
        <v>1244</v>
      </c>
      <c r="I7" s="297" t="s">
        <v>448</v>
      </c>
      <c r="J7" s="297" t="s">
        <v>1244</v>
      </c>
      <c r="K7" s="297" t="s">
        <v>448</v>
      </c>
      <c r="L7" s="297" t="s">
        <v>1244</v>
      </c>
      <c r="M7" s="297" t="s">
        <v>448</v>
      </c>
      <c r="N7" s="297" t="s">
        <v>1244</v>
      </c>
      <c r="O7" s="297" t="s">
        <v>448</v>
      </c>
      <c r="P7" s="297" t="s">
        <v>1244</v>
      </c>
      <c r="Q7" s="297" t="s">
        <v>448</v>
      </c>
      <c r="R7" s="297" t="s">
        <v>1244</v>
      </c>
      <c r="S7" s="297" t="s">
        <v>448</v>
      </c>
      <c r="T7" s="297" t="s">
        <v>1244</v>
      </c>
      <c r="U7" s="297" t="s">
        <v>448</v>
      </c>
      <c r="V7" s="297" t="s">
        <v>1244</v>
      </c>
      <c r="W7" s="297" t="s">
        <v>448</v>
      </c>
      <c r="X7" s="297" t="s">
        <v>1244</v>
      </c>
      <c r="Y7" s="297" t="s">
        <v>448</v>
      </c>
      <c r="Z7" s="297" t="s">
        <v>1244</v>
      </c>
      <c r="AA7" s="297" t="s">
        <v>448</v>
      </c>
      <c r="AB7" s="297" t="s">
        <v>1244</v>
      </c>
      <c r="AC7" s="297" t="s">
        <v>448</v>
      </c>
      <c r="AD7" s="297" t="s">
        <v>1244</v>
      </c>
      <c r="AE7" s="297" t="s">
        <v>448</v>
      </c>
      <c r="AF7" s="297" t="s">
        <v>1244</v>
      </c>
      <c r="AG7" s="297" t="s">
        <v>448</v>
      </c>
    </row>
    <row r="8" spans="1:33">
      <c r="A8" s="298" t="s">
        <v>3</v>
      </c>
      <c r="B8" s="298" t="s">
        <v>320</v>
      </c>
      <c r="C8" s="298" t="s">
        <v>307</v>
      </c>
      <c r="D8" s="298" t="s">
        <v>308</v>
      </c>
      <c r="E8" s="298" t="s">
        <v>309</v>
      </c>
      <c r="F8" s="298" t="s">
        <v>310</v>
      </c>
      <c r="G8" s="298" t="s">
        <v>311</v>
      </c>
      <c r="H8" s="298" t="s">
        <v>312</v>
      </c>
      <c r="I8" s="298" t="s">
        <v>313</v>
      </c>
      <c r="J8" s="298" t="s">
        <v>314</v>
      </c>
      <c r="K8" s="298" t="s">
        <v>315</v>
      </c>
      <c r="L8" s="298" t="s">
        <v>316</v>
      </c>
      <c r="M8" s="298" t="s">
        <v>6</v>
      </c>
      <c r="N8" s="298" t="s">
        <v>317</v>
      </c>
      <c r="O8" s="298" t="s">
        <v>318</v>
      </c>
      <c r="P8" s="298" t="s">
        <v>319</v>
      </c>
      <c r="Q8" s="298" t="s">
        <v>323</v>
      </c>
      <c r="R8" s="298" t="s">
        <v>324</v>
      </c>
      <c r="S8" s="298" t="s">
        <v>325</v>
      </c>
      <c r="T8" s="298" t="s">
        <v>326</v>
      </c>
      <c r="U8" s="298" t="s">
        <v>327</v>
      </c>
      <c r="V8" s="298" t="s">
        <v>328</v>
      </c>
      <c r="W8" s="298" t="s">
        <v>7</v>
      </c>
      <c r="X8" s="298" t="s">
        <v>8</v>
      </c>
      <c r="Y8" s="298" t="s">
        <v>9</v>
      </c>
      <c r="Z8" s="298" t="s">
        <v>10</v>
      </c>
      <c r="AA8" s="298" t="s">
        <v>11</v>
      </c>
      <c r="AB8" s="298" t="s">
        <v>12</v>
      </c>
      <c r="AC8" s="298" t="s">
        <v>727</v>
      </c>
      <c r="AD8" s="298" t="s">
        <v>728</v>
      </c>
      <c r="AE8" s="298" t="s">
        <v>13</v>
      </c>
      <c r="AF8" s="298" t="s">
        <v>14</v>
      </c>
      <c r="AG8" s="298" t="s">
        <v>15</v>
      </c>
    </row>
    <row r="9" spans="1:33">
      <c r="A9" s="398" t="s">
        <v>0</v>
      </c>
      <c r="B9" s="299">
        <v>13285</v>
      </c>
      <c r="C9" s="299">
        <v>6590</v>
      </c>
      <c r="D9" s="299">
        <v>6493</v>
      </c>
      <c r="E9" s="299">
        <v>3130</v>
      </c>
      <c r="F9" s="299">
        <v>1282</v>
      </c>
      <c r="G9" s="299">
        <v>602</v>
      </c>
      <c r="H9" s="299">
        <v>1236</v>
      </c>
      <c r="I9" s="299">
        <v>624</v>
      </c>
      <c r="J9" s="299">
        <v>1259</v>
      </c>
      <c r="K9" s="299">
        <v>615</v>
      </c>
      <c r="L9" s="299">
        <v>1198</v>
      </c>
      <c r="M9" s="299">
        <v>574</v>
      </c>
      <c r="N9" s="299">
        <v>1518</v>
      </c>
      <c r="O9" s="299">
        <v>715</v>
      </c>
      <c r="P9" s="299">
        <v>4280</v>
      </c>
      <c r="Q9" s="299">
        <v>2116</v>
      </c>
      <c r="R9" s="299">
        <v>1607</v>
      </c>
      <c r="S9" s="299">
        <v>764</v>
      </c>
      <c r="T9" s="299">
        <v>1319</v>
      </c>
      <c r="U9" s="299">
        <v>654</v>
      </c>
      <c r="V9" s="299">
        <v>1354</v>
      </c>
      <c r="W9" s="299">
        <v>698</v>
      </c>
      <c r="X9" s="299">
        <v>2512</v>
      </c>
      <c r="Y9" s="299">
        <v>1344</v>
      </c>
      <c r="Z9" s="299">
        <v>834</v>
      </c>
      <c r="AA9" s="299">
        <v>421</v>
      </c>
      <c r="AB9" s="299">
        <v>517</v>
      </c>
      <c r="AC9" s="299">
        <v>270</v>
      </c>
      <c r="AD9" s="299">
        <v>1161</v>
      </c>
      <c r="AE9" s="299">
        <v>653</v>
      </c>
      <c r="AF9" s="299">
        <v>0</v>
      </c>
      <c r="AG9" s="299">
        <v>0</v>
      </c>
    </row>
    <row r="10" spans="1:33" s="166" customFormat="1" ht="12.75" customHeight="1">
      <c r="A10" s="300" t="s">
        <v>1245</v>
      </c>
      <c r="B10" s="301">
        <v>1521</v>
      </c>
      <c r="C10" s="301">
        <v>768</v>
      </c>
      <c r="D10" s="301">
        <v>733</v>
      </c>
      <c r="E10" s="301">
        <v>363</v>
      </c>
      <c r="F10" s="302">
        <v>185</v>
      </c>
      <c r="G10" s="302">
        <v>82</v>
      </c>
      <c r="H10" s="302">
        <v>136</v>
      </c>
      <c r="I10" s="302">
        <v>72</v>
      </c>
      <c r="J10" s="302">
        <v>168</v>
      </c>
      <c r="K10" s="302">
        <v>84</v>
      </c>
      <c r="L10" s="302">
        <v>116</v>
      </c>
      <c r="M10" s="302">
        <v>66</v>
      </c>
      <c r="N10" s="302">
        <v>128</v>
      </c>
      <c r="O10" s="302">
        <v>59</v>
      </c>
      <c r="P10" s="303">
        <v>488</v>
      </c>
      <c r="Q10" s="303">
        <v>253</v>
      </c>
      <c r="R10" s="302">
        <v>186</v>
      </c>
      <c r="S10" s="302">
        <v>95</v>
      </c>
      <c r="T10" s="302">
        <v>159</v>
      </c>
      <c r="U10" s="302">
        <v>80</v>
      </c>
      <c r="V10" s="302">
        <v>143</v>
      </c>
      <c r="W10" s="302">
        <v>78</v>
      </c>
      <c r="X10" s="302">
        <v>300</v>
      </c>
      <c r="Y10" s="302">
        <v>152</v>
      </c>
      <c r="Z10" s="303">
        <v>96</v>
      </c>
      <c r="AA10" s="303">
        <v>54</v>
      </c>
      <c r="AB10" s="302">
        <v>59</v>
      </c>
      <c r="AC10" s="302">
        <v>27</v>
      </c>
      <c r="AD10" s="302">
        <v>145</v>
      </c>
      <c r="AE10" s="302">
        <v>71</v>
      </c>
      <c r="AF10" s="302">
        <v>0</v>
      </c>
      <c r="AG10" s="302">
        <v>0</v>
      </c>
    </row>
    <row r="11" spans="1:33">
      <c r="A11" s="300" t="s">
        <v>1246</v>
      </c>
      <c r="B11" s="301">
        <v>249</v>
      </c>
      <c r="C11" s="301">
        <v>133</v>
      </c>
      <c r="D11" s="301">
        <v>130</v>
      </c>
      <c r="E11" s="301">
        <v>68</v>
      </c>
      <c r="F11" s="302">
        <v>33</v>
      </c>
      <c r="G11" s="302">
        <v>19</v>
      </c>
      <c r="H11" s="302">
        <v>28</v>
      </c>
      <c r="I11" s="302">
        <v>12</v>
      </c>
      <c r="J11" s="302">
        <v>23</v>
      </c>
      <c r="K11" s="302">
        <v>11</v>
      </c>
      <c r="L11" s="302">
        <v>25</v>
      </c>
      <c r="M11" s="302">
        <v>17</v>
      </c>
      <c r="N11" s="302">
        <v>21</v>
      </c>
      <c r="O11" s="302">
        <v>9</v>
      </c>
      <c r="P11" s="303">
        <v>72</v>
      </c>
      <c r="Q11" s="303">
        <v>38</v>
      </c>
      <c r="R11" s="302">
        <v>25</v>
      </c>
      <c r="S11" s="302">
        <v>12</v>
      </c>
      <c r="T11" s="302">
        <v>20</v>
      </c>
      <c r="U11" s="302">
        <v>9</v>
      </c>
      <c r="V11" s="302">
        <v>27</v>
      </c>
      <c r="W11" s="302">
        <v>17</v>
      </c>
      <c r="X11" s="302">
        <v>47</v>
      </c>
      <c r="Y11" s="302">
        <v>27</v>
      </c>
      <c r="Z11" s="303">
        <v>11</v>
      </c>
      <c r="AA11" s="303">
        <v>5</v>
      </c>
      <c r="AB11" s="302">
        <v>11</v>
      </c>
      <c r="AC11" s="302">
        <v>7</v>
      </c>
      <c r="AD11" s="302">
        <v>25</v>
      </c>
      <c r="AE11" s="302">
        <v>15</v>
      </c>
      <c r="AF11" s="302">
        <v>0</v>
      </c>
      <c r="AG11" s="302">
        <v>0</v>
      </c>
    </row>
    <row r="12" spans="1:33">
      <c r="A12" s="300" t="s">
        <v>1247</v>
      </c>
      <c r="B12" s="301">
        <v>1451</v>
      </c>
      <c r="C12" s="301">
        <v>724</v>
      </c>
      <c r="D12" s="301">
        <v>697</v>
      </c>
      <c r="E12" s="301">
        <v>354</v>
      </c>
      <c r="F12" s="302">
        <v>130</v>
      </c>
      <c r="G12" s="302">
        <v>67</v>
      </c>
      <c r="H12" s="302">
        <v>125</v>
      </c>
      <c r="I12" s="302">
        <v>63</v>
      </c>
      <c r="J12" s="302">
        <v>151</v>
      </c>
      <c r="K12" s="302">
        <v>78</v>
      </c>
      <c r="L12" s="302">
        <v>112</v>
      </c>
      <c r="M12" s="302">
        <v>55</v>
      </c>
      <c r="N12" s="302">
        <v>179</v>
      </c>
      <c r="O12" s="302">
        <v>91</v>
      </c>
      <c r="P12" s="303">
        <v>487</v>
      </c>
      <c r="Q12" s="303">
        <v>237</v>
      </c>
      <c r="R12" s="302">
        <v>192</v>
      </c>
      <c r="S12" s="302">
        <v>87</v>
      </c>
      <c r="T12" s="302">
        <v>161</v>
      </c>
      <c r="U12" s="302">
        <v>73</v>
      </c>
      <c r="V12" s="302">
        <v>134</v>
      </c>
      <c r="W12" s="302">
        <v>77</v>
      </c>
      <c r="X12" s="302">
        <v>267</v>
      </c>
      <c r="Y12" s="302">
        <v>133</v>
      </c>
      <c r="Z12" s="303">
        <v>123</v>
      </c>
      <c r="AA12" s="303">
        <v>49</v>
      </c>
      <c r="AB12" s="302">
        <v>37</v>
      </c>
      <c r="AC12" s="302">
        <v>18</v>
      </c>
      <c r="AD12" s="302">
        <v>107</v>
      </c>
      <c r="AE12" s="302">
        <v>66</v>
      </c>
      <c r="AF12" s="302">
        <v>0</v>
      </c>
      <c r="AG12" s="302">
        <v>0</v>
      </c>
    </row>
    <row r="13" spans="1:33">
      <c r="A13" s="300" t="s">
        <v>1248</v>
      </c>
      <c r="B13" s="301">
        <v>510</v>
      </c>
      <c r="C13" s="301">
        <v>260</v>
      </c>
      <c r="D13" s="301">
        <v>219</v>
      </c>
      <c r="E13" s="301">
        <v>105</v>
      </c>
      <c r="F13" s="302">
        <v>41</v>
      </c>
      <c r="G13" s="302">
        <v>17</v>
      </c>
      <c r="H13" s="302">
        <v>40</v>
      </c>
      <c r="I13" s="302">
        <v>17</v>
      </c>
      <c r="J13" s="302">
        <v>40</v>
      </c>
      <c r="K13" s="302">
        <v>20</v>
      </c>
      <c r="L13" s="302">
        <v>43</v>
      </c>
      <c r="M13" s="302">
        <v>26</v>
      </c>
      <c r="N13" s="302">
        <v>55</v>
      </c>
      <c r="O13" s="302">
        <v>25</v>
      </c>
      <c r="P13" s="303">
        <v>174</v>
      </c>
      <c r="Q13" s="303">
        <v>95</v>
      </c>
      <c r="R13" s="302">
        <v>58</v>
      </c>
      <c r="S13" s="302">
        <v>30</v>
      </c>
      <c r="T13" s="302">
        <v>50</v>
      </c>
      <c r="U13" s="302">
        <v>30</v>
      </c>
      <c r="V13" s="302">
        <v>66</v>
      </c>
      <c r="W13" s="302">
        <v>35</v>
      </c>
      <c r="X13" s="302">
        <v>117</v>
      </c>
      <c r="Y13" s="302">
        <v>60</v>
      </c>
      <c r="Z13" s="303">
        <v>47</v>
      </c>
      <c r="AA13" s="303">
        <v>26</v>
      </c>
      <c r="AB13" s="302">
        <v>0</v>
      </c>
      <c r="AC13" s="302">
        <v>0</v>
      </c>
      <c r="AD13" s="302">
        <v>70</v>
      </c>
      <c r="AE13" s="302">
        <v>34</v>
      </c>
      <c r="AF13" s="302">
        <v>0</v>
      </c>
      <c r="AG13" s="302">
        <v>0</v>
      </c>
    </row>
    <row r="14" spans="1:33">
      <c r="A14" s="300" t="s">
        <v>1249</v>
      </c>
      <c r="B14" s="301">
        <v>910</v>
      </c>
      <c r="C14" s="301">
        <v>450</v>
      </c>
      <c r="D14" s="301">
        <v>426</v>
      </c>
      <c r="E14" s="301">
        <v>201</v>
      </c>
      <c r="F14" s="302">
        <v>80</v>
      </c>
      <c r="G14" s="302">
        <v>38</v>
      </c>
      <c r="H14" s="302">
        <v>86</v>
      </c>
      <c r="I14" s="302">
        <v>43</v>
      </c>
      <c r="J14" s="302">
        <v>78</v>
      </c>
      <c r="K14" s="302">
        <v>34</v>
      </c>
      <c r="L14" s="302">
        <v>84</v>
      </c>
      <c r="M14" s="302">
        <v>43</v>
      </c>
      <c r="N14" s="302">
        <v>98</v>
      </c>
      <c r="O14" s="302">
        <v>43</v>
      </c>
      <c r="P14" s="303">
        <v>286</v>
      </c>
      <c r="Q14" s="303">
        <v>141</v>
      </c>
      <c r="R14" s="302">
        <v>115</v>
      </c>
      <c r="S14" s="302">
        <v>54</v>
      </c>
      <c r="T14" s="302">
        <v>87</v>
      </c>
      <c r="U14" s="302">
        <v>47</v>
      </c>
      <c r="V14" s="302">
        <v>84</v>
      </c>
      <c r="W14" s="302">
        <v>40</v>
      </c>
      <c r="X14" s="302">
        <v>198</v>
      </c>
      <c r="Y14" s="302">
        <v>108</v>
      </c>
      <c r="Z14" s="303">
        <v>71</v>
      </c>
      <c r="AA14" s="303">
        <v>38</v>
      </c>
      <c r="AB14" s="302">
        <v>34</v>
      </c>
      <c r="AC14" s="302">
        <v>14</v>
      </c>
      <c r="AD14" s="302">
        <v>93</v>
      </c>
      <c r="AE14" s="302">
        <v>56</v>
      </c>
      <c r="AF14" s="302">
        <v>0</v>
      </c>
      <c r="AG14" s="302">
        <v>0</v>
      </c>
    </row>
    <row r="15" spans="1:33">
      <c r="A15" s="300" t="s">
        <v>1250</v>
      </c>
      <c r="B15" s="301">
        <v>488</v>
      </c>
      <c r="C15" s="301">
        <v>240</v>
      </c>
      <c r="D15" s="301">
        <v>228</v>
      </c>
      <c r="E15" s="301">
        <v>117</v>
      </c>
      <c r="F15" s="302">
        <v>46</v>
      </c>
      <c r="G15" s="302">
        <v>24</v>
      </c>
      <c r="H15" s="302">
        <v>40</v>
      </c>
      <c r="I15" s="302">
        <v>22</v>
      </c>
      <c r="J15" s="302">
        <v>47</v>
      </c>
      <c r="K15" s="302">
        <v>20</v>
      </c>
      <c r="L15" s="302">
        <v>44</v>
      </c>
      <c r="M15" s="302">
        <v>22</v>
      </c>
      <c r="N15" s="302">
        <v>51</v>
      </c>
      <c r="O15" s="302">
        <v>29</v>
      </c>
      <c r="P15" s="303">
        <v>169</v>
      </c>
      <c r="Q15" s="303">
        <v>78</v>
      </c>
      <c r="R15" s="302">
        <v>54</v>
      </c>
      <c r="S15" s="302">
        <v>23</v>
      </c>
      <c r="T15" s="302">
        <v>52</v>
      </c>
      <c r="U15" s="302">
        <v>24</v>
      </c>
      <c r="V15" s="302">
        <v>63</v>
      </c>
      <c r="W15" s="302">
        <v>31</v>
      </c>
      <c r="X15" s="302">
        <v>91</v>
      </c>
      <c r="Y15" s="302">
        <v>45</v>
      </c>
      <c r="Z15" s="303">
        <v>41</v>
      </c>
      <c r="AA15" s="303">
        <v>17</v>
      </c>
      <c r="AB15" s="302">
        <v>25</v>
      </c>
      <c r="AC15" s="302">
        <v>13</v>
      </c>
      <c r="AD15" s="302">
        <v>25</v>
      </c>
      <c r="AE15" s="302">
        <v>15</v>
      </c>
      <c r="AF15" s="302">
        <v>0</v>
      </c>
      <c r="AG15" s="302">
        <v>0</v>
      </c>
    </row>
    <row r="16" spans="1:33">
      <c r="A16" s="300" t="s">
        <v>1251</v>
      </c>
      <c r="B16" s="301">
        <v>776</v>
      </c>
      <c r="C16" s="301">
        <v>396</v>
      </c>
      <c r="D16" s="301">
        <v>388</v>
      </c>
      <c r="E16" s="301">
        <v>193</v>
      </c>
      <c r="F16" s="302">
        <v>84</v>
      </c>
      <c r="G16" s="302">
        <v>34</v>
      </c>
      <c r="H16" s="302">
        <v>71</v>
      </c>
      <c r="I16" s="302">
        <v>40</v>
      </c>
      <c r="J16" s="302">
        <v>66</v>
      </c>
      <c r="K16" s="302">
        <v>32</v>
      </c>
      <c r="L16" s="302">
        <v>80</v>
      </c>
      <c r="M16" s="302">
        <v>44</v>
      </c>
      <c r="N16" s="302">
        <v>87</v>
      </c>
      <c r="O16" s="302">
        <v>43</v>
      </c>
      <c r="P16" s="303">
        <v>263</v>
      </c>
      <c r="Q16" s="303">
        <v>129</v>
      </c>
      <c r="R16" s="302">
        <v>99</v>
      </c>
      <c r="S16" s="302">
        <v>48</v>
      </c>
      <c r="T16" s="302">
        <v>85</v>
      </c>
      <c r="U16" s="302">
        <v>38</v>
      </c>
      <c r="V16" s="302">
        <v>79</v>
      </c>
      <c r="W16" s="302">
        <v>43</v>
      </c>
      <c r="X16" s="302">
        <v>125</v>
      </c>
      <c r="Y16" s="302">
        <v>74</v>
      </c>
      <c r="Z16" s="303">
        <v>0</v>
      </c>
      <c r="AA16" s="303">
        <v>0</v>
      </c>
      <c r="AB16" s="302">
        <v>58</v>
      </c>
      <c r="AC16" s="302">
        <v>35</v>
      </c>
      <c r="AD16" s="302">
        <v>67</v>
      </c>
      <c r="AE16" s="302">
        <v>39</v>
      </c>
      <c r="AF16" s="302">
        <v>0</v>
      </c>
      <c r="AG16" s="302">
        <v>0</v>
      </c>
    </row>
    <row r="17" spans="1:33">
      <c r="A17" s="300" t="s">
        <v>1252</v>
      </c>
      <c r="B17" s="301">
        <v>1475</v>
      </c>
      <c r="C17" s="301">
        <v>716</v>
      </c>
      <c r="D17" s="301">
        <v>624</v>
      </c>
      <c r="E17" s="301">
        <v>281</v>
      </c>
      <c r="F17" s="302">
        <v>120</v>
      </c>
      <c r="G17" s="302">
        <v>46</v>
      </c>
      <c r="H17" s="302">
        <v>121</v>
      </c>
      <c r="I17" s="302">
        <v>65</v>
      </c>
      <c r="J17" s="302">
        <v>111</v>
      </c>
      <c r="K17" s="302">
        <v>49</v>
      </c>
      <c r="L17" s="302">
        <v>133</v>
      </c>
      <c r="M17" s="302">
        <v>57</v>
      </c>
      <c r="N17" s="302">
        <v>139</v>
      </c>
      <c r="O17" s="302">
        <v>64</v>
      </c>
      <c r="P17" s="303">
        <v>457</v>
      </c>
      <c r="Q17" s="303">
        <v>212</v>
      </c>
      <c r="R17" s="302">
        <v>148</v>
      </c>
      <c r="S17" s="302">
        <v>62</v>
      </c>
      <c r="T17" s="302">
        <v>153</v>
      </c>
      <c r="U17" s="302">
        <v>77</v>
      </c>
      <c r="V17" s="302">
        <v>156</v>
      </c>
      <c r="W17" s="302">
        <v>73</v>
      </c>
      <c r="X17" s="302">
        <v>394</v>
      </c>
      <c r="Y17" s="302">
        <v>223</v>
      </c>
      <c r="Z17" s="303">
        <v>163</v>
      </c>
      <c r="AA17" s="303">
        <v>87</v>
      </c>
      <c r="AB17" s="302">
        <v>69</v>
      </c>
      <c r="AC17" s="302">
        <v>42</v>
      </c>
      <c r="AD17" s="302">
        <v>162</v>
      </c>
      <c r="AE17" s="302">
        <v>94</v>
      </c>
      <c r="AF17" s="302">
        <v>0</v>
      </c>
      <c r="AG17" s="302">
        <v>0</v>
      </c>
    </row>
    <row r="18" spans="1:33">
      <c r="A18" s="300" t="s">
        <v>1253</v>
      </c>
      <c r="B18" s="301">
        <v>1165</v>
      </c>
      <c r="C18" s="301">
        <v>591</v>
      </c>
      <c r="D18" s="301">
        <v>601</v>
      </c>
      <c r="E18" s="301">
        <v>289</v>
      </c>
      <c r="F18" s="302">
        <v>117</v>
      </c>
      <c r="G18" s="302">
        <v>61</v>
      </c>
      <c r="H18" s="302">
        <v>113</v>
      </c>
      <c r="I18" s="302">
        <v>59</v>
      </c>
      <c r="J18" s="302">
        <v>123</v>
      </c>
      <c r="K18" s="302">
        <v>56</v>
      </c>
      <c r="L18" s="302">
        <v>112</v>
      </c>
      <c r="M18" s="302">
        <v>47</v>
      </c>
      <c r="N18" s="302">
        <v>136</v>
      </c>
      <c r="O18" s="302">
        <v>66</v>
      </c>
      <c r="P18" s="303">
        <v>345</v>
      </c>
      <c r="Q18" s="303">
        <v>176</v>
      </c>
      <c r="R18" s="302">
        <v>154</v>
      </c>
      <c r="S18" s="302">
        <v>77</v>
      </c>
      <c r="T18" s="302">
        <v>78</v>
      </c>
      <c r="U18" s="302">
        <v>42</v>
      </c>
      <c r="V18" s="302">
        <v>113</v>
      </c>
      <c r="W18" s="302">
        <v>57</v>
      </c>
      <c r="X18" s="302">
        <v>219</v>
      </c>
      <c r="Y18" s="302">
        <v>126</v>
      </c>
      <c r="Z18" s="303">
        <v>73</v>
      </c>
      <c r="AA18" s="303">
        <v>42</v>
      </c>
      <c r="AB18" s="302">
        <v>32</v>
      </c>
      <c r="AC18" s="302">
        <v>21</v>
      </c>
      <c r="AD18" s="302">
        <v>114</v>
      </c>
      <c r="AE18" s="302">
        <v>63</v>
      </c>
      <c r="AF18" s="302">
        <v>0</v>
      </c>
      <c r="AG18" s="302">
        <v>0</v>
      </c>
    </row>
    <row r="19" spans="1:33">
      <c r="A19" s="300" t="s">
        <v>191</v>
      </c>
      <c r="B19" s="301">
        <v>512</v>
      </c>
      <c r="C19" s="301">
        <v>274</v>
      </c>
      <c r="D19" s="301">
        <v>268</v>
      </c>
      <c r="E19" s="301">
        <v>136</v>
      </c>
      <c r="F19" s="302">
        <v>42</v>
      </c>
      <c r="G19" s="302">
        <v>24</v>
      </c>
      <c r="H19" s="302">
        <v>48</v>
      </c>
      <c r="I19" s="302">
        <v>29</v>
      </c>
      <c r="J19" s="302">
        <v>48</v>
      </c>
      <c r="K19" s="302">
        <v>24</v>
      </c>
      <c r="L19" s="302">
        <v>36</v>
      </c>
      <c r="M19" s="302">
        <v>13</v>
      </c>
      <c r="N19" s="302">
        <v>94</v>
      </c>
      <c r="O19" s="302">
        <v>46</v>
      </c>
      <c r="P19" s="303">
        <v>142</v>
      </c>
      <c r="Q19" s="303">
        <v>82</v>
      </c>
      <c r="R19" s="302">
        <v>38</v>
      </c>
      <c r="S19" s="302">
        <v>18</v>
      </c>
      <c r="T19" s="302">
        <v>57</v>
      </c>
      <c r="U19" s="302">
        <v>32</v>
      </c>
      <c r="V19" s="302">
        <v>47</v>
      </c>
      <c r="W19" s="302">
        <v>32</v>
      </c>
      <c r="X19" s="302">
        <v>102</v>
      </c>
      <c r="Y19" s="302">
        <v>56</v>
      </c>
      <c r="Z19" s="303">
        <v>26</v>
      </c>
      <c r="AA19" s="303">
        <v>12</v>
      </c>
      <c r="AB19" s="302">
        <v>21</v>
      </c>
      <c r="AC19" s="302">
        <v>8</v>
      </c>
      <c r="AD19" s="302">
        <v>55</v>
      </c>
      <c r="AE19" s="302">
        <v>36</v>
      </c>
      <c r="AF19" s="302">
        <v>0</v>
      </c>
      <c r="AG19" s="302">
        <v>0</v>
      </c>
    </row>
    <row r="20" spans="1:33">
      <c r="A20" s="300" t="s">
        <v>149</v>
      </c>
      <c r="B20" s="301">
        <v>103</v>
      </c>
      <c r="C20" s="301">
        <v>42</v>
      </c>
      <c r="D20" s="301">
        <v>55</v>
      </c>
      <c r="E20" s="301">
        <v>23</v>
      </c>
      <c r="F20" s="302">
        <v>9</v>
      </c>
      <c r="G20" s="302">
        <v>3</v>
      </c>
      <c r="H20" s="302">
        <v>12</v>
      </c>
      <c r="I20" s="302">
        <v>7</v>
      </c>
      <c r="J20" s="302">
        <v>11</v>
      </c>
      <c r="K20" s="302">
        <v>5</v>
      </c>
      <c r="L20" s="302">
        <v>13</v>
      </c>
      <c r="M20" s="302">
        <v>5</v>
      </c>
      <c r="N20" s="302">
        <v>10</v>
      </c>
      <c r="O20" s="302">
        <v>3</v>
      </c>
      <c r="P20" s="303">
        <v>48</v>
      </c>
      <c r="Q20" s="303">
        <v>19</v>
      </c>
      <c r="R20" s="302">
        <v>16</v>
      </c>
      <c r="S20" s="302">
        <v>3</v>
      </c>
      <c r="T20" s="302">
        <v>18</v>
      </c>
      <c r="U20" s="302">
        <v>11</v>
      </c>
      <c r="V20" s="302">
        <v>14</v>
      </c>
      <c r="W20" s="302">
        <v>5</v>
      </c>
      <c r="X20" s="302">
        <v>0</v>
      </c>
      <c r="Y20" s="302">
        <v>0</v>
      </c>
      <c r="Z20" s="303">
        <v>0</v>
      </c>
      <c r="AA20" s="303">
        <v>0</v>
      </c>
      <c r="AB20" s="302">
        <v>0</v>
      </c>
      <c r="AC20" s="302">
        <v>0</v>
      </c>
      <c r="AD20" s="302">
        <v>0</v>
      </c>
      <c r="AE20" s="302">
        <v>0</v>
      </c>
      <c r="AF20" s="302">
        <v>0</v>
      </c>
      <c r="AG20" s="302">
        <v>0</v>
      </c>
    </row>
    <row r="21" spans="1:33">
      <c r="A21" s="300" t="s">
        <v>190</v>
      </c>
      <c r="B21" s="301">
        <v>825</v>
      </c>
      <c r="C21" s="301">
        <v>416</v>
      </c>
      <c r="D21" s="301">
        <v>405</v>
      </c>
      <c r="E21" s="301">
        <v>187</v>
      </c>
      <c r="F21" s="302">
        <v>70</v>
      </c>
      <c r="G21" s="302">
        <v>37</v>
      </c>
      <c r="H21" s="302">
        <v>66</v>
      </c>
      <c r="I21" s="302">
        <v>26</v>
      </c>
      <c r="J21" s="302">
        <v>79</v>
      </c>
      <c r="K21" s="302">
        <v>44</v>
      </c>
      <c r="L21" s="302">
        <v>73</v>
      </c>
      <c r="M21" s="302">
        <v>30</v>
      </c>
      <c r="N21" s="302">
        <v>117</v>
      </c>
      <c r="O21" s="302">
        <v>50</v>
      </c>
      <c r="P21" s="303">
        <v>252</v>
      </c>
      <c r="Q21" s="303">
        <v>141</v>
      </c>
      <c r="R21" s="302">
        <v>112</v>
      </c>
      <c r="S21" s="302">
        <v>64</v>
      </c>
      <c r="T21" s="302">
        <v>64</v>
      </c>
      <c r="U21" s="302">
        <v>35</v>
      </c>
      <c r="V21" s="302">
        <v>76</v>
      </c>
      <c r="W21" s="302">
        <v>42</v>
      </c>
      <c r="X21" s="302">
        <v>168</v>
      </c>
      <c r="Y21" s="302">
        <v>88</v>
      </c>
      <c r="Z21" s="303">
        <v>58</v>
      </c>
      <c r="AA21" s="303">
        <v>28</v>
      </c>
      <c r="AB21" s="302">
        <v>34</v>
      </c>
      <c r="AC21" s="302">
        <v>18</v>
      </c>
      <c r="AD21" s="302">
        <v>76</v>
      </c>
      <c r="AE21" s="302">
        <v>42</v>
      </c>
      <c r="AF21" s="302">
        <v>0</v>
      </c>
      <c r="AG21" s="302">
        <v>0</v>
      </c>
    </row>
    <row r="22" spans="1:33">
      <c r="A22" s="300" t="s">
        <v>150</v>
      </c>
      <c r="B22" s="301">
        <v>124</v>
      </c>
      <c r="C22" s="301">
        <v>59</v>
      </c>
      <c r="D22" s="301">
        <v>71</v>
      </c>
      <c r="E22" s="301">
        <v>36</v>
      </c>
      <c r="F22" s="302">
        <v>15</v>
      </c>
      <c r="G22" s="302">
        <v>9</v>
      </c>
      <c r="H22" s="302">
        <v>14</v>
      </c>
      <c r="I22" s="302">
        <v>7</v>
      </c>
      <c r="J22" s="302">
        <v>13</v>
      </c>
      <c r="K22" s="302">
        <v>8</v>
      </c>
      <c r="L22" s="302">
        <v>16</v>
      </c>
      <c r="M22" s="302">
        <v>8</v>
      </c>
      <c r="N22" s="302">
        <v>13</v>
      </c>
      <c r="O22" s="302">
        <v>4</v>
      </c>
      <c r="P22" s="303">
        <v>53</v>
      </c>
      <c r="Q22" s="303">
        <v>23</v>
      </c>
      <c r="R22" s="302">
        <v>22</v>
      </c>
      <c r="S22" s="302">
        <v>7</v>
      </c>
      <c r="T22" s="302">
        <v>17</v>
      </c>
      <c r="U22" s="302">
        <v>8</v>
      </c>
      <c r="V22" s="302">
        <v>14</v>
      </c>
      <c r="W22" s="302">
        <v>8</v>
      </c>
      <c r="X22" s="302">
        <v>0</v>
      </c>
      <c r="Y22" s="302">
        <v>0</v>
      </c>
      <c r="Z22" s="303">
        <v>0</v>
      </c>
      <c r="AA22" s="303">
        <v>0</v>
      </c>
      <c r="AB22" s="302">
        <v>0</v>
      </c>
      <c r="AC22" s="302">
        <v>0</v>
      </c>
      <c r="AD22" s="302">
        <v>0</v>
      </c>
      <c r="AE22" s="302">
        <v>0</v>
      </c>
      <c r="AF22" s="302">
        <v>0</v>
      </c>
      <c r="AG22" s="302">
        <v>0</v>
      </c>
    </row>
    <row r="23" spans="1:33">
      <c r="A23" s="300" t="s">
        <v>151</v>
      </c>
      <c r="B23" s="301">
        <v>111</v>
      </c>
      <c r="C23" s="301">
        <v>52</v>
      </c>
      <c r="D23" s="301">
        <v>63</v>
      </c>
      <c r="E23" s="301">
        <v>30</v>
      </c>
      <c r="F23" s="302">
        <v>12</v>
      </c>
      <c r="G23" s="302">
        <v>5</v>
      </c>
      <c r="H23" s="302">
        <v>11</v>
      </c>
      <c r="I23" s="302">
        <v>6</v>
      </c>
      <c r="J23" s="302">
        <v>18</v>
      </c>
      <c r="K23" s="302">
        <v>8</v>
      </c>
      <c r="L23" s="302">
        <v>11</v>
      </c>
      <c r="M23" s="302">
        <v>6</v>
      </c>
      <c r="N23" s="302">
        <v>11</v>
      </c>
      <c r="O23" s="302">
        <v>5</v>
      </c>
      <c r="P23" s="303">
        <v>48</v>
      </c>
      <c r="Q23" s="303">
        <v>22</v>
      </c>
      <c r="R23" s="302">
        <v>16</v>
      </c>
      <c r="S23" s="302">
        <v>10</v>
      </c>
      <c r="T23" s="302">
        <v>18</v>
      </c>
      <c r="U23" s="302">
        <v>4</v>
      </c>
      <c r="V23" s="302">
        <v>14</v>
      </c>
      <c r="W23" s="302">
        <v>8</v>
      </c>
      <c r="X23" s="302">
        <v>0</v>
      </c>
      <c r="Y23" s="302">
        <v>0</v>
      </c>
      <c r="Z23" s="303">
        <v>0</v>
      </c>
      <c r="AA23" s="303">
        <v>0</v>
      </c>
      <c r="AB23" s="302">
        <v>0</v>
      </c>
      <c r="AC23" s="302">
        <v>0</v>
      </c>
      <c r="AD23" s="302">
        <v>0</v>
      </c>
      <c r="AE23" s="302">
        <v>0</v>
      </c>
      <c r="AF23" s="302">
        <v>0</v>
      </c>
      <c r="AG23" s="302">
        <v>0</v>
      </c>
    </row>
    <row r="24" spans="1:33">
      <c r="A24" s="300" t="s">
        <v>152</v>
      </c>
      <c r="B24" s="301">
        <v>520</v>
      </c>
      <c r="C24" s="301">
        <v>242</v>
      </c>
      <c r="D24" s="301">
        <v>248</v>
      </c>
      <c r="E24" s="301">
        <v>111</v>
      </c>
      <c r="F24" s="302">
        <v>45</v>
      </c>
      <c r="G24" s="302">
        <v>16</v>
      </c>
      <c r="H24" s="302">
        <v>43</v>
      </c>
      <c r="I24" s="302">
        <v>23</v>
      </c>
      <c r="J24" s="302">
        <v>40</v>
      </c>
      <c r="K24" s="302">
        <v>17</v>
      </c>
      <c r="L24" s="302">
        <v>69</v>
      </c>
      <c r="M24" s="302">
        <v>25</v>
      </c>
      <c r="N24" s="302">
        <v>51</v>
      </c>
      <c r="O24" s="302">
        <v>30</v>
      </c>
      <c r="P24" s="303">
        <v>154</v>
      </c>
      <c r="Q24" s="303">
        <v>71</v>
      </c>
      <c r="R24" s="302">
        <v>60</v>
      </c>
      <c r="S24" s="302">
        <v>31</v>
      </c>
      <c r="T24" s="302">
        <v>49</v>
      </c>
      <c r="U24" s="302">
        <v>18</v>
      </c>
      <c r="V24" s="302">
        <v>45</v>
      </c>
      <c r="W24" s="302">
        <v>22</v>
      </c>
      <c r="X24" s="302">
        <v>118</v>
      </c>
      <c r="Y24" s="302">
        <v>60</v>
      </c>
      <c r="Z24" s="303">
        <v>42</v>
      </c>
      <c r="AA24" s="303">
        <v>20</v>
      </c>
      <c r="AB24" s="302">
        <v>21</v>
      </c>
      <c r="AC24" s="302">
        <v>9</v>
      </c>
      <c r="AD24" s="302">
        <v>55</v>
      </c>
      <c r="AE24" s="302">
        <v>31</v>
      </c>
      <c r="AF24" s="302">
        <v>0</v>
      </c>
      <c r="AG24" s="302">
        <v>0</v>
      </c>
    </row>
    <row r="25" spans="1:33">
      <c r="A25" s="300" t="s">
        <v>153</v>
      </c>
      <c r="B25" s="301">
        <v>206</v>
      </c>
      <c r="C25" s="301">
        <v>93</v>
      </c>
      <c r="D25" s="301">
        <v>133</v>
      </c>
      <c r="E25" s="301">
        <v>62</v>
      </c>
      <c r="F25" s="302">
        <v>26</v>
      </c>
      <c r="G25" s="302">
        <v>12</v>
      </c>
      <c r="H25" s="302">
        <v>29</v>
      </c>
      <c r="I25" s="302">
        <v>15</v>
      </c>
      <c r="J25" s="302">
        <v>21</v>
      </c>
      <c r="K25" s="302">
        <v>9</v>
      </c>
      <c r="L25" s="302">
        <v>23</v>
      </c>
      <c r="M25" s="302">
        <v>11</v>
      </c>
      <c r="N25" s="302">
        <v>34</v>
      </c>
      <c r="O25" s="302">
        <v>15</v>
      </c>
      <c r="P25" s="303">
        <v>73</v>
      </c>
      <c r="Q25" s="303">
        <v>31</v>
      </c>
      <c r="R25" s="302">
        <v>26</v>
      </c>
      <c r="S25" s="302">
        <v>11</v>
      </c>
      <c r="T25" s="302">
        <v>19</v>
      </c>
      <c r="U25" s="302">
        <v>5</v>
      </c>
      <c r="V25" s="302">
        <v>28</v>
      </c>
      <c r="W25" s="302">
        <v>15</v>
      </c>
      <c r="X25" s="302">
        <v>0</v>
      </c>
      <c r="Y25" s="302">
        <v>0</v>
      </c>
      <c r="Z25" s="303">
        <v>0</v>
      </c>
      <c r="AA25" s="303">
        <v>0</v>
      </c>
      <c r="AB25" s="302">
        <v>0</v>
      </c>
      <c r="AC25" s="302">
        <v>0</v>
      </c>
      <c r="AD25" s="302">
        <v>0</v>
      </c>
      <c r="AE25" s="302">
        <v>0</v>
      </c>
      <c r="AF25" s="302">
        <v>0</v>
      </c>
      <c r="AG25" s="302">
        <v>0</v>
      </c>
    </row>
    <row r="26" spans="1:33">
      <c r="A26" s="300" t="s">
        <v>154</v>
      </c>
      <c r="B26" s="301">
        <v>188</v>
      </c>
      <c r="C26" s="301">
        <v>91</v>
      </c>
      <c r="D26" s="301">
        <v>110</v>
      </c>
      <c r="E26" s="301">
        <v>52</v>
      </c>
      <c r="F26" s="302">
        <v>15</v>
      </c>
      <c r="G26" s="302">
        <v>7</v>
      </c>
      <c r="H26" s="302">
        <v>27</v>
      </c>
      <c r="I26" s="302">
        <v>15</v>
      </c>
      <c r="J26" s="302">
        <v>21</v>
      </c>
      <c r="K26" s="302">
        <v>10</v>
      </c>
      <c r="L26" s="302">
        <v>16</v>
      </c>
      <c r="M26" s="302">
        <v>6</v>
      </c>
      <c r="N26" s="302">
        <v>31</v>
      </c>
      <c r="O26" s="302">
        <v>14</v>
      </c>
      <c r="P26" s="303">
        <v>78</v>
      </c>
      <c r="Q26" s="303">
        <v>39</v>
      </c>
      <c r="R26" s="302">
        <v>34</v>
      </c>
      <c r="S26" s="302">
        <v>18</v>
      </c>
      <c r="T26" s="302">
        <v>21</v>
      </c>
      <c r="U26" s="302">
        <v>8</v>
      </c>
      <c r="V26" s="302">
        <v>23</v>
      </c>
      <c r="W26" s="302">
        <v>13</v>
      </c>
      <c r="X26" s="302">
        <v>0</v>
      </c>
      <c r="Y26" s="302">
        <v>0</v>
      </c>
      <c r="Z26" s="303">
        <v>0</v>
      </c>
      <c r="AA26" s="303">
        <v>0</v>
      </c>
      <c r="AB26" s="302">
        <v>0</v>
      </c>
      <c r="AC26" s="302">
        <v>0</v>
      </c>
      <c r="AD26" s="302">
        <v>0</v>
      </c>
      <c r="AE26" s="302">
        <v>0</v>
      </c>
      <c r="AF26" s="302">
        <v>0</v>
      </c>
      <c r="AG26" s="302">
        <v>0</v>
      </c>
    </row>
    <row r="27" spans="1:33">
      <c r="A27" s="300" t="s">
        <v>193</v>
      </c>
      <c r="B27" s="301">
        <v>389</v>
      </c>
      <c r="C27" s="301">
        <v>192</v>
      </c>
      <c r="D27" s="301">
        <v>184</v>
      </c>
      <c r="E27" s="301">
        <v>94</v>
      </c>
      <c r="F27" s="302">
        <v>37</v>
      </c>
      <c r="G27" s="302">
        <v>18</v>
      </c>
      <c r="H27" s="302">
        <v>32</v>
      </c>
      <c r="I27" s="302">
        <v>15</v>
      </c>
      <c r="J27" s="302">
        <v>48</v>
      </c>
      <c r="K27" s="302">
        <v>29</v>
      </c>
      <c r="L27" s="302">
        <v>29</v>
      </c>
      <c r="M27" s="302">
        <v>13</v>
      </c>
      <c r="N27" s="302">
        <v>38</v>
      </c>
      <c r="O27" s="302">
        <v>19</v>
      </c>
      <c r="P27" s="303">
        <v>131</v>
      </c>
      <c r="Q27" s="303">
        <v>53</v>
      </c>
      <c r="R27" s="302">
        <v>42</v>
      </c>
      <c r="S27" s="302">
        <v>17</v>
      </c>
      <c r="T27" s="302">
        <v>49</v>
      </c>
      <c r="U27" s="302">
        <v>19</v>
      </c>
      <c r="V27" s="302">
        <v>40</v>
      </c>
      <c r="W27" s="302">
        <v>17</v>
      </c>
      <c r="X27" s="302">
        <v>74</v>
      </c>
      <c r="Y27" s="302">
        <v>45</v>
      </c>
      <c r="Z27" s="303">
        <v>22</v>
      </c>
      <c r="AA27" s="303">
        <v>13</v>
      </c>
      <c r="AB27" s="302">
        <v>19</v>
      </c>
      <c r="AC27" s="302">
        <v>10</v>
      </c>
      <c r="AD27" s="302">
        <v>33</v>
      </c>
      <c r="AE27" s="302">
        <v>22</v>
      </c>
      <c r="AF27" s="302">
        <v>0</v>
      </c>
      <c r="AG27" s="302">
        <v>0</v>
      </c>
    </row>
    <row r="28" spans="1:33" ht="27">
      <c r="A28" s="307" t="s">
        <v>1254</v>
      </c>
      <c r="B28" s="301">
        <v>107</v>
      </c>
      <c r="C28" s="301">
        <v>42</v>
      </c>
      <c r="D28" s="301">
        <v>54</v>
      </c>
      <c r="E28" s="301">
        <v>24</v>
      </c>
      <c r="F28" s="297">
        <v>16</v>
      </c>
      <c r="G28" s="297">
        <v>7</v>
      </c>
      <c r="H28" s="297">
        <v>9</v>
      </c>
      <c r="I28" s="297">
        <v>2</v>
      </c>
      <c r="J28" s="297">
        <v>9</v>
      </c>
      <c r="K28" s="297">
        <v>5</v>
      </c>
      <c r="L28" s="297">
        <v>10</v>
      </c>
      <c r="M28" s="297">
        <v>5</v>
      </c>
      <c r="N28" s="297">
        <v>10</v>
      </c>
      <c r="O28" s="297">
        <v>5</v>
      </c>
      <c r="P28" s="398">
        <v>53</v>
      </c>
      <c r="Q28" s="398">
        <v>18</v>
      </c>
      <c r="R28" s="297">
        <v>20</v>
      </c>
      <c r="S28" s="297">
        <v>7</v>
      </c>
      <c r="T28" s="297">
        <v>13</v>
      </c>
      <c r="U28" s="297">
        <v>5</v>
      </c>
      <c r="V28" s="297">
        <v>20</v>
      </c>
      <c r="W28" s="297">
        <v>6</v>
      </c>
      <c r="X28" s="297">
        <v>0</v>
      </c>
      <c r="Y28" s="297">
        <v>0</v>
      </c>
      <c r="Z28" s="398">
        <v>0</v>
      </c>
      <c r="AA28" s="398">
        <v>0</v>
      </c>
      <c r="AB28" s="297">
        <v>0</v>
      </c>
      <c r="AC28" s="297">
        <v>0</v>
      </c>
      <c r="AD28" s="297">
        <v>0</v>
      </c>
      <c r="AE28" s="297">
        <v>0</v>
      </c>
      <c r="AF28" s="297">
        <v>0</v>
      </c>
      <c r="AG28" s="297">
        <v>0</v>
      </c>
    </row>
    <row r="29" spans="1:33">
      <c r="A29" s="300" t="s">
        <v>156</v>
      </c>
      <c r="B29" s="301">
        <v>151</v>
      </c>
      <c r="C29" s="301">
        <v>78</v>
      </c>
      <c r="D29" s="301">
        <v>99</v>
      </c>
      <c r="E29" s="301">
        <v>51</v>
      </c>
      <c r="F29" s="302">
        <v>19</v>
      </c>
      <c r="G29" s="302">
        <v>9</v>
      </c>
      <c r="H29" s="302">
        <v>26</v>
      </c>
      <c r="I29" s="302">
        <v>16</v>
      </c>
      <c r="J29" s="302">
        <v>18</v>
      </c>
      <c r="K29" s="302">
        <v>9</v>
      </c>
      <c r="L29" s="302">
        <v>17</v>
      </c>
      <c r="M29" s="302">
        <v>8</v>
      </c>
      <c r="N29" s="302">
        <v>19</v>
      </c>
      <c r="O29" s="302">
        <v>9</v>
      </c>
      <c r="P29" s="303">
        <v>52</v>
      </c>
      <c r="Q29" s="303">
        <v>27</v>
      </c>
      <c r="R29" s="302">
        <v>20</v>
      </c>
      <c r="S29" s="302">
        <v>8</v>
      </c>
      <c r="T29" s="302">
        <v>17</v>
      </c>
      <c r="U29" s="302">
        <v>12</v>
      </c>
      <c r="V29" s="302">
        <v>15</v>
      </c>
      <c r="W29" s="302">
        <v>7</v>
      </c>
      <c r="X29" s="302">
        <v>0</v>
      </c>
      <c r="Y29" s="302">
        <v>0</v>
      </c>
      <c r="Z29" s="303">
        <v>0</v>
      </c>
      <c r="AA29" s="303">
        <v>0</v>
      </c>
      <c r="AB29" s="302">
        <v>0</v>
      </c>
      <c r="AC29" s="302">
        <v>0</v>
      </c>
      <c r="AD29" s="302">
        <v>0</v>
      </c>
      <c r="AE29" s="302">
        <v>0</v>
      </c>
      <c r="AF29" s="302">
        <v>0</v>
      </c>
      <c r="AG29" s="302">
        <v>0</v>
      </c>
    </row>
    <row r="30" spans="1:33">
      <c r="A30" s="300" t="s">
        <v>192</v>
      </c>
      <c r="B30" s="301">
        <v>567</v>
      </c>
      <c r="C30" s="301">
        <v>267</v>
      </c>
      <c r="D30" s="301">
        <v>267</v>
      </c>
      <c r="E30" s="301">
        <v>120</v>
      </c>
      <c r="F30" s="302">
        <v>45</v>
      </c>
      <c r="G30" s="302">
        <v>27</v>
      </c>
      <c r="H30" s="302">
        <v>58</v>
      </c>
      <c r="I30" s="302">
        <v>18</v>
      </c>
      <c r="J30" s="302">
        <v>46</v>
      </c>
      <c r="K30" s="302">
        <v>20</v>
      </c>
      <c r="L30" s="302">
        <v>42</v>
      </c>
      <c r="M30" s="302">
        <v>22</v>
      </c>
      <c r="N30" s="302">
        <v>76</v>
      </c>
      <c r="O30" s="302">
        <v>33</v>
      </c>
      <c r="P30" s="303">
        <v>187</v>
      </c>
      <c r="Q30" s="303">
        <v>98</v>
      </c>
      <c r="R30" s="302">
        <v>71</v>
      </c>
      <c r="S30" s="302">
        <v>41</v>
      </c>
      <c r="T30" s="302">
        <v>55</v>
      </c>
      <c r="U30" s="302">
        <v>30</v>
      </c>
      <c r="V30" s="302">
        <v>61</v>
      </c>
      <c r="W30" s="302">
        <v>27</v>
      </c>
      <c r="X30" s="302">
        <v>113</v>
      </c>
      <c r="Y30" s="302">
        <v>49</v>
      </c>
      <c r="Z30" s="303">
        <v>34</v>
      </c>
      <c r="AA30" s="303">
        <v>16</v>
      </c>
      <c r="AB30" s="302">
        <v>23</v>
      </c>
      <c r="AC30" s="302">
        <v>9</v>
      </c>
      <c r="AD30" s="302">
        <v>56</v>
      </c>
      <c r="AE30" s="302">
        <v>24</v>
      </c>
      <c r="AF30" s="302">
        <v>0</v>
      </c>
      <c r="AG30" s="302">
        <v>0</v>
      </c>
    </row>
    <row r="31" spans="1:33">
      <c r="A31" s="300" t="s">
        <v>157</v>
      </c>
      <c r="B31" s="301">
        <v>350</v>
      </c>
      <c r="C31" s="301">
        <v>174</v>
      </c>
      <c r="D31" s="301">
        <v>169</v>
      </c>
      <c r="E31" s="301">
        <v>72</v>
      </c>
      <c r="F31" s="302">
        <v>32</v>
      </c>
      <c r="G31" s="302">
        <v>9</v>
      </c>
      <c r="H31" s="302">
        <v>36</v>
      </c>
      <c r="I31" s="302">
        <v>17</v>
      </c>
      <c r="J31" s="302">
        <v>23</v>
      </c>
      <c r="K31" s="302">
        <v>14</v>
      </c>
      <c r="L31" s="302">
        <v>33</v>
      </c>
      <c r="M31" s="302">
        <v>15</v>
      </c>
      <c r="N31" s="302">
        <v>45</v>
      </c>
      <c r="O31" s="302">
        <v>17</v>
      </c>
      <c r="P31" s="303">
        <v>110</v>
      </c>
      <c r="Q31" s="303">
        <v>63</v>
      </c>
      <c r="R31" s="302">
        <v>39</v>
      </c>
      <c r="S31" s="302">
        <v>20</v>
      </c>
      <c r="T31" s="302">
        <v>34</v>
      </c>
      <c r="U31" s="302">
        <v>23</v>
      </c>
      <c r="V31" s="302">
        <v>37</v>
      </c>
      <c r="W31" s="302">
        <v>20</v>
      </c>
      <c r="X31" s="302">
        <v>71</v>
      </c>
      <c r="Y31" s="302">
        <v>39</v>
      </c>
      <c r="Z31" s="303">
        <v>27</v>
      </c>
      <c r="AA31" s="303">
        <v>14</v>
      </c>
      <c r="AB31" s="302">
        <v>25</v>
      </c>
      <c r="AC31" s="302">
        <v>15</v>
      </c>
      <c r="AD31" s="302">
        <v>19</v>
      </c>
      <c r="AE31" s="302">
        <v>10</v>
      </c>
      <c r="AF31" s="302">
        <v>0</v>
      </c>
      <c r="AG31" s="302">
        <v>0</v>
      </c>
    </row>
    <row r="32" spans="1:33">
      <c r="A32" s="300" t="s">
        <v>158</v>
      </c>
      <c r="B32" s="301">
        <v>294</v>
      </c>
      <c r="C32" s="301">
        <v>141</v>
      </c>
      <c r="D32" s="301">
        <v>156</v>
      </c>
      <c r="E32" s="301">
        <v>79</v>
      </c>
      <c r="F32" s="302">
        <v>26</v>
      </c>
      <c r="G32" s="302">
        <v>15</v>
      </c>
      <c r="H32" s="302">
        <v>30</v>
      </c>
      <c r="I32" s="302">
        <v>16</v>
      </c>
      <c r="J32" s="302">
        <v>30</v>
      </c>
      <c r="K32" s="302">
        <v>17</v>
      </c>
      <c r="L32" s="302">
        <v>25</v>
      </c>
      <c r="M32" s="302">
        <v>10</v>
      </c>
      <c r="N32" s="302">
        <v>45</v>
      </c>
      <c r="O32" s="302">
        <v>21</v>
      </c>
      <c r="P32" s="303">
        <v>80</v>
      </c>
      <c r="Q32" s="303">
        <v>29</v>
      </c>
      <c r="R32" s="302">
        <v>24</v>
      </c>
      <c r="S32" s="302">
        <v>8</v>
      </c>
      <c r="T32" s="302">
        <v>16</v>
      </c>
      <c r="U32" s="302">
        <v>6</v>
      </c>
      <c r="V32" s="302">
        <v>40</v>
      </c>
      <c r="W32" s="302">
        <v>15</v>
      </c>
      <c r="X32" s="302">
        <v>58</v>
      </c>
      <c r="Y32" s="302">
        <v>33</v>
      </c>
      <c r="Z32" s="303">
        <v>0</v>
      </c>
      <c r="AA32" s="303">
        <v>0</v>
      </c>
      <c r="AB32" s="302">
        <v>23</v>
      </c>
      <c r="AC32" s="302">
        <v>13</v>
      </c>
      <c r="AD32" s="302">
        <v>35</v>
      </c>
      <c r="AE32" s="302">
        <v>20</v>
      </c>
      <c r="AF32" s="302">
        <v>0</v>
      </c>
      <c r="AG32" s="302">
        <v>0</v>
      </c>
    </row>
    <row r="33" spans="1:33" ht="27">
      <c r="A33" s="308" t="s">
        <v>730</v>
      </c>
      <c r="B33" s="305">
        <v>12992</v>
      </c>
      <c r="C33" s="305">
        <v>6441</v>
      </c>
      <c r="D33" s="305">
        <v>6328</v>
      </c>
      <c r="E33" s="305">
        <v>3048</v>
      </c>
      <c r="F33" s="305">
        <v>1245</v>
      </c>
      <c r="G33" s="305">
        <v>586</v>
      </c>
      <c r="H33" s="305">
        <v>1201</v>
      </c>
      <c r="I33" s="305">
        <v>605</v>
      </c>
      <c r="J33" s="305">
        <v>1232</v>
      </c>
      <c r="K33" s="305">
        <v>603</v>
      </c>
      <c r="L33" s="305">
        <v>1162</v>
      </c>
      <c r="M33" s="305">
        <v>554</v>
      </c>
      <c r="N33" s="305">
        <v>1488</v>
      </c>
      <c r="O33" s="305">
        <v>700</v>
      </c>
      <c r="P33" s="305">
        <v>4202</v>
      </c>
      <c r="Q33" s="305">
        <v>2075</v>
      </c>
      <c r="R33" s="305">
        <v>1571</v>
      </c>
      <c r="S33" s="305">
        <v>751</v>
      </c>
      <c r="T33" s="305">
        <v>1292</v>
      </c>
      <c r="U33" s="305">
        <v>636</v>
      </c>
      <c r="V33" s="305">
        <v>1339</v>
      </c>
      <c r="W33" s="305">
        <v>688</v>
      </c>
      <c r="X33" s="305">
        <v>2462</v>
      </c>
      <c r="Y33" s="305">
        <v>1318</v>
      </c>
      <c r="Z33" s="305">
        <v>834</v>
      </c>
      <c r="AA33" s="305">
        <v>421</v>
      </c>
      <c r="AB33" s="305">
        <v>491</v>
      </c>
      <c r="AC33" s="305">
        <v>259</v>
      </c>
      <c r="AD33" s="305">
        <v>1137</v>
      </c>
      <c r="AE33" s="305">
        <v>638</v>
      </c>
      <c r="AF33" s="305">
        <v>0</v>
      </c>
      <c r="AG33" s="305">
        <v>0</v>
      </c>
    </row>
    <row r="34" spans="1:33">
      <c r="A34" s="304" t="s">
        <v>1255</v>
      </c>
      <c r="B34" s="301">
        <v>118</v>
      </c>
      <c r="C34" s="301">
        <v>62</v>
      </c>
      <c r="D34" s="301">
        <v>75</v>
      </c>
      <c r="E34" s="301">
        <v>40</v>
      </c>
      <c r="F34" s="302">
        <v>12</v>
      </c>
      <c r="G34" s="302">
        <v>6</v>
      </c>
      <c r="H34" s="302">
        <v>18</v>
      </c>
      <c r="I34" s="302">
        <v>10</v>
      </c>
      <c r="J34" s="302">
        <v>14</v>
      </c>
      <c r="K34" s="302">
        <v>9</v>
      </c>
      <c r="L34" s="302">
        <v>16</v>
      </c>
      <c r="M34" s="302">
        <v>8</v>
      </c>
      <c r="N34" s="302">
        <v>15</v>
      </c>
      <c r="O34" s="302">
        <v>7</v>
      </c>
      <c r="P34" s="303">
        <v>30</v>
      </c>
      <c r="Q34" s="303">
        <v>18</v>
      </c>
      <c r="R34" s="302">
        <v>15</v>
      </c>
      <c r="S34" s="302">
        <v>7</v>
      </c>
      <c r="T34" s="302">
        <v>15</v>
      </c>
      <c r="U34" s="302">
        <v>11</v>
      </c>
      <c r="V34" s="302">
        <v>0</v>
      </c>
      <c r="W34" s="302">
        <v>0</v>
      </c>
      <c r="X34" s="302">
        <v>13</v>
      </c>
      <c r="Y34" s="302">
        <v>4</v>
      </c>
      <c r="Z34" s="303">
        <v>0</v>
      </c>
      <c r="AA34" s="303">
        <v>0</v>
      </c>
      <c r="AB34" s="302">
        <v>13</v>
      </c>
      <c r="AC34" s="302">
        <v>4</v>
      </c>
      <c r="AD34" s="302">
        <v>0</v>
      </c>
      <c r="AE34" s="302">
        <v>0</v>
      </c>
      <c r="AF34" s="302">
        <v>0</v>
      </c>
      <c r="AG34" s="302">
        <v>0</v>
      </c>
    </row>
    <row r="35" spans="1:33">
      <c r="A35" s="304" t="s">
        <v>400</v>
      </c>
      <c r="B35" s="301">
        <v>175</v>
      </c>
      <c r="C35" s="301">
        <v>87</v>
      </c>
      <c r="D35" s="301">
        <v>90</v>
      </c>
      <c r="E35" s="301">
        <v>42</v>
      </c>
      <c r="F35" s="302">
        <v>25</v>
      </c>
      <c r="G35" s="302">
        <v>10</v>
      </c>
      <c r="H35" s="302">
        <v>17</v>
      </c>
      <c r="I35" s="302">
        <v>9</v>
      </c>
      <c r="J35" s="302">
        <v>13</v>
      </c>
      <c r="K35" s="302">
        <v>3</v>
      </c>
      <c r="L35" s="302">
        <v>20</v>
      </c>
      <c r="M35" s="302">
        <v>12</v>
      </c>
      <c r="N35" s="302">
        <v>15</v>
      </c>
      <c r="O35" s="302">
        <v>8</v>
      </c>
      <c r="P35" s="303">
        <v>48</v>
      </c>
      <c r="Q35" s="303">
        <v>23</v>
      </c>
      <c r="R35" s="302">
        <v>21</v>
      </c>
      <c r="S35" s="302">
        <v>6</v>
      </c>
      <c r="T35" s="302">
        <v>12</v>
      </c>
      <c r="U35" s="302">
        <v>7</v>
      </c>
      <c r="V35" s="302">
        <v>15</v>
      </c>
      <c r="W35" s="302">
        <v>10</v>
      </c>
      <c r="X35" s="302">
        <v>37</v>
      </c>
      <c r="Y35" s="302">
        <v>22</v>
      </c>
      <c r="Z35" s="303">
        <v>0</v>
      </c>
      <c r="AA35" s="303">
        <v>0</v>
      </c>
      <c r="AB35" s="302">
        <v>13</v>
      </c>
      <c r="AC35" s="302">
        <v>7</v>
      </c>
      <c r="AD35" s="302">
        <v>24</v>
      </c>
      <c r="AE35" s="302">
        <v>15</v>
      </c>
      <c r="AF35" s="302">
        <v>0</v>
      </c>
      <c r="AG35" s="302">
        <v>0</v>
      </c>
    </row>
    <row r="36" spans="1:33" ht="27">
      <c r="A36" s="306" t="s">
        <v>729</v>
      </c>
      <c r="B36" s="305">
        <v>293</v>
      </c>
      <c r="C36" s="305">
        <v>149</v>
      </c>
      <c r="D36" s="305">
        <v>165</v>
      </c>
      <c r="E36" s="305">
        <v>82</v>
      </c>
      <c r="F36" s="305">
        <v>37</v>
      </c>
      <c r="G36" s="305">
        <v>16</v>
      </c>
      <c r="H36" s="305">
        <v>35</v>
      </c>
      <c r="I36" s="305">
        <v>19</v>
      </c>
      <c r="J36" s="305">
        <v>27</v>
      </c>
      <c r="K36" s="305">
        <v>12</v>
      </c>
      <c r="L36" s="305">
        <v>36</v>
      </c>
      <c r="M36" s="305">
        <v>20</v>
      </c>
      <c r="N36" s="305">
        <v>30</v>
      </c>
      <c r="O36" s="305">
        <v>15</v>
      </c>
      <c r="P36" s="305">
        <v>78</v>
      </c>
      <c r="Q36" s="305">
        <v>41</v>
      </c>
      <c r="R36" s="305">
        <v>36</v>
      </c>
      <c r="S36" s="305">
        <v>13</v>
      </c>
      <c r="T36" s="305">
        <v>27</v>
      </c>
      <c r="U36" s="305">
        <v>18</v>
      </c>
      <c r="V36" s="305">
        <v>15</v>
      </c>
      <c r="W36" s="305">
        <v>10</v>
      </c>
      <c r="X36" s="305">
        <v>50</v>
      </c>
      <c r="Y36" s="305">
        <v>26</v>
      </c>
      <c r="Z36" s="305">
        <v>0</v>
      </c>
      <c r="AA36" s="305">
        <v>0</v>
      </c>
      <c r="AB36" s="305">
        <v>26</v>
      </c>
      <c r="AC36" s="305">
        <v>11</v>
      </c>
      <c r="AD36" s="305">
        <v>24</v>
      </c>
      <c r="AE36" s="305">
        <v>15</v>
      </c>
      <c r="AF36" s="305">
        <v>0</v>
      </c>
      <c r="AG36" s="305">
        <v>0</v>
      </c>
    </row>
    <row r="37" spans="1:33">
      <c r="A37" s="296"/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</row>
    <row r="39" spans="1:33">
      <c r="A39" s="1502">
        <v>61</v>
      </c>
      <c r="B39" s="1502"/>
      <c r="C39" s="1502"/>
      <c r="D39" s="1502"/>
      <c r="E39" s="1502"/>
      <c r="F39" s="1502"/>
      <c r="G39" s="1502"/>
      <c r="H39" s="1502"/>
      <c r="I39" s="1502"/>
      <c r="J39" s="1502"/>
      <c r="K39" s="1502"/>
      <c r="L39" s="1502"/>
      <c r="M39" s="1502"/>
      <c r="N39" s="1502"/>
      <c r="O39" s="1502"/>
      <c r="P39" s="1502"/>
      <c r="Q39" s="1502"/>
      <c r="R39" s="1502"/>
      <c r="S39" s="1502"/>
      <c r="T39" s="1502"/>
      <c r="U39" s="1502"/>
      <c r="V39" s="1502"/>
      <c r="W39" s="1502"/>
      <c r="X39" s="1502"/>
      <c r="Y39" s="1502"/>
      <c r="Z39" s="1502"/>
      <c r="AA39" s="1502"/>
      <c r="AB39" s="1502"/>
      <c r="AC39" s="1502"/>
      <c r="AD39" s="1502"/>
      <c r="AE39" s="1502"/>
      <c r="AF39" s="1502"/>
      <c r="AG39" s="1502"/>
    </row>
  </sheetData>
  <mergeCells count="23">
    <mergeCell ref="A2:AG2"/>
    <mergeCell ref="A3:AG3"/>
    <mergeCell ref="A5:A7"/>
    <mergeCell ref="B5:C6"/>
    <mergeCell ref="D5:O5"/>
    <mergeCell ref="P5:Y5"/>
    <mergeCell ref="Z5:AG5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39:AG39"/>
    <mergeCell ref="Z6:AA6"/>
    <mergeCell ref="P6:Q6"/>
    <mergeCell ref="R6:S6"/>
    <mergeCell ref="T6:U6"/>
    <mergeCell ref="V6:W6"/>
    <mergeCell ref="X6:Y6"/>
  </mergeCells>
  <pageMargins left="0.45" right="0.23" top="0.4" bottom="0.49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43"/>
  <sheetViews>
    <sheetView workbookViewId="0">
      <selection activeCell="A41" sqref="A41"/>
    </sheetView>
  </sheetViews>
  <sheetFormatPr defaultRowHeight="12.75"/>
  <cols>
    <col min="1" max="1" width="11.42578125" style="88" customWidth="1"/>
    <col min="2" max="2" width="12.5703125" style="88" bestFit="1" customWidth="1"/>
    <col min="3" max="16384" width="9.140625" style="88"/>
  </cols>
  <sheetData>
    <row r="1" spans="1:13" s="171" customFormat="1">
      <c r="C1" s="1502" t="s">
        <v>1680</v>
      </c>
      <c r="D1" s="1502"/>
      <c r="E1" s="1502"/>
      <c r="F1" s="1502"/>
      <c r="G1" s="1502"/>
      <c r="H1" s="1502"/>
      <c r="I1" s="1502"/>
      <c r="J1" s="1502"/>
    </row>
    <row r="2" spans="1:13" ht="15">
      <c r="C2" s="209"/>
      <c r="H2" s="210"/>
    </row>
    <row r="3" spans="1:13">
      <c r="F3" s="165"/>
      <c r="G3" s="223" t="s">
        <v>1256</v>
      </c>
      <c r="H3" s="210"/>
    </row>
    <row r="4" spans="1:13">
      <c r="A4" s="1703" t="s">
        <v>1257</v>
      </c>
      <c r="B4" s="1703"/>
      <c r="C4" s="1703" t="s">
        <v>433</v>
      </c>
      <c r="D4" s="1792" t="s">
        <v>1258</v>
      </c>
      <c r="E4" s="1792"/>
      <c r="F4" s="1792" t="s">
        <v>1259</v>
      </c>
      <c r="G4" s="1792"/>
      <c r="H4" s="1792"/>
      <c r="I4" s="1792"/>
      <c r="J4" s="1792"/>
      <c r="K4" s="1792"/>
      <c r="L4" s="1792" t="s">
        <v>1260</v>
      </c>
      <c r="M4" s="1792"/>
    </row>
    <row r="5" spans="1:13">
      <c r="A5" s="1703"/>
      <c r="B5" s="1703"/>
      <c r="C5" s="1703"/>
      <c r="D5" s="1792"/>
      <c r="E5" s="1792"/>
      <c r="F5" s="1792" t="s">
        <v>1261</v>
      </c>
      <c r="G5" s="1792"/>
      <c r="H5" s="1792" t="s">
        <v>1262</v>
      </c>
      <c r="I5" s="1792"/>
      <c r="J5" s="1792" t="s">
        <v>1263</v>
      </c>
      <c r="K5" s="1792"/>
      <c r="L5" s="1792"/>
      <c r="M5" s="1792"/>
    </row>
    <row r="6" spans="1:13">
      <c r="A6" s="1703"/>
      <c r="B6" s="1703"/>
      <c r="C6" s="1703"/>
      <c r="D6" s="1792"/>
      <c r="E6" s="1792"/>
      <c r="F6" s="1792"/>
      <c r="G6" s="1792"/>
      <c r="H6" s="1792" t="s">
        <v>1264</v>
      </c>
      <c r="I6" s="1792"/>
      <c r="J6" s="1792"/>
      <c r="K6" s="1792"/>
      <c r="L6" s="1792"/>
      <c r="M6" s="1792"/>
    </row>
    <row r="7" spans="1:13">
      <c r="A7" s="1703"/>
      <c r="B7" s="1703"/>
      <c r="C7" s="1703"/>
      <c r="D7" s="1792"/>
      <c r="E7" s="1792"/>
      <c r="F7" s="1792"/>
      <c r="G7" s="1792"/>
      <c r="H7" s="1792"/>
      <c r="I7" s="1792"/>
      <c r="J7" s="1792"/>
      <c r="K7" s="1792"/>
      <c r="L7" s="1792"/>
      <c r="M7" s="1792"/>
    </row>
    <row r="8" spans="1:13">
      <c r="A8" s="1703"/>
      <c r="B8" s="1703"/>
      <c r="C8" s="1703"/>
      <c r="D8" s="150" t="s">
        <v>23</v>
      </c>
      <c r="E8" s="150" t="s">
        <v>448</v>
      </c>
      <c r="F8" s="169" t="s">
        <v>23</v>
      </c>
      <c r="G8" s="169" t="s">
        <v>448</v>
      </c>
      <c r="H8" s="150" t="s">
        <v>23</v>
      </c>
      <c r="I8" s="150" t="s">
        <v>448</v>
      </c>
      <c r="J8" s="150" t="s">
        <v>23</v>
      </c>
      <c r="K8" s="150" t="s">
        <v>448</v>
      </c>
      <c r="L8" s="150" t="s">
        <v>23</v>
      </c>
      <c r="M8" s="150" t="s">
        <v>448</v>
      </c>
    </row>
    <row r="9" spans="1:13">
      <c r="A9" s="1700" t="s">
        <v>3</v>
      </c>
      <c r="B9" s="1700"/>
      <c r="C9" s="150" t="s">
        <v>322</v>
      </c>
      <c r="D9" s="224">
        <v>1</v>
      </c>
      <c r="E9" s="224">
        <v>2</v>
      </c>
      <c r="F9" s="225">
        <v>3</v>
      </c>
      <c r="G9" s="225">
        <v>4</v>
      </c>
      <c r="H9" s="224">
        <v>5</v>
      </c>
      <c r="I9" s="224">
        <v>6</v>
      </c>
      <c r="J9" s="224">
        <v>7</v>
      </c>
      <c r="K9" s="224">
        <v>8</v>
      </c>
      <c r="L9" s="224">
        <v>9</v>
      </c>
      <c r="M9" s="224">
        <v>10</v>
      </c>
    </row>
    <row r="10" spans="1:13">
      <c r="A10" s="1853" t="s">
        <v>1265</v>
      </c>
      <c r="B10" s="1853"/>
      <c r="C10" s="188">
        <v>1</v>
      </c>
      <c r="D10" s="827">
        <v>1372</v>
      </c>
      <c r="E10" s="827">
        <v>1022</v>
      </c>
      <c r="F10" s="827">
        <v>1353</v>
      </c>
      <c r="G10" s="827">
        <v>1008</v>
      </c>
      <c r="H10" s="827">
        <v>4</v>
      </c>
      <c r="I10" s="827">
        <v>3</v>
      </c>
      <c r="J10" s="827">
        <v>19</v>
      </c>
      <c r="K10" s="827">
        <v>14</v>
      </c>
      <c r="L10" s="827">
        <v>0</v>
      </c>
      <c r="M10" s="827">
        <v>0</v>
      </c>
    </row>
    <row r="11" spans="1:13" ht="26.25" customHeight="1">
      <c r="A11" s="1854" t="s">
        <v>1677</v>
      </c>
      <c r="B11" s="1852"/>
      <c r="C11" s="188">
        <v>2</v>
      </c>
      <c r="D11" s="827">
        <v>2</v>
      </c>
      <c r="E11" s="827">
        <v>2</v>
      </c>
      <c r="F11" s="800">
        <v>2</v>
      </c>
      <c r="G11" s="800">
        <v>2</v>
      </c>
      <c r="H11" s="800">
        <v>0</v>
      </c>
      <c r="I11" s="800">
        <v>0</v>
      </c>
      <c r="J11" s="800">
        <v>0</v>
      </c>
      <c r="K11" s="800">
        <v>0</v>
      </c>
      <c r="L11" s="155" t="s">
        <v>402</v>
      </c>
      <c r="M11" s="155" t="s">
        <v>402</v>
      </c>
    </row>
    <row r="12" spans="1:13">
      <c r="A12" s="1852" t="s">
        <v>1266</v>
      </c>
      <c r="B12" s="1852"/>
      <c r="C12" s="188">
        <v>3</v>
      </c>
      <c r="D12" s="827">
        <v>23</v>
      </c>
      <c r="E12" s="827">
        <v>20</v>
      </c>
      <c r="F12" s="800">
        <v>22</v>
      </c>
      <c r="G12" s="800">
        <v>19</v>
      </c>
      <c r="H12" s="800">
        <v>0</v>
      </c>
      <c r="I12" s="800">
        <v>0</v>
      </c>
      <c r="J12" s="800">
        <v>1</v>
      </c>
      <c r="K12" s="800">
        <v>1</v>
      </c>
      <c r="L12" s="155" t="s">
        <v>402</v>
      </c>
      <c r="M12" s="155" t="s">
        <v>402</v>
      </c>
    </row>
    <row r="13" spans="1:13">
      <c r="A13" s="1852" t="s">
        <v>1267</v>
      </c>
      <c r="B13" s="1852"/>
      <c r="C13" s="188">
        <v>4</v>
      </c>
      <c r="D13" s="827">
        <v>41</v>
      </c>
      <c r="E13" s="827">
        <v>37</v>
      </c>
      <c r="F13" s="800">
        <v>40</v>
      </c>
      <c r="G13" s="800">
        <v>36</v>
      </c>
      <c r="H13" s="800">
        <v>1</v>
      </c>
      <c r="I13" s="800">
        <v>1</v>
      </c>
      <c r="J13" s="800">
        <v>1</v>
      </c>
      <c r="K13" s="800">
        <v>1</v>
      </c>
      <c r="L13" s="155" t="s">
        <v>402</v>
      </c>
      <c r="M13" s="155" t="s">
        <v>402</v>
      </c>
    </row>
    <row r="14" spans="1:13">
      <c r="A14" s="1852" t="s">
        <v>1268</v>
      </c>
      <c r="B14" s="1852"/>
      <c r="C14" s="188">
        <v>5</v>
      </c>
      <c r="D14" s="827">
        <v>25</v>
      </c>
      <c r="E14" s="827">
        <v>18</v>
      </c>
      <c r="F14" s="800">
        <v>25</v>
      </c>
      <c r="G14" s="800">
        <v>18</v>
      </c>
      <c r="H14" s="800">
        <v>0</v>
      </c>
      <c r="I14" s="800">
        <v>0</v>
      </c>
      <c r="J14" s="800">
        <v>0</v>
      </c>
      <c r="K14" s="800">
        <v>0</v>
      </c>
      <c r="L14" s="155" t="s">
        <v>402</v>
      </c>
      <c r="M14" s="155" t="s">
        <v>402</v>
      </c>
    </row>
    <row r="15" spans="1:13">
      <c r="A15" s="1852" t="s">
        <v>1269</v>
      </c>
      <c r="B15" s="1852"/>
      <c r="C15" s="188">
        <v>6</v>
      </c>
      <c r="D15" s="827">
        <v>760</v>
      </c>
      <c r="E15" s="827">
        <v>618</v>
      </c>
      <c r="F15" s="827">
        <v>760</v>
      </c>
      <c r="G15" s="827">
        <v>618</v>
      </c>
      <c r="H15" s="827">
        <v>2</v>
      </c>
      <c r="I15" s="827">
        <v>2</v>
      </c>
      <c r="J15" s="827">
        <v>0</v>
      </c>
      <c r="K15" s="827">
        <v>0</v>
      </c>
      <c r="L15" s="155" t="s">
        <v>402</v>
      </c>
      <c r="M15" s="155" t="s">
        <v>402</v>
      </c>
    </row>
    <row r="16" spans="1:13">
      <c r="A16" s="1855" t="s">
        <v>223</v>
      </c>
      <c r="B16" s="191" t="s">
        <v>1270</v>
      </c>
      <c r="C16" s="188">
        <v>7</v>
      </c>
      <c r="D16" s="827">
        <v>256</v>
      </c>
      <c r="E16" s="827">
        <v>248</v>
      </c>
      <c r="F16" s="800">
        <v>256</v>
      </c>
      <c r="G16" s="800">
        <v>248</v>
      </c>
      <c r="H16" s="800">
        <v>1</v>
      </c>
      <c r="I16" s="800">
        <v>1</v>
      </c>
      <c r="J16" s="800">
        <v>0</v>
      </c>
      <c r="K16" s="800">
        <v>0</v>
      </c>
      <c r="L16" s="155" t="s">
        <v>402</v>
      </c>
      <c r="M16" s="155" t="s">
        <v>402</v>
      </c>
    </row>
    <row r="17" spans="1:13">
      <c r="A17" s="1856"/>
      <c r="B17" s="191" t="s">
        <v>1271</v>
      </c>
      <c r="C17" s="188">
        <v>8</v>
      </c>
      <c r="D17" s="827">
        <v>336</v>
      </c>
      <c r="E17" s="827">
        <v>242</v>
      </c>
      <c r="F17" s="800">
        <v>336</v>
      </c>
      <c r="G17" s="800">
        <v>242</v>
      </c>
      <c r="H17" s="800">
        <v>1</v>
      </c>
      <c r="I17" s="800">
        <v>1</v>
      </c>
      <c r="J17" s="800">
        <v>0</v>
      </c>
      <c r="K17" s="800">
        <v>0</v>
      </c>
      <c r="L17" s="155" t="s">
        <v>402</v>
      </c>
      <c r="M17" s="155" t="s">
        <v>402</v>
      </c>
    </row>
    <row r="18" spans="1:13">
      <c r="A18" s="1856"/>
      <c r="B18" s="191" t="s">
        <v>1272</v>
      </c>
      <c r="C18" s="188">
        <v>9</v>
      </c>
      <c r="D18" s="827">
        <v>168</v>
      </c>
      <c r="E18" s="827">
        <v>128</v>
      </c>
      <c r="F18" s="800">
        <v>168</v>
      </c>
      <c r="G18" s="800">
        <v>128</v>
      </c>
      <c r="H18" s="800">
        <v>0</v>
      </c>
      <c r="I18" s="800">
        <v>0</v>
      </c>
      <c r="J18" s="800">
        <v>0</v>
      </c>
      <c r="K18" s="800">
        <v>0</v>
      </c>
      <c r="L18" s="155" t="s">
        <v>402</v>
      </c>
      <c r="M18" s="155" t="s">
        <v>402</v>
      </c>
    </row>
    <row r="19" spans="1:13">
      <c r="A19" s="1857" t="s">
        <v>1273</v>
      </c>
      <c r="B19" s="1858"/>
      <c r="C19" s="188">
        <v>11</v>
      </c>
      <c r="D19" s="827">
        <v>19</v>
      </c>
      <c r="E19" s="827">
        <v>14</v>
      </c>
      <c r="F19" s="800">
        <v>8</v>
      </c>
      <c r="G19" s="800">
        <v>6</v>
      </c>
      <c r="H19" s="800">
        <v>0</v>
      </c>
      <c r="I19" s="800">
        <v>0</v>
      </c>
      <c r="J19" s="800">
        <v>11</v>
      </c>
      <c r="K19" s="800">
        <v>8</v>
      </c>
      <c r="L19" s="800">
        <v>0</v>
      </c>
      <c r="M19" s="155">
        <v>0</v>
      </c>
    </row>
    <row r="20" spans="1:13">
      <c r="A20" s="1852" t="s">
        <v>1274</v>
      </c>
      <c r="B20" s="1852"/>
      <c r="C20" s="188">
        <v>12</v>
      </c>
      <c r="D20" s="827">
        <v>4</v>
      </c>
      <c r="E20" s="827">
        <v>3</v>
      </c>
      <c r="F20" s="800">
        <v>4</v>
      </c>
      <c r="G20" s="800">
        <v>3</v>
      </c>
      <c r="H20" s="800">
        <v>0</v>
      </c>
      <c r="I20" s="800">
        <v>0</v>
      </c>
      <c r="J20" s="800">
        <v>0</v>
      </c>
      <c r="K20" s="800">
        <v>0</v>
      </c>
      <c r="L20" s="800">
        <v>0</v>
      </c>
      <c r="M20" s="155">
        <v>0</v>
      </c>
    </row>
    <row r="21" spans="1:13">
      <c r="A21" s="1852" t="s">
        <v>1275</v>
      </c>
      <c r="B21" s="1852"/>
      <c r="C21" s="188">
        <v>13</v>
      </c>
      <c r="D21" s="827">
        <v>2</v>
      </c>
      <c r="E21" s="827">
        <v>2</v>
      </c>
      <c r="F21" s="800">
        <v>2</v>
      </c>
      <c r="G21" s="800">
        <v>2</v>
      </c>
      <c r="H21" s="800">
        <v>0</v>
      </c>
      <c r="I21" s="800">
        <v>0</v>
      </c>
      <c r="J21" s="800">
        <v>0</v>
      </c>
      <c r="K21" s="800">
        <v>0</v>
      </c>
      <c r="L21" s="800">
        <v>0</v>
      </c>
      <c r="M21" s="155">
        <v>0</v>
      </c>
    </row>
    <row r="22" spans="1:13">
      <c r="A22" s="1852" t="s">
        <v>1276</v>
      </c>
      <c r="B22" s="1852"/>
      <c r="C22" s="188">
        <v>14</v>
      </c>
      <c r="D22" s="827">
        <v>17</v>
      </c>
      <c r="E22" s="827">
        <v>16</v>
      </c>
      <c r="F22" s="800">
        <v>17</v>
      </c>
      <c r="G22" s="800">
        <v>16</v>
      </c>
      <c r="H22" s="800">
        <v>0</v>
      </c>
      <c r="I22" s="800">
        <v>0</v>
      </c>
      <c r="J22" s="800">
        <v>0</v>
      </c>
      <c r="K22" s="800">
        <v>0</v>
      </c>
      <c r="L22" s="800">
        <v>0</v>
      </c>
      <c r="M22" s="155">
        <v>0</v>
      </c>
    </row>
    <row r="23" spans="1:13">
      <c r="A23" s="1852" t="s">
        <v>1277</v>
      </c>
      <c r="B23" s="1852"/>
      <c r="C23" s="188">
        <v>15</v>
      </c>
      <c r="D23" s="827">
        <v>24</v>
      </c>
      <c r="E23" s="827">
        <v>24</v>
      </c>
      <c r="F23" s="800">
        <v>23</v>
      </c>
      <c r="G23" s="800">
        <v>23</v>
      </c>
      <c r="H23" s="800">
        <v>0</v>
      </c>
      <c r="I23" s="800">
        <v>0</v>
      </c>
      <c r="J23" s="800">
        <v>1</v>
      </c>
      <c r="K23" s="800">
        <v>1</v>
      </c>
      <c r="L23" s="800">
        <v>0</v>
      </c>
      <c r="M23" s="155">
        <v>0</v>
      </c>
    </row>
    <row r="24" spans="1:13">
      <c r="A24" s="1852" t="s">
        <v>1278</v>
      </c>
      <c r="B24" s="1852"/>
      <c r="C24" s="188">
        <v>16</v>
      </c>
      <c r="D24" s="827">
        <v>25</v>
      </c>
      <c r="E24" s="827">
        <v>19</v>
      </c>
      <c r="F24" s="800">
        <v>25</v>
      </c>
      <c r="G24" s="800">
        <v>19</v>
      </c>
      <c r="H24" s="800">
        <v>0</v>
      </c>
      <c r="I24" s="800">
        <v>0</v>
      </c>
      <c r="J24" s="800">
        <v>0</v>
      </c>
      <c r="K24" s="800">
        <v>0</v>
      </c>
      <c r="L24" s="800">
        <v>0</v>
      </c>
      <c r="M24" s="155">
        <v>0</v>
      </c>
    </row>
    <row r="25" spans="1:13">
      <c r="A25" s="1852" t="s">
        <v>1279</v>
      </c>
      <c r="B25" s="1852"/>
      <c r="C25" s="188">
        <v>17</v>
      </c>
      <c r="D25" s="827">
        <v>7</v>
      </c>
      <c r="E25" s="827">
        <v>6</v>
      </c>
      <c r="F25" s="800">
        <v>7</v>
      </c>
      <c r="G25" s="800">
        <v>6</v>
      </c>
      <c r="H25" s="800">
        <v>0</v>
      </c>
      <c r="I25" s="800">
        <v>0</v>
      </c>
      <c r="J25" s="800">
        <v>0</v>
      </c>
      <c r="K25" s="800">
        <v>0</v>
      </c>
      <c r="L25" s="800">
        <v>0</v>
      </c>
      <c r="M25" s="155">
        <v>0</v>
      </c>
    </row>
    <row r="26" spans="1:13">
      <c r="A26" s="1852" t="s">
        <v>1280</v>
      </c>
      <c r="B26" s="1852"/>
      <c r="C26" s="188">
        <v>18</v>
      </c>
      <c r="D26" s="827">
        <v>17</v>
      </c>
      <c r="E26" s="827">
        <v>16</v>
      </c>
      <c r="F26" s="800">
        <v>17</v>
      </c>
      <c r="G26" s="800">
        <v>16</v>
      </c>
      <c r="H26" s="800">
        <v>0</v>
      </c>
      <c r="I26" s="800">
        <v>0</v>
      </c>
      <c r="J26" s="800">
        <v>0</v>
      </c>
      <c r="K26" s="800">
        <v>0</v>
      </c>
      <c r="L26" s="800">
        <v>0</v>
      </c>
      <c r="M26" s="155">
        <v>0</v>
      </c>
    </row>
    <row r="27" spans="1:13">
      <c r="A27" s="1852" t="s">
        <v>1281</v>
      </c>
      <c r="B27" s="1852"/>
      <c r="C27" s="188">
        <v>19</v>
      </c>
      <c r="D27" s="827">
        <v>12</v>
      </c>
      <c r="E27" s="827">
        <v>12</v>
      </c>
      <c r="F27" s="800">
        <v>12</v>
      </c>
      <c r="G27" s="800">
        <v>12</v>
      </c>
      <c r="H27" s="800">
        <v>0</v>
      </c>
      <c r="I27" s="800">
        <v>0</v>
      </c>
      <c r="J27" s="800">
        <v>0</v>
      </c>
      <c r="K27" s="800">
        <v>0</v>
      </c>
      <c r="L27" s="800">
        <v>0</v>
      </c>
      <c r="M27" s="155">
        <v>0</v>
      </c>
    </row>
    <row r="28" spans="1:13">
      <c r="A28" s="1852" t="s">
        <v>1282</v>
      </c>
      <c r="B28" s="1852"/>
      <c r="C28" s="188">
        <v>20</v>
      </c>
      <c r="D28" s="827">
        <v>54</v>
      </c>
      <c r="E28" s="827">
        <v>53</v>
      </c>
      <c r="F28" s="800">
        <v>53</v>
      </c>
      <c r="G28" s="800">
        <v>52</v>
      </c>
      <c r="H28" s="800">
        <v>0</v>
      </c>
      <c r="I28" s="800">
        <v>0</v>
      </c>
      <c r="J28" s="800">
        <v>1</v>
      </c>
      <c r="K28" s="800">
        <v>1</v>
      </c>
      <c r="L28" s="800">
        <v>0</v>
      </c>
      <c r="M28" s="155">
        <v>0</v>
      </c>
    </row>
    <row r="29" spans="1:13">
      <c r="A29" s="1852" t="s">
        <v>1283</v>
      </c>
      <c r="B29" s="1852"/>
      <c r="C29" s="188">
        <v>21</v>
      </c>
      <c r="D29" s="827">
        <v>9</v>
      </c>
      <c r="E29" s="827">
        <v>1</v>
      </c>
      <c r="F29" s="800">
        <v>9</v>
      </c>
      <c r="G29" s="800">
        <v>1</v>
      </c>
      <c r="H29" s="800">
        <v>0</v>
      </c>
      <c r="I29" s="800">
        <v>0</v>
      </c>
      <c r="J29" s="800">
        <v>0</v>
      </c>
      <c r="K29" s="800">
        <v>0</v>
      </c>
      <c r="L29" s="800">
        <v>0</v>
      </c>
      <c r="M29" s="155">
        <v>0</v>
      </c>
    </row>
    <row r="30" spans="1:13">
      <c r="A30" s="1852" t="s">
        <v>1284</v>
      </c>
      <c r="B30" s="1852"/>
      <c r="C30" s="188">
        <v>22</v>
      </c>
      <c r="D30" s="827">
        <v>7</v>
      </c>
      <c r="E30" s="827">
        <v>2</v>
      </c>
      <c r="F30" s="800">
        <v>7</v>
      </c>
      <c r="G30" s="800">
        <v>2</v>
      </c>
      <c r="H30" s="800">
        <v>0</v>
      </c>
      <c r="I30" s="800">
        <v>0</v>
      </c>
      <c r="J30" s="800">
        <v>0</v>
      </c>
      <c r="K30" s="800">
        <v>0</v>
      </c>
      <c r="L30" s="800">
        <v>0</v>
      </c>
      <c r="M30" s="155">
        <v>0</v>
      </c>
    </row>
    <row r="31" spans="1:13">
      <c r="A31" s="1852" t="s">
        <v>1285</v>
      </c>
      <c r="B31" s="1852"/>
      <c r="C31" s="188">
        <v>23</v>
      </c>
      <c r="D31" s="827">
        <v>1</v>
      </c>
      <c r="E31" s="827">
        <v>0</v>
      </c>
      <c r="F31" s="800">
        <v>1</v>
      </c>
      <c r="G31" s="800">
        <v>0</v>
      </c>
      <c r="H31" s="800">
        <v>0</v>
      </c>
      <c r="I31" s="800">
        <v>0</v>
      </c>
      <c r="J31" s="800">
        <v>0</v>
      </c>
      <c r="K31" s="800">
        <v>0</v>
      </c>
      <c r="L31" s="800">
        <v>0</v>
      </c>
      <c r="M31" s="155">
        <v>0</v>
      </c>
    </row>
    <row r="32" spans="1:13">
      <c r="A32" s="1852" t="s">
        <v>1286</v>
      </c>
      <c r="B32" s="1852"/>
      <c r="C32" s="188">
        <v>24</v>
      </c>
      <c r="D32" s="827">
        <v>95</v>
      </c>
      <c r="E32" s="827">
        <v>93</v>
      </c>
      <c r="F32" s="800">
        <v>94</v>
      </c>
      <c r="G32" s="800">
        <v>92</v>
      </c>
      <c r="H32" s="800">
        <v>0</v>
      </c>
      <c r="I32" s="800">
        <v>0</v>
      </c>
      <c r="J32" s="800">
        <v>1</v>
      </c>
      <c r="K32" s="800">
        <v>1</v>
      </c>
      <c r="L32" s="800">
        <v>0</v>
      </c>
      <c r="M32" s="155">
        <v>0</v>
      </c>
    </row>
    <row r="33" spans="1:13">
      <c r="A33" s="1852" t="s">
        <v>1287</v>
      </c>
      <c r="B33" s="1852"/>
      <c r="C33" s="188">
        <v>25</v>
      </c>
      <c r="D33" s="827">
        <v>110</v>
      </c>
      <c r="E33" s="827">
        <v>56</v>
      </c>
      <c r="F33" s="800">
        <v>108</v>
      </c>
      <c r="G33" s="800">
        <v>55</v>
      </c>
      <c r="H33" s="800">
        <v>0</v>
      </c>
      <c r="I33" s="800">
        <v>0</v>
      </c>
      <c r="J33" s="800">
        <v>2</v>
      </c>
      <c r="K33" s="800">
        <v>1</v>
      </c>
      <c r="L33" s="800">
        <v>0</v>
      </c>
      <c r="M33" s="155">
        <v>0</v>
      </c>
    </row>
    <row r="34" spans="1:13">
      <c r="A34" s="1852" t="s">
        <v>1288</v>
      </c>
      <c r="B34" s="1852"/>
      <c r="C34" s="188">
        <v>26</v>
      </c>
      <c r="D34" s="827">
        <v>109</v>
      </c>
      <c r="E34" s="827">
        <v>3</v>
      </c>
      <c r="F34" s="800">
        <v>109</v>
      </c>
      <c r="G34" s="800">
        <v>3</v>
      </c>
      <c r="H34" s="800">
        <v>1</v>
      </c>
      <c r="I34" s="800">
        <v>0</v>
      </c>
      <c r="J34" s="800">
        <v>0</v>
      </c>
      <c r="K34" s="800">
        <v>0</v>
      </c>
      <c r="L34" s="800">
        <v>0</v>
      </c>
      <c r="M34" s="155">
        <v>0</v>
      </c>
    </row>
    <row r="35" spans="1:13">
      <c r="A35" s="1852" t="s">
        <v>176</v>
      </c>
      <c r="B35" s="1852"/>
      <c r="C35" s="188">
        <v>27</v>
      </c>
      <c r="D35" s="827">
        <v>9</v>
      </c>
      <c r="E35" s="827">
        <v>7</v>
      </c>
      <c r="F35" s="800">
        <v>8</v>
      </c>
      <c r="G35" s="800">
        <v>7</v>
      </c>
      <c r="H35" s="800">
        <v>0</v>
      </c>
      <c r="I35" s="800">
        <v>0</v>
      </c>
      <c r="J35" s="800">
        <v>1</v>
      </c>
      <c r="K35" s="800">
        <v>0</v>
      </c>
      <c r="L35" s="800">
        <v>0</v>
      </c>
      <c r="M35" s="155">
        <v>0</v>
      </c>
    </row>
    <row r="36" spans="1:13" s="166" customFormat="1">
      <c r="A36" s="1859"/>
      <c r="B36" s="1859"/>
      <c r="C36" s="226"/>
      <c r="D36" s="199"/>
      <c r="L36" s="88"/>
    </row>
    <row r="38" spans="1:13">
      <c r="I38" s="149"/>
      <c r="J38" s="149"/>
    </row>
    <row r="39" spans="1:13">
      <c r="I39" s="149"/>
      <c r="J39" s="149"/>
    </row>
    <row r="40" spans="1:13">
      <c r="A40" s="1502">
        <v>62</v>
      </c>
      <c r="B40" s="1502"/>
      <c r="C40" s="1502"/>
      <c r="D40" s="1502"/>
      <c r="E40" s="1502"/>
      <c r="F40" s="1502"/>
      <c r="G40" s="1502"/>
      <c r="H40" s="1502"/>
      <c r="I40" s="1502"/>
      <c r="J40" s="1502"/>
      <c r="K40" s="1502"/>
      <c r="L40" s="1502"/>
      <c r="M40" s="1502"/>
    </row>
    <row r="41" spans="1:13">
      <c r="C41" s="149"/>
      <c r="G41" s="149"/>
      <c r="H41" s="149"/>
      <c r="I41" s="149"/>
      <c r="J41" s="149"/>
    </row>
    <row r="42" spans="1:13">
      <c r="C42" s="1502"/>
      <c r="D42" s="1502"/>
      <c r="E42" s="1502"/>
      <c r="F42" s="1502"/>
      <c r="G42" s="1502"/>
      <c r="I42" s="149"/>
      <c r="J42" s="149"/>
    </row>
    <row r="43" spans="1:13">
      <c r="B43" s="149"/>
      <c r="C43" s="149"/>
      <c r="D43" s="149"/>
      <c r="E43" s="149"/>
      <c r="F43" s="149"/>
      <c r="G43" s="149"/>
      <c r="H43" s="149"/>
    </row>
  </sheetData>
  <mergeCells count="38">
    <mergeCell ref="A28:B28"/>
    <mergeCell ref="A23:B23"/>
    <mergeCell ref="A24:B24"/>
    <mergeCell ref="A25:B25"/>
    <mergeCell ref="A26:B26"/>
    <mergeCell ref="A27:B27"/>
    <mergeCell ref="A29:B29"/>
    <mergeCell ref="A36:B36"/>
    <mergeCell ref="C42:G42"/>
    <mergeCell ref="A30:B30"/>
    <mergeCell ref="A31:B31"/>
    <mergeCell ref="A32:B32"/>
    <mergeCell ref="A33:B33"/>
    <mergeCell ref="A34:B34"/>
    <mergeCell ref="A35:B35"/>
    <mergeCell ref="A40:M40"/>
    <mergeCell ref="A22:B22"/>
    <mergeCell ref="A9:B9"/>
    <mergeCell ref="A10:B10"/>
    <mergeCell ref="A11:B11"/>
    <mergeCell ref="A12:B12"/>
    <mergeCell ref="A13:B13"/>
    <mergeCell ref="A14:B14"/>
    <mergeCell ref="A15:B15"/>
    <mergeCell ref="A16:A18"/>
    <mergeCell ref="A19:B19"/>
    <mergeCell ref="A20:B20"/>
    <mergeCell ref="A21:B21"/>
    <mergeCell ref="A4:B8"/>
    <mergeCell ref="C4:C8"/>
    <mergeCell ref="D4:E7"/>
    <mergeCell ref="F4:K4"/>
    <mergeCell ref="C1:J1"/>
    <mergeCell ref="L4:M7"/>
    <mergeCell ref="F5:G7"/>
    <mergeCell ref="H5:I5"/>
    <mergeCell ref="J5:K7"/>
    <mergeCell ref="H6:I7"/>
  </mergeCells>
  <pageMargins left="0.7" right="0.7" top="0.39" bottom="0.7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N58"/>
  <sheetViews>
    <sheetView topLeftCell="A22" workbookViewId="0">
      <selection activeCell="A56" sqref="A56"/>
    </sheetView>
  </sheetViews>
  <sheetFormatPr defaultRowHeight="12.75"/>
  <cols>
    <col min="1" max="1" width="8.140625" style="88" customWidth="1"/>
    <col min="2" max="2" width="9.140625" style="88"/>
    <col min="3" max="3" width="28.28515625" style="88" customWidth="1"/>
    <col min="4" max="4" width="12.7109375" style="88" customWidth="1"/>
    <col min="5" max="5" width="10.85546875" style="88" customWidth="1"/>
    <col min="6" max="6" width="8.42578125" style="88" customWidth="1"/>
    <col min="7" max="7" width="9.7109375" style="88" customWidth="1"/>
    <col min="8" max="16384" width="9.140625" style="88"/>
  </cols>
  <sheetData>
    <row r="1" spans="1:40" ht="12.75" customHeight="1">
      <c r="A1" s="1552" t="s">
        <v>1289</v>
      </c>
      <c r="B1" s="1552"/>
      <c r="C1" s="1552"/>
      <c r="D1" s="1552"/>
      <c r="E1" s="1552"/>
      <c r="F1" s="1552"/>
      <c r="G1" s="1552"/>
      <c r="H1" s="166"/>
      <c r="I1" s="166"/>
      <c r="J1" s="166"/>
    </row>
    <row r="2" spans="1:40" ht="12.75" customHeight="1">
      <c r="A2" s="1552" t="s">
        <v>1678</v>
      </c>
      <c r="B2" s="1552"/>
      <c r="C2" s="1552"/>
      <c r="D2" s="1552"/>
      <c r="E2" s="1552"/>
      <c r="F2" s="1552"/>
      <c r="G2" s="1552"/>
      <c r="H2" s="166"/>
      <c r="I2" s="166"/>
      <c r="J2" s="166"/>
    </row>
    <row r="3" spans="1:40">
      <c r="A3" s="208"/>
      <c r="B3" s="208"/>
      <c r="C3" s="208"/>
      <c r="D3" s="1872" t="s">
        <v>1290</v>
      </c>
      <c r="E3" s="1872"/>
      <c r="F3" s="1872"/>
      <c r="G3" s="1872"/>
    </row>
    <row r="4" spans="1:40">
      <c r="A4" s="208"/>
      <c r="B4" s="208"/>
      <c r="C4" s="208"/>
      <c r="D4" s="199"/>
      <c r="E4" s="199"/>
      <c r="F4" s="199"/>
      <c r="G4" s="210"/>
    </row>
    <row r="5" spans="1:40">
      <c r="A5" s="1798" t="s">
        <v>1257</v>
      </c>
      <c r="B5" s="1790"/>
      <c r="C5" s="1791"/>
      <c r="D5" s="141" t="s">
        <v>921</v>
      </c>
      <c r="E5" s="186" t="s">
        <v>433</v>
      </c>
      <c r="F5" s="1792" t="s">
        <v>23</v>
      </c>
      <c r="G5" s="1792"/>
      <c r="I5" s="543"/>
      <c r="J5" s="542"/>
      <c r="K5" s="542"/>
      <c r="L5" s="542"/>
      <c r="M5" s="542"/>
      <c r="N5" s="542"/>
      <c r="O5" s="542"/>
      <c r="P5" s="542"/>
      <c r="Q5" s="544"/>
      <c r="R5" s="544"/>
      <c r="S5" s="544"/>
      <c r="T5" s="544"/>
      <c r="U5" s="544"/>
      <c r="V5" s="544"/>
      <c r="W5" s="544"/>
      <c r="X5" s="544"/>
      <c r="Y5" s="544"/>
      <c r="Z5" s="544"/>
      <c r="AA5" s="544"/>
      <c r="AB5" s="54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</row>
    <row r="6" spans="1:40">
      <c r="A6" s="1638" t="s">
        <v>1291</v>
      </c>
      <c r="B6" s="1639"/>
      <c r="C6" s="1640"/>
      <c r="D6" s="86" t="s">
        <v>935</v>
      </c>
      <c r="E6" s="189">
        <v>1</v>
      </c>
      <c r="F6" s="1860">
        <v>24</v>
      </c>
      <c r="G6" s="1860"/>
      <c r="I6" s="543"/>
      <c r="J6" s="542"/>
      <c r="K6" s="542"/>
      <c r="L6" s="542"/>
      <c r="M6" s="542"/>
      <c r="N6" s="542"/>
      <c r="O6" s="542"/>
      <c r="P6" s="542"/>
      <c r="Q6" s="1864"/>
      <c r="R6" s="1864"/>
      <c r="S6" s="1864"/>
      <c r="T6" s="1864"/>
      <c r="U6" s="1864"/>
      <c r="V6" s="1864"/>
      <c r="W6" s="1864"/>
      <c r="X6" s="1864"/>
      <c r="Y6" s="1864"/>
      <c r="Z6" s="1864"/>
      <c r="AA6" s="1864"/>
      <c r="AB6" s="1864"/>
      <c r="AC6" s="1864"/>
      <c r="AD6" s="1864"/>
      <c r="AE6" s="1864"/>
      <c r="AF6" s="1864"/>
      <c r="AG6" s="1864"/>
      <c r="AH6" s="1864"/>
      <c r="AI6" s="1864"/>
      <c r="AJ6" s="1864"/>
      <c r="AK6" s="1864"/>
      <c r="AL6" s="1864"/>
      <c r="AM6" s="1864"/>
      <c r="AN6" s="1864"/>
    </row>
    <row r="7" spans="1:40" ht="17.25" customHeight="1">
      <c r="A7" s="1792" t="s">
        <v>1292</v>
      </c>
      <c r="B7" s="1861" t="s">
        <v>1293</v>
      </c>
      <c r="C7" s="1862"/>
      <c r="D7" s="86" t="s">
        <v>935</v>
      </c>
      <c r="E7" s="211" t="s">
        <v>307</v>
      </c>
      <c r="F7" s="1638">
        <v>12</v>
      </c>
      <c r="G7" s="1640"/>
      <c r="I7" s="543"/>
      <c r="J7" s="542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</row>
    <row r="8" spans="1:40">
      <c r="A8" s="1792"/>
      <c r="B8" s="1793" t="s">
        <v>223</v>
      </c>
      <c r="C8" s="191" t="s">
        <v>1294</v>
      </c>
      <c r="D8" s="86" t="s">
        <v>935</v>
      </c>
      <c r="E8" s="187" t="s">
        <v>308</v>
      </c>
      <c r="F8" s="1638">
        <v>197</v>
      </c>
      <c r="G8" s="1640"/>
      <c r="I8" s="214"/>
      <c r="J8" s="214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</row>
    <row r="9" spans="1:40">
      <c r="A9" s="1792"/>
      <c r="B9" s="1863"/>
      <c r="C9" s="191" t="s">
        <v>1295</v>
      </c>
      <c r="D9" s="86" t="s">
        <v>1296</v>
      </c>
      <c r="E9" s="187" t="s">
        <v>309</v>
      </c>
      <c r="F9" s="1638">
        <v>147.80000000000001</v>
      </c>
      <c r="G9" s="1640"/>
      <c r="I9" s="216"/>
      <c r="J9" s="217"/>
      <c r="K9" s="541"/>
      <c r="L9" s="541"/>
      <c r="M9" s="541"/>
      <c r="N9" s="541"/>
      <c r="O9" s="221"/>
      <c r="P9" s="221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</row>
    <row r="10" spans="1:40">
      <c r="A10" s="1792"/>
      <c r="B10" s="1863"/>
      <c r="C10" s="191" t="s">
        <v>1297</v>
      </c>
      <c r="D10" s="86" t="s">
        <v>1296</v>
      </c>
      <c r="E10" s="187" t="s">
        <v>310</v>
      </c>
      <c r="F10" s="1638">
        <v>170.6</v>
      </c>
      <c r="G10" s="1640"/>
      <c r="I10" s="219"/>
      <c r="J10" s="219"/>
      <c r="K10" s="220"/>
      <c r="L10" s="220"/>
      <c r="M10" s="220"/>
      <c r="N10" s="220"/>
      <c r="O10" s="221"/>
      <c r="P10" s="221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</row>
    <row r="11" spans="1:40">
      <c r="A11" s="1792"/>
      <c r="B11" s="1863"/>
      <c r="C11" s="191" t="s">
        <v>1298</v>
      </c>
      <c r="D11" s="86" t="s">
        <v>1296</v>
      </c>
      <c r="E11" s="187" t="s">
        <v>311</v>
      </c>
      <c r="F11" s="1638">
        <v>82.1</v>
      </c>
      <c r="G11" s="1640"/>
      <c r="I11" s="222"/>
      <c r="J11" s="222"/>
      <c r="K11" s="222"/>
      <c r="L11" s="222"/>
      <c r="M11" s="222"/>
      <c r="N11" s="222"/>
      <c r="O11" s="222"/>
      <c r="P11" s="222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</row>
    <row r="12" spans="1:40">
      <c r="A12" s="1792"/>
      <c r="B12" s="1863"/>
      <c r="C12" s="191" t="s">
        <v>1299</v>
      </c>
      <c r="D12" s="86" t="s">
        <v>935</v>
      </c>
      <c r="E12" s="187" t="s">
        <v>312</v>
      </c>
      <c r="F12" s="1638">
        <v>25</v>
      </c>
      <c r="G12" s="1640"/>
    </row>
    <row r="13" spans="1:40">
      <c r="A13" s="1792"/>
      <c r="B13" s="1863"/>
      <c r="C13" s="191" t="s">
        <v>1300</v>
      </c>
      <c r="D13" s="86" t="s">
        <v>935</v>
      </c>
      <c r="E13" s="187" t="s">
        <v>313</v>
      </c>
      <c r="F13" s="1638">
        <v>66</v>
      </c>
      <c r="G13" s="1640"/>
    </row>
    <row r="14" spans="1:40">
      <c r="A14" s="1792"/>
      <c r="B14" s="1863"/>
      <c r="C14" s="191" t="s">
        <v>1301</v>
      </c>
      <c r="D14" s="86" t="s">
        <v>935</v>
      </c>
      <c r="E14" s="187" t="s">
        <v>313</v>
      </c>
      <c r="F14" s="1638">
        <v>135</v>
      </c>
      <c r="G14" s="1640"/>
    </row>
    <row r="15" spans="1:40">
      <c r="A15" s="1792"/>
      <c r="B15" s="1863"/>
      <c r="C15" s="191" t="s">
        <v>1302</v>
      </c>
      <c r="D15" s="86" t="s">
        <v>935</v>
      </c>
      <c r="E15" s="187" t="s">
        <v>314</v>
      </c>
      <c r="F15" s="1638">
        <v>15</v>
      </c>
      <c r="G15" s="1640"/>
    </row>
    <row r="16" spans="1:40" ht="22.5">
      <c r="A16" s="1792"/>
      <c r="B16" s="1863"/>
      <c r="C16" s="212" t="s">
        <v>1303</v>
      </c>
      <c r="D16" s="86" t="s">
        <v>935</v>
      </c>
      <c r="E16" s="187" t="s">
        <v>315</v>
      </c>
      <c r="F16" s="1638">
        <v>3</v>
      </c>
      <c r="G16" s="1640"/>
    </row>
    <row r="17" spans="1:7" ht="25.5">
      <c r="A17" s="1792"/>
      <c r="B17" s="1863"/>
      <c r="C17" s="191" t="s">
        <v>1304</v>
      </c>
      <c r="D17" s="86" t="s">
        <v>935</v>
      </c>
      <c r="E17" s="187" t="s">
        <v>316</v>
      </c>
      <c r="F17" s="1638">
        <v>22</v>
      </c>
      <c r="G17" s="1640"/>
    </row>
    <row r="18" spans="1:7">
      <c r="A18" s="1792"/>
      <c r="B18" s="1795"/>
      <c r="C18" s="191" t="s">
        <v>1305</v>
      </c>
      <c r="D18" s="86" t="s">
        <v>935</v>
      </c>
      <c r="E18" s="187" t="s">
        <v>6</v>
      </c>
      <c r="F18" s="1638">
        <v>69</v>
      </c>
      <c r="G18" s="1640"/>
    </row>
    <row r="19" spans="1:7">
      <c r="A19" s="1792"/>
      <c r="B19" s="1861" t="s">
        <v>1306</v>
      </c>
      <c r="C19" s="1862"/>
      <c r="D19" s="86" t="s">
        <v>935</v>
      </c>
      <c r="E19" s="187" t="s">
        <v>317</v>
      </c>
      <c r="F19" s="1638">
        <v>5</v>
      </c>
      <c r="G19" s="1640"/>
    </row>
    <row r="20" spans="1:7">
      <c r="A20" s="1866" t="s">
        <v>1307</v>
      </c>
      <c r="B20" s="1867"/>
      <c r="C20" s="1868"/>
      <c r="D20" s="86" t="s">
        <v>935</v>
      </c>
      <c r="E20" s="187" t="s">
        <v>318</v>
      </c>
      <c r="F20" s="1638">
        <v>1088</v>
      </c>
      <c r="G20" s="1640"/>
    </row>
    <row r="21" spans="1:7">
      <c r="A21" s="1866" t="s">
        <v>1308</v>
      </c>
      <c r="B21" s="1867"/>
      <c r="C21" s="1868"/>
      <c r="D21" s="86" t="s">
        <v>1309</v>
      </c>
      <c r="E21" s="187" t="s">
        <v>319</v>
      </c>
      <c r="F21" s="1638"/>
      <c r="G21" s="1640"/>
    </row>
    <row r="22" spans="1:7">
      <c r="A22" s="1866" t="s">
        <v>1310</v>
      </c>
      <c r="B22" s="1867"/>
      <c r="C22" s="1868"/>
      <c r="D22" s="86" t="s">
        <v>1309</v>
      </c>
      <c r="E22" s="187" t="s">
        <v>323</v>
      </c>
      <c r="F22" s="1638"/>
      <c r="G22" s="1640"/>
    </row>
    <row r="23" spans="1:7">
      <c r="A23" s="1797" t="s">
        <v>1257</v>
      </c>
      <c r="B23" s="1797"/>
      <c r="C23" s="1797"/>
      <c r="D23" s="1797"/>
      <c r="E23" s="152" t="s">
        <v>433</v>
      </c>
      <c r="F23" s="152" t="s">
        <v>23</v>
      </c>
      <c r="G23" s="87" t="s">
        <v>2</v>
      </c>
    </row>
    <row r="24" spans="1:7">
      <c r="A24" s="1865" t="s">
        <v>1311</v>
      </c>
      <c r="B24" s="1865"/>
      <c r="C24" s="1865"/>
      <c r="D24" s="1865"/>
      <c r="E24" s="189">
        <v>16</v>
      </c>
      <c r="F24" s="177">
        <v>1205</v>
      </c>
      <c r="G24" s="76">
        <v>620</v>
      </c>
    </row>
    <row r="25" spans="1:7">
      <c r="A25" s="1798" t="s">
        <v>1312</v>
      </c>
      <c r="B25" s="1790"/>
      <c r="C25" s="1790"/>
      <c r="D25" s="1791"/>
      <c r="E25" s="189">
        <v>17</v>
      </c>
      <c r="F25" s="177">
        <v>810</v>
      </c>
      <c r="G25" s="76">
        <v>409</v>
      </c>
    </row>
    <row r="26" spans="1:7">
      <c r="A26" s="1865" t="s">
        <v>1313</v>
      </c>
      <c r="B26" s="1865"/>
      <c r="C26" s="1865"/>
      <c r="D26" s="1865"/>
      <c r="E26" s="189">
        <v>18</v>
      </c>
      <c r="F26" s="190">
        <v>1086</v>
      </c>
      <c r="G26" s="190">
        <v>564</v>
      </c>
    </row>
    <row r="27" spans="1:7">
      <c r="A27" s="1654" t="s">
        <v>223</v>
      </c>
      <c r="B27" s="1792" t="s">
        <v>1233</v>
      </c>
      <c r="C27" s="1792"/>
      <c r="D27" s="1792"/>
      <c r="E27" s="189">
        <v>19</v>
      </c>
      <c r="F27" s="177">
        <v>45</v>
      </c>
      <c r="G27" s="76">
        <v>19</v>
      </c>
    </row>
    <row r="28" spans="1:7">
      <c r="A28" s="1870"/>
      <c r="B28" s="1792" t="s">
        <v>1234</v>
      </c>
      <c r="C28" s="1792"/>
      <c r="D28" s="1792"/>
      <c r="E28" s="189">
        <v>20</v>
      </c>
      <c r="F28" s="177">
        <v>50</v>
      </c>
      <c r="G28" s="76">
        <v>27</v>
      </c>
    </row>
    <row r="29" spans="1:7">
      <c r="A29" s="1870"/>
      <c r="B29" s="1792" t="s">
        <v>1235</v>
      </c>
      <c r="C29" s="1792"/>
      <c r="D29" s="1792"/>
      <c r="E29" s="189">
        <v>21</v>
      </c>
      <c r="F29" s="177">
        <v>69</v>
      </c>
      <c r="G29" s="76">
        <v>31</v>
      </c>
    </row>
    <row r="30" spans="1:7">
      <c r="A30" s="1870"/>
      <c r="B30" s="1792" t="s">
        <v>1236</v>
      </c>
      <c r="C30" s="1792"/>
      <c r="D30" s="1792"/>
      <c r="E30" s="189">
        <v>22</v>
      </c>
      <c r="F30" s="177">
        <v>64</v>
      </c>
      <c r="G30" s="76">
        <v>28</v>
      </c>
    </row>
    <row r="31" spans="1:7">
      <c r="A31" s="1870"/>
      <c r="B31" s="1792" t="s">
        <v>1237</v>
      </c>
      <c r="C31" s="1792"/>
      <c r="D31" s="1792"/>
      <c r="E31" s="189">
        <v>23</v>
      </c>
      <c r="F31" s="177">
        <v>119</v>
      </c>
      <c r="G31" s="76">
        <v>54</v>
      </c>
    </row>
    <row r="32" spans="1:7">
      <c r="A32" s="1870"/>
      <c r="B32" s="1792" t="s">
        <v>1314</v>
      </c>
      <c r="C32" s="1792"/>
      <c r="D32" s="1792"/>
      <c r="E32" s="189">
        <v>24</v>
      </c>
      <c r="F32" s="177">
        <v>10</v>
      </c>
      <c r="G32" s="76">
        <v>5</v>
      </c>
    </row>
    <row r="33" spans="1:7">
      <c r="A33" s="1870"/>
      <c r="B33" s="1792" t="s">
        <v>1315</v>
      </c>
      <c r="C33" s="1792"/>
      <c r="D33" s="1792"/>
      <c r="E33" s="189">
        <v>25</v>
      </c>
      <c r="F33" s="177">
        <v>121</v>
      </c>
      <c r="G33" s="76">
        <v>57</v>
      </c>
    </row>
    <row r="34" spans="1:7">
      <c r="A34" s="1870"/>
      <c r="B34" s="1792" t="s">
        <v>1239</v>
      </c>
      <c r="C34" s="1792"/>
      <c r="D34" s="1792"/>
      <c r="E34" s="189">
        <v>26</v>
      </c>
      <c r="F34" s="177">
        <v>154</v>
      </c>
      <c r="G34" s="76">
        <v>70</v>
      </c>
    </row>
    <row r="35" spans="1:7">
      <c r="A35" s="1870"/>
      <c r="B35" s="1792" t="s">
        <v>1240</v>
      </c>
      <c r="C35" s="1792"/>
      <c r="D35" s="1792"/>
      <c r="E35" s="189">
        <v>27</v>
      </c>
      <c r="F35" s="177">
        <v>169</v>
      </c>
      <c r="G35" s="76">
        <v>94</v>
      </c>
    </row>
    <row r="36" spans="1:7">
      <c r="A36" s="1870"/>
      <c r="B36" s="1792" t="s">
        <v>1241</v>
      </c>
      <c r="C36" s="1792"/>
      <c r="D36" s="1792"/>
      <c r="E36" s="189">
        <v>28</v>
      </c>
      <c r="F36" s="177">
        <v>160</v>
      </c>
      <c r="G36" s="76">
        <v>92</v>
      </c>
    </row>
    <row r="37" spans="1:7">
      <c r="A37" s="1870"/>
      <c r="B37" s="1792" t="s">
        <v>1242</v>
      </c>
      <c r="C37" s="1792"/>
      <c r="D37" s="1792"/>
      <c r="E37" s="189">
        <v>29</v>
      </c>
      <c r="F37" s="177">
        <v>125</v>
      </c>
      <c r="G37" s="76">
        <v>73</v>
      </c>
    </row>
    <row r="38" spans="1:7">
      <c r="A38" s="1871"/>
      <c r="B38" s="1792" t="s">
        <v>1243</v>
      </c>
      <c r="C38" s="1792"/>
      <c r="D38" s="1792"/>
      <c r="E38" s="189">
        <v>30</v>
      </c>
      <c r="F38" s="177">
        <v>0</v>
      </c>
      <c r="G38" s="76">
        <v>0</v>
      </c>
    </row>
    <row r="39" spans="1:7">
      <c r="A39" s="1861" t="s">
        <v>1316</v>
      </c>
      <c r="B39" s="1873"/>
      <c r="C39" s="1873"/>
      <c r="D39" s="1862"/>
      <c r="E39" s="189">
        <v>31</v>
      </c>
      <c r="F39" s="177">
        <v>806</v>
      </c>
      <c r="G39" s="76">
        <v>398</v>
      </c>
    </row>
    <row r="40" spans="1:7">
      <c r="A40" s="1635" t="s">
        <v>1317</v>
      </c>
      <c r="B40" s="1636"/>
      <c r="C40" s="1636"/>
      <c r="D40" s="1637"/>
      <c r="E40" s="189">
        <v>32</v>
      </c>
      <c r="F40" s="190">
        <v>58</v>
      </c>
      <c r="G40" s="190">
        <v>27</v>
      </c>
    </row>
    <row r="41" spans="1:7">
      <c r="A41" s="1874" t="s">
        <v>1318</v>
      </c>
      <c r="B41" s="1869" t="s">
        <v>1319</v>
      </c>
      <c r="C41" s="1869"/>
      <c r="D41" s="1869"/>
      <c r="E41" s="189">
        <v>33</v>
      </c>
      <c r="F41" s="177">
        <v>18</v>
      </c>
      <c r="G41" s="76">
        <v>13</v>
      </c>
    </row>
    <row r="42" spans="1:7">
      <c r="A42" s="1874"/>
      <c r="B42" s="1869" t="s">
        <v>1320</v>
      </c>
      <c r="C42" s="1869"/>
      <c r="D42" s="1869"/>
      <c r="E42" s="189">
        <v>34</v>
      </c>
      <c r="F42" s="177">
        <v>12</v>
      </c>
      <c r="G42" s="76">
        <v>5</v>
      </c>
    </row>
    <row r="43" spans="1:7">
      <c r="A43" s="1874"/>
      <c r="B43" s="1869" t="s">
        <v>1321</v>
      </c>
      <c r="C43" s="1869"/>
      <c r="D43" s="1869"/>
      <c r="E43" s="189">
        <v>35</v>
      </c>
      <c r="F43" s="177">
        <v>13</v>
      </c>
      <c r="G43" s="76">
        <v>5</v>
      </c>
    </row>
    <row r="44" spans="1:7">
      <c r="A44" s="1874"/>
      <c r="B44" s="1869" t="s">
        <v>1322</v>
      </c>
      <c r="C44" s="1869"/>
      <c r="D44" s="1869"/>
      <c r="E44" s="189">
        <v>36</v>
      </c>
      <c r="F44" s="177">
        <v>3</v>
      </c>
      <c r="G44" s="76">
        <v>2</v>
      </c>
    </row>
    <row r="45" spans="1:7">
      <c r="A45" s="1874"/>
      <c r="B45" s="1869" t="s">
        <v>1323</v>
      </c>
      <c r="C45" s="1869"/>
      <c r="D45" s="1869"/>
      <c r="E45" s="189">
        <v>37</v>
      </c>
      <c r="F45" s="177">
        <v>11</v>
      </c>
      <c r="G45" s="76">
        <v>2</v>
      </c>
    </row>
    <row r="46" spans="1:7">
      <c r="A46" s="1874"/>
      <c r="B46" s="1869" t="s">
        <v>1324</v>
      </c>
      <c r="C46" s="1869"/>
      <c r="D46" s="1869"/>
      <c r="E46" s="189">
        <v>38</v>
      </c>
      <c r="F46" s="177">
        <v>1</v>
      </c>
      <c r="G46" s="76">
        <v>0</v>
      </c>
    </row>
    <row r="47" spans="1:7">
      <c r="A47" s="1861" t="s">
        <v>1325</v>
      </c>
      <c r="B47" s="1873"/>
      <c r="C47" s="1873"/>
      <c r="D47" s="1862"/>
      <c r="E47" s="189">
        <v>39</v>
      </c>
      <c r="F47" s="190">
        <v>128</v>
      </c>
      <c r="G47" s="190">
        <v>109</v>
      </c>
    </row>
    <row r="48" spans="1:7">
      <c r="A48" s="1633" t="s">
        <v>1292</v>
      </c>
      <c r="B48" s="1861" t="s">
        <v>1672</v>
      </c>
      <c r="C48" s="1873"/>
      <c r="D48" s="1862"/>
      <c r="E48" s="189">
        <v>40</v>
      </c>
      <c r="F48" s="213">
        <v>16</v>
      </c>
      <c r="G48" s="213">
        <v>14</v>
      </c>
    </row>
    <row r="49" spans="1:13">
      <c r="A49" s="1699"/>
      <c r="B49" s="1861" t="s">
        <v>1673</v>
      </c>
      <c r="C49" s="1873"/>
      <c r="D49" s="1862"/>
      <c r="E49" s="189"/>
      <c r="F49" s="829"/>
      <c r="G49" s="213"/>
    </row>
    <row r="50" spans="1:13">
      <c r="A50" s="1699"/>
      <c r="B50" s="1865" t="s">
        <v>1282</v>
      </c>
      <c r="C50" s="1865"/>
      <c r="D50" s="1865"/>
      <c r="E50" s="189">
        <v>45</v>
      </c>
      <c r="F50" s="177">
        <v>34</v>
      </c>
      <c r="G50" s="76">
        <v>33</v>
      </c>
    </row>
    <row r="51" spans="1:13">
      <c r="A51" s="1699"/>
      <c r="B51" s="1865" t="s">
        <v>1286</v>
      </c>
      <c r="C51" s="1865"/>
      <c r="D51" s="1865"/>
      <c r="E51" s="189">
        <v>47</v>
      </c>
      <c r="F51" s="177">
        <v>7</v>
      </c>
      <c r="G51" s="76">
        <v>6</v>
      </c>
    </row>
    <row r="52" spans="1:13">
      <c r="A52" s="1634"/>
      <c r="B52" s="1865" t="s">
        <v>1326</v>
      </c>
      <c r="C52" s="1865"/>
      <c r="D52" s="1865"/>
      <c r="E52" s="189">
        <v>49</v>
      </c>
      <c r="F52" s="177">
        <v>0</v>
      </c>
      <c r="G52" s="76">
        <v>0</v>
      </c>
    </row>
    <row r="53" spans="1:13">
      <c r="A53" s="1861" t="s">
        <v>1327</v>
      </c>
      <c r="B53" s="1873"/>
      <c r="C53" s="1873"/>
      <c r="D53" s="1862"/>
      <c r="E53" s="189">
        <v>50</v>
      </c>
      <c r="F53" s="177">
        <v>0</v>
      </c>
      <c r="G53" s="76">
        <v>0</v>
      </c>
    </row>
    <row r="55" spans="1:13">
      <c r="A55" s="1502">
        <v>63</v>
      </c>
      <c r="B55" s="1502"/>
      <c r="C55" s="1502"/>
      <c r="D55" s="1502"/>
      <c r="E55" s="1502"/>
      <c r="F55" s="1502"/>
      <c r="G55" s="1502"/>
      <c r="J55" s="149"/>
      <c r="K55" s="174"/>
      <c r="L55" s="174"/>
      <c r="M55" s="174"/>
    </row>
    <row r="56" spans="1:13">
      <c r="J56" s="149"/>
      <c r="K56" s="174"/>
      <c r="L56" s="174"/>
      <c r="M56" s="174"/>
    </row>
    <row r="57" spans="1:13">
      <c r="J57" s="149"/>
      <c r="K57" s="140"/>
    </row>
    <row r="58" spans="1:13">
      <c r="B58" s="149"/>
    </row>
  </sheetData>
  <mergeCells count="77">
    <mergeCell ref="A1:G1"/>
    <mergeCell ref="D3:G3"/>
    <mergeCell ref="B51:D51"/>
    <mergeCell ref="B52:D52"/>
    <mergeCell ref="A53:D53"/>
    <mergeCell ref="A47:D47"/>
    <mergeCell ref="B48:D48"/>
    <mergeCell ref="B49:D49"/>
    <mergeCell ref="B50:D50"/>
    <mergeCell ref="A48:A52"/>
    <mergeCell ref="A39:D39"/>
    <mergeCell ref="A40:D40"/>
    <mergeCell ref="A41:A46"/>
    <mergeCell ref="B41:D41"/>
    <mergeCell ref="B42:D42"/>
    <mergeCell ref="B43:D43"/>
    <mergeCell ref="B44:D44"/>
    <mergeCell ref="B45:D45"/>
    <mergeCell ref="B46:D46"/>
    <mergeCell ref="B37:D37"/>
    <mergeCell ref="A27:A38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8:D38"/>
    <mergeCell ref="F19:G19"/>
    <mergeCell ref="F9:G9"/>
    <mergeCell ref="F7:G7"/>
    <mergeCell ref="A26:D26"/>
    <mergeCell ref="A20:C20"/>
    <mergeCell ref="F20:G20"/>
    <mergeCell ref="A21:C21"/>
    <mergeCell ref="F21:G21"/>
    <mergeCell ref="A22:C22"/>
    <mergeCell ref="F22:G22"/>
    <mergeCell ref="A23:D23"/>
    <mergeCell ref="A24:D24"/>
    <mergeCell ref="A25:D25"/>
    <mergeCell ref="AK6:AL6"/>
    <mergeCell ref="AM6:AN6"/>
    <mergeCell ref="F13:G13"/>
    <mergeCell ref="U6:V6"/>
    <mergeCell ref="W6:X6"/>
    <mergeCell ref="Y6:Z6"/>
    <mergeCell ref="AA6:AB6"/>
    <mergeCell ref="F11:G11"/>
    <mergeCell ref="F12:G12"/>
    <mergeCell ref="AE6:AF6"/>
    <mergeCell ref="AC6:AD6"/>
    <mergeCell ref="Q6:R6"/>
    <mergeCell ref="S6:T6"/>
    <mergeCell ref="F10:G10"/>
    <mergeCell ref="AG6:AH6"/>
    <mergeCell ref="AI6:AJ6"/>
    <mergeCell ref="A55:G55"/>
    <mergeCell ref="A2:G2"/>
    <mergeCell ref="A5:C5"/>
    <mergeCell ref="F5:G5"/>
    <mergeCell ref="A6:C6"/>
    <mergeCell ref="F6:G6"/>
    <mergeCell ref="A7:A19"/>
    <mergeCell ref="B7:C7"/>
    <mergeCell ref="B8:B18"/>
    <mergeCell ref="F8:G8"/>
    <mergeCell ref="F14:G14"/>
    <mergeCell ref="F15:G15"/>
    <mergeCell ref="F16:G16"/>
    <mergeCell ref="F17:G17"/>
    <mergeCell ref="F18:G18"/>
    <mergeCell ref="B19:C19"/>
  </mergeCells>
  <pageMargins left="0.7" right="0.7" top="0.75" bottom="0.39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67"/>
  <sheetViews>
    <sheetView workbookViewId="0">
      <selection activeCell="AC38" sqref="AC38"/>
    </sheetView>
  </sheetViews>
  <sheetFormatPr defaultColWidth="4.140625" defaultRowHeight="12.75"/>
  <cols>
    <col min="1" max="1" width="4.7109375" style="140" customWidth="1"/>
    <col min="2" max="2" width="26.42578125" style="140" customWidth="1"/>
    <col min="3" max="3" width="4.5703125" style="140" customWidth="1"/>
    <col min="4" max="14" width="5.7109375" style="140" customWidth="1"/>
    <col min="15" max="15" width="5.140625" style="140" customWidth="1"/>
    <col min="16" max="16" width="5.7109375" style="140" customWidth="1"/>
    <col min="17" max="17" width="7.7109375" style="140" bestFit="1" customWidth="1"/>
    <col min="18" max="18" width="7.7109375" style="140" customWidth="1"/>
    <col min="19" max="24" width="4.140625" style="140"/>
    <col min="25" max="25" width="3.42578125" style="140" customWidth="1"/>
    <col min="26" max="26" width="4.42578125" style="140" customWidth="1"/>
    <col min="27" max="27" width="3.85546875" style="140" customWidth="1"/>
    <col min="28" max="28" width="4.140625" style="140" customWidth="1"/>
    <col min="29" max="16384" width="4.140625" style="140"/>
  </cols>
  <sheetData>
    <row r="1" spans="1:18" s="183" customFormat="1" ht="15.75" customHeight="1">
      <c r="A1" s="1802" t="s">
        <v>1328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</row>
    <row r="2" spans="1:18" s="183" customFormat="1">
      <c r="A2" s="1802" t="s">
        <v>1681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</row>
    <row r="3" spans="1:18" s="183" customFormat="1">
      <c r="A3" s="1802" t="s">
        <v>1329</v>
      </c>
      <c r="B3" s="1802"/>
      <c r="C3" s="1802"/>
      <c r="D3" s="1802"/>
      <c r="E3" s="1802"/>
      <c r="F3" s="1802"/>
      <c r="G3" s="1802"/>
      <c r="H3" s="1802"/>
      <c r="I3" s="1802"/>
      <c r="J3" s="1802"/>
      <c r="K3" s="1802"/>
      <c r="L3" s="1802"/>
      <c r="M3" s="1802"/>
      <c r="N3" s="1802"/>
      <c r="O3" s="1802"/>
      <c r="P3" s="1802"/>
      <c r="Q3" s="1802"/>
      <c r="R3" s="1802"/>
    </row>
    <row r="4" spans="1:18" s="183" customFormat="1" ht="12.75" customHeight="1">
      <c r="A4" s="184"/>
      <c r="B4" s="184"/>
      <c r="C4" s="1885" t="s">
        <v>1330</v>
      </c>
      <c r="D4" s="1885"/>
      <c r="E4" s="1885"/>
      <c r="F4" s="1885"/>
      <c r="G4" s="1885"/>
      <c r="H4" s="1885"/>
      <c r="I4" s="1885"/>
      <c r="J4" s="1885"/>
      <c r="K4" s="1885"/>
      <c r="L4" s="1885"/>
      <c r="M4" s="1885"/>
      <c r="N4" s="1885"/>
      <c r="O4" s="1885"/>
      <c r="P4" s="1885"/>
      <c r="Q4" s="1885"/>
      <c r="R4" s="1885"/>
    </row>
    <row r="5" spans="1:18" ht="14.25" customHeight="1">
      <c r="A5" s="1703" t="s">
        <v>1257</v>
      </c>
      <c r="B5" s="1703"/>
      <c r="C5" s="1798" t="s">
        <v>433</v>
      </c>
      <c r="D5" s="1638" t="s">
        <v>1331</v>
      </c>
      <c r="E5" s="1639"/>
      <c r="F5" s="1639"/>
      <c r="G5" s="1639"/>
      <c r="H5" s="1639"/>
      <c r="I5" s="1639"/>
      <c r="J5" s="1886" t="s">
        <v>1331</v>
      </c>
      <c r="K5" s="1887"/>
      <c r="L5" s="1887"/>
      <c r="M5" s="1887"/>
      <c r="N5" s="1887"/>
      <c r="O5" s="1888"/>
      <c r="P5" s="1528" t="s">
        <v>23</v>
      </c>
      <c r="Q5" s="1793" t="s">
        <v>1675</v>
      </c>
      <c r="R5" s="1633" t="s">
        <v>1674</v>
      </c>
    </row>
    <row r="6" spans="1:18" ht="15.75" customHeight="1">
      <c r="A6" s="1703"/>
      <c r="B6" s="1703"/>
      <c r="C6" s="1798"/>
      <c r="D6" s="1703" t="s">
        <v>1332</v>
      </c>
      <c r="E6" s="1703"/>
      <c r="F6" s="1703">
        <v>2</v>
      </c>
      <c r="G6" s="1703"/>
      <c r="H6" s="1703">
        <v>3</v>
      </c>
      <c r="I6" s="1703"/>
      <c r="J6" s="1638">
        <v>4</v>
      </c>
      <c r="K6" s="1640"/>
      <c r="L6" s="1703">
        <v>5</v>
      </c>
      <c r="M6" s="1703"/>
      <c r="N6" s="1703">
        <v>6</v>
      </c>
      <c r="O6" s="1703"/>
      <c r="P6" s="1528"/>
      <c r="Q6" s="1863"/>
      <c r="R6" s="1699"/>
    </row>
    <row r="7" spans="1:18" s="183" customFormat="1" ht="16.5" customHeight="1">
      <c r="A7" s="1703"/>
      <c r="B7" s="1703"/>
      <c r="C7" s="1798"/>
      <c r="D7" s="86" t="s">
        <v>23</v>
      </c>
      <c r="E7" s="86" t="s">
        <v>448</v>
      </c>
      <c r="F7" s="86" t="s">
        <v>23</v>
      </c>
      <c r="G7" s="86" t="s">
        <v>448</v>
      </c>
      <c r="H7" s="86" t="s">
        <v>23</v>
      </c>
      <c r="I7" s="86" t="s">
        <v>448</v>
      </c>
      <c r="J7" s="86" t="s">
        <v>23</v>
      </c>
      <c r="K7" s="86" t="s">
        <v>448</v>
      </c>
      <c r="L7" s="86" t="s">
        <v>23</v>
      </c>
      <c r="M7" s="86" t="s">
        <v>448</v>
      </c>
      <c r="N7" s="86" t="s">
        <v>23</v>
      </c>
      <c r="O7" s="86" t="s">
        <v>448</v>
      </c>
      <c r="P7" s="1528"/>
      <c r="Q7" s="1795"/>
      <c r="R7" s="1634"/>
    </row>
    <row r="8" spans="1:18" s="183" customFormat="1" ht="11.25" customHeight="1">
      <c r="A8" s="1703" t="s">
        <v>3</v>
      </c>
      <c r="B8" s="1703"/>
      <c r="C8" s="795" t="s">
        <v>322</v>
      </c>
      <c r="D8" s="188">
        <v>2</v>
      </c>
      <c r="E8" s="188">
        <v>3</v>
      </c>
      <c r="F8" s="188">
        <v>4</v>
      </c>
      <c r="G8" s="188">
        <v>5</v>
      </c>
      <c r="H8" s="188">
        <v>6</v>
      </c>
      <c r="I8" s="188">
        <v>7</v>
      </c>
      <c r="J8" s="188">
        <v>8</v>
      </c>
      <c r="K8" s="188">
        <v>9</v>
      </c>
      <c r="L8" s="188">
        <v>10</v>
      </c>
      <c r="M8" s="188">
        <v>11</v>
      </c>
      <c r="N8" s="188">
        <v>12</v>
      </c>
      <c r="O8" s="188">
        <v>13</v>
      </c>
      <c r="P8" s="188">
        <v>14</v>
      </c>
      <c r="Q8" s="189">
        <v>15</v>
      </c>
      <c r="R8" s="794">
        <v>16</v>
      </c>
    </row>
    <row r="9" spans="1:18" s="183" customFormat="1">
      <c r="A9" s="1877" t="s">
        <v>1333</v>
      </c>
      <c r="B9" s="1877"/>
      <c r="C9" s="1114">
        <v>1</v>
      </c>
      <c r="D9" s="1115">
        <v>92</v>
      </c>
      <c r="E9" s="1115">
        <v>36</v>
      </c>
      <c r="F9" s="1115">
        <v>708</v>
      </c>
      <c r="G9" s="1115">
        <v>386</v>
      </c>
      <c r="H9" s="1115">
        <v>1123</v>
      </c>
      <c r="I9" s="1115">
        <v>572</v>
      </c>
      <c r="J9" s="1115">
        <v>1334</v>
      </c>
      <c r="K9" s="1115">
        <v>681</v>
      </c>
      <c r="L9" s="1115">
        <v>1200</v>
      </c>
      <c r="M9" s="1115">
        <v>606</v>
      </c>
      <c r="N9" s="1115">
        <v>31</v>
      </c>
      <c r="O9" s="1115">
        <v>12</v>
      </c>
      <c r="P9" s="1115">
        <v>4488</v>
      </c>
      <c r="Q9" s="1115">
        <v>2293</v>
      </c>
      <c r="R9" s="1115">
        <v>157</v>
      </c>
    </row>
    <row r="10" spans="1:18" s="183" customFormat="1" ht="39.75">
      <c r="A10" s="1116" t="s">
        <v>1318</v>
      </c>
      <c r="B10" s="1117" t="s">
        <v>1334</v>
      </c>
      <c r="C10" s="1114">
        <v>2</v>
      </c>
      <c r="D10" s="1118">
        <v>4</v>
      </c>
      <c r="E10" s="1118">
        <v>2</v>
      </c>
      <c r="F10" s="1118">
        <v>64</v>
      </c>
      <c r="G10" s="1118">
        <v>32</v>
      </c>
      <c r="H10" s="1118">
        <v>134</v>
      </c>
      <c r="I10" s="1118">
        <v>69</v>
      </c>
      <c r="J10" s="1118">
        <v>193</v>
      </c>
      <c r="K10" s="1118">
        <v>100</v>
      </c>
      <c r="L10" s="1118">
        <v>156</v>
      </c>
      <c r="M10" s="1118">
        <v>64</v>
      </c>
      <c r="N10" s="1118">
        <v>3</v>
      </c>
      <c r="O10" s="1118">
        <v>3</v>
      </c>
      <c r="P10" s="1115">
        <v>554</v>
      </c>
      <c r="Q10" s="1115">
        <v>270</v>
      </c>
      <c r="R10" s="1119" t="s">
        <v>321</v>
      </c>
    </row>
    <row r="11" spans="1:18" s="183" customFormat="1" ht="14.25" customHeight="1">
      <c r="A11" s="1877" t="s">
        <v>1335</v>
      </c>
      <c r="B11" s="1877"/>
      <c r="C11" s="1114">
        <v>3</v>
      </c>
      <c r="D11" s="1115">
        <v>92</v>
      </c>
      <c r="E11" s="1115">
        <v>36</v>
      </c>
      <c r="F11" s="1115">
        <v>676</v>
      </c>
      <c r="G11" s="1115">
        <v>373</v>
      </c>
      <c r="H11" s="1115">
        <v>1009</v>
      </c>
      <c r="I11" s="1115">
        <v>521</v>
      </c>
      <c r="J11" s="1115">
        <v>1180</v>
      </c>
      <c r="K11" s="1115">
        <v>602</v>
      </c>
      <c r="L11" s="1115">
        <v>1075</v>
      </c>
      <c r="M11" s="1115">
        <v>534</v>
      </c>
      <c r="N11" s="1115">
        <v>13</v>
      </c>
      <c r="O11" s="1115">
        <v>2</v>
      </c>
      <c r="P11" s="1115">
        <v>4045</v>
      </c>
      <c r="Q11" s="1115">
        <v>2068</v>
      </c>
      <c r="R11" s="1115">
        <v>136</v>
      </c>
    </row>
    <row r="12" spans="1:18" s="183" customFormat="1" ht="15.75" customHeight="1">
      <c r="A12" s="1881" t="s">
        <v>1336</v>
      </c>
      <c r="B12" s="1120" t="s">
        <v>1337</v>
      </c>
      <c r="C12" s="1121">
        <v>4</v>
      </c>
      <c r="D12" s="1122">
        <v>23</v>
      </c>
      <c r="E12" s="1122">
        <v>11</v>
      </c>
      <c r="F12" s="1122">
        <v>0</v>
      </c>
      <c r="G12" s="1122">
        <v>0</v>
      </c>
      <c r="H12" s="1122">
        <v>0</v>
      </c>
      <c r="I12" s="1122">
        <v>0</v>
      </c>
      <c r="J12" s="1122">
        <v>0</v>
      </c>
      <c r="K12" s="1122">
        <v>0</v>
      </c>
      <c r="L12" s="1122">
        <v>0</v>
      </c>
      <c r="M12" s="1122">
        <v>0</v>
      </c>
      <c r="N12" s="1122">
        <v>0</v>
      </c>
      <c r="O12" s="1122">
        <v>0</v>
      </c>
      <c r="P12" s="1123">
        <v>23</v>
      </c>
      <c r="Q12" s="1123">
        <v>11</v>
      </c>
      <c r="R12" s="1122">
        <v>1</v>
      </c>
    </row>
    <row r="13" spans="1:18" s="183" customFormat="1" ht="15.75" customHeight="1">
      <c r="A13" s="1882"/>
      <c r="B13" s="1124" t="s">
        <v>437</v>
      </c>
      <c r="C13" s="1125">
        <v>5</v>
      </c>
      <c r="D13" s="1126">
        <v>64</v>
      </c>
      <c r="E13" s="1126">
        <v>23</v>
      </c>
      <c r="F13" s="1126">
        <v>607</v>
      </c>
      <c r="G13" s="1126">
        <v>338</v>
      </c>
      <c r="H13" s="1126">
        <v>87</v>
      </c>
      <c r="I13" s="1126">
        <v>44</v>
      </c>
      <c r="J13" s="1126">
        <v>0</v>
      </c>
      <c r="K13" s="1126">
        <v>0</v>
      </c>
      <c r="L13" s="1126">
        <v>0</v>
      </c>
      <c r="M13" s="1126">
        <v>0</v>
      </c>
      <c r="N13" s="1126">
        <v>0</v>
      </c>
      <c r="O13" s="1126">
        <v>0</v>
      </c>
      <c r="P13" s="1127">
        <v>758</v>
      </c>
      <c r="Q13" s="1127">
        <v>405</v>
      </c>
      <c r="R13" s="1126">
        <v>27</v>
      </c>
    </row>
    <row r="14" spans="1:18" s="183" customFormat="1" ht="15.75" customHeight="1">
      <c r="A14" s="1882"/>
      <c r="B14" s="1124" t="s">
        <v>1338</v>
      </c>
      <c r="C14" s="1125">
        <v>6</v>
      </c>
      <c r="D14" s="1126">
        <v>0</v>
      </c>
      <c r="E14" s="1126">
        <v>0</v>
      </c>
      <c r="F14" s="1126">
        <v>42</v>
      </c>
      <c r="G14" s="1126">
        <v>21</v>
      </c>
      <c r="H14" s="1126">
        <v>837</v>
      </c>
      <c r="I14" s="1126">
        <v>438</v>
      </c>
      <c r="J14" s="1126">
        <v>99</v>
      </c>
      <c r="K14" s="1126">
        <v>52</v>
      </c>
      <c r="L14" s="1126">
        <v>18</v>
      </c>
      <c r="M14" s="1126">
        <v>5</v>
      </c>
      <c r="N14" s="1126">
        <v>0</v>
      </c>
      <c r="O14" s="1126">
        <v>0</v>
      </c>
      <c r="P14" s="1127">
        <v>996</v>
      </c>
      <c r="Q14" s="1127">
        <v>516</v>
      </c>
      <c r="R14" s="1126">
        <v>34</v>
      </c>
    </row>
    <row r="15" spans="1:18" s="183" customFormat="1" ht="15.75" customHeight="1">
      <c r="A15" s="1882"/>
      <c r="B15" s="1124" t="s">
        <v>1339</v>
      </c>
      <c r="C15" s="1125">
        <v>7</v>
      </c>
      <c r="D15" s="1126">
        <v>0</v>
      </c>
      <c r="E15" s="1126">
        <v>0</v>
      </c>
      <c r="F15" s="1126">
        <v>0</v>
      </c>
      <c r="G15" s="1126">
        <v>0</v>
      </c>
      <c r="H15" s="1126">
        <v>2</v>
      </c>
      <c r="I15" s="1126">
        <v>1</v>
      </c>
      <c r="J15" s="1126">
        <v>903</v>
      </c>
      <c r="K15" s="1126">
        <v>465</v>
      </c>
      <c r="L15" s="1126">
        <v>46</v>
      </c>
      <c r="M15" s="1126">
        <v>19</v>
      </c>
      <c r="N15" s="1126">
        <v>1</v>
      </c>
      <c r="O15" s="1126">
        <v>1</v>
      </c>
      <c r="P15" s="1127">
        <v>952</v>
      </c>
      <c r="Q15" s="1127">
        <v>486</v>
      </c>
      <c r="R15" s="1126">
        <v>32</v>
      </c>
    </row>
    <row r="16" spans="1:18" s="183" customFormat="1" ht="15.75" customHeight="1">
      <c r="A16" s="1882"/>
      <c r="B16" s="1124" t="s">
        <v>1340</v>
      </c>
      <c r="C16" s="1125">
        <v>8</v>
      </c>
      <c r="D16" s="1126">
        <v>0</v>
      </c>
      <c r="E16" s="1126">
        <v>0</v>
      </c>
      <c r="F16" s="1126">
        <v>0</v>
      </c>
      <c r="G16" s="1126">
        <v>0</v>
      </c>
      <c r="H16" s="1126">
        <v>2</v>
      </c>
      <c r="I16" s="1126">
        <v>0</v>
      </c>
      <c r="J16" s="1126">
        <v>74</v>
      </c>
      <c r="K16" s="1126">
        <v>39</v>
      </c>
      <c r="L16" s="1126">
        <v>942</v>
      </c>
      <c r="M16" s="1126">
        <v>477</v>
      </c>
      <c r="N16" s="1126">
        <v>2</v>
      </c>
      <c r="O16" s="1126">
        <v>1</v>
      </c>
      <c r="P16" s="1127">
        <v>1020</v>
      </c>
      <c r="Q16" s="1127">
        <v>517</v>
      </c>
      <c r="R16" s="1126">
        <v>32</v>
      </c>
    </row>
    <row r="17" spans="1:18" s="183" customFormat="1" ht="15.75" customHeight="1">
      <c r="A17" s="1883"/>
      <c r="B17" s="1128" t="s">
        <v>1341</v>
      </c>
      <c r="C17" s="1129">
        <v>9</v>
      </c>
      <c r="D17" s="1130">
        <v>5</v>
      </c>
      <c r="E17" s="1130">
        <v>2</v>
      </c>
      <c r="F17" s="1130">
        <v>27</v>
      </c>
      <c r="G17" s="1130">
        <v>14</v>
      </c>
      <c r="H17" s="1130">
        <v>81</v>
      </c>
      <c r="I17" s="1130">
        <v>38</v>
      </c>
      <c r="J17" s="1130">
        <v>104</v>
      </c>
      <c r="K17" s="1130">
        <v>46</v>
      </c>
      <c r="L17" s="1130">
        <v>69</v>
      </c>
      <c r="M17" s="1130">
        <v>33</v>
      </c>
      <c r="N17" s="1130">
        <v>10</v>
      </c>
      <c r="O17" s="1130">
        <v>0</v>
      </c>
      <c r="P17" s="1131">
        <v>296</v>
      </c>
      <c r="Q17" s="1131">
        <v>133</v>
      </c>
      <c r="R17" s="1130">
        <v>10</v>
      </c>
    </row>
    <row r="18" spans="1:18" s="183" customFormat="1" ht="11.25" customHeight="1">
      <c r="A18" s="1884" t="s">
        <v>1342</v>
      </c>
      <c r="B18" s="1884"/>
      <c r="C18" s="1125">
        <v>10</v>
      </c>
      <c r="D18" s="1126">
        <v>119</v>
      </c>
      <c r="E18" s="1126">
        <v>52</v>
      </c>
      <c r="F18" s="1126">
        <v>445</v>
      </c>
      <c r="G18" s="1126">
        <v>232</v>
      </c>
      <c r="H18" s="1126">
        <v>366</v>
      </c>
      <c r="I18" s="1126">
        <v>164</v>
      </c>
      <c r="J18" s="1126">
        <v>228</v>
      </c>
      <c r="K18" s="1126">
        <v>99</v>
      </c>
      <c r="L18" s="1126">
        <v>199</v>
      </c>
      <c r="M18" s="1126">
        <v>87</v>
      </c>
      <c r="N18" s="1126">
        <v>1</v>
      </c>
      <c r="O18" s="1126">
        <v>1</v>
      </c>
      <c r="P18" s="1127">
        <v>1358</v>
      </c>
      <c r="Q18" s="1127">
        <v>635</v>
      </c>
      <c r="R18" s="802" t="s">
        <v>321</v>
      </c>
    </row>
    <row r="19" spans="1:18" s="185" customFormat="1" ht="11.25" customHeight="1">
      <c r="A19" s="1884" t="s">
        <v>1343</v>
      </c>
      <c r="B19" s="1884"/>
      <c r="C19" s="1125">
        <v>11</v>
      </c>
      <c r="D19" s="1126">
        <v>0</v>
      </c>
      <c r="E19" s="1126">
        <v>0</v>
      </c>
      <c r="F19" s="1126">
        <v>0</v>
      </c>
      <c r="G19" s="1126">
        <v>0</v>
      </c>
      <c r="H19" s="1126">
        <v>0</v>
      </c>
      <c r="I19" s="1126">
        <v>0</v>
      </c>
      <c r="J19" s="1126">
        <v>0</v>
      </c>
      <c r="K19" s="1126">
        <v>0</v>
      </c>
      <c r="L19" s="1126">
        <v>0</v>
      </c>
      <c r="M19" s="1126">
        <v>0</v>
      </c>
      <c r="N19" s="1126">
        <v>0</v>
      </c>
      <c r="O19" s="1126">
        <v>0</v>
      </c>
      <c r="P19" s="1127">
        <v>0</v>
      </c>
      <c r="Q19" s="1127">
        <v>0</v>
      </c>
      <c r="R19" s="802" t="s">
        <v>321</v>
      </c>
    </row>
    <row r="20" spans="1:18" ht="12.75" customHeight="1">
      <c r="A20" s="1132" t="s">
        <v>1344</v>
      </c>
      <c r="B20" s="1133"/>
      <c r="C20" s="1125">
        <v>12</v>
      </c>
      <c r="D20" s="1126">
        <v>0</v>
      </c>
      <c r="E20" s="1126">
        <v>0</v>
      </c>
      <c r="F20" s="1126">
        <v>0</v>
      </c>
      <c r="G20" s="1126">
        <v>0</v>
      </c>
      <c r="H20" s="1126">
        <v>1</v>
      </c>
      <c r="I20" s="1126">
        <v>1</v>
      </c>
      <c r="J20" s="1126">
        <v>2</v>
      </c>
      <c r="K20" s="1126">
        <v>1</v>
      </c>
      <c r="L20" s="1126">
        <v>1</v>
      </c>
      <c r="M20" s="1126">
        <v>1</v>
      </c>
      <c r="N20" s="1126">
        <v>0</v>
      </c>
      <c r="O20" s="1126">
        <v>0</v>
      </c>
      <c r="P20" s="1127">
        <v>4</v>
      </c>
      <c r="Q20" s="1127">
        <v>3</v>
      </c>
      <c r="R20" s="802" t="s">
        <v>321</v>
      </c>
    </row>
    <row r="21" spans="1:18" ht="18" customHeight="1">
      <c r="A21" s="1134" t="s">
        <v>1345</v>
      </c>
      <c r="B21" s="819"/>
      <c r="C21" s="1129">
        <v>13</v>
      </c>
      <c r="D21" s="1135">
        <v>0</v>
      </c>
      <c r="E21" s="1135">
        <v>0</v>
      </c>
      <c r="F21" s="1135">
        <v>4</v>
      </c>
      <c r="G21" s="1135">
        <v>0</v>
      </c>
      <c r="H21" s="1135">
        <v>10</v>
      </c>
      <c r="I21" s="1135">
        <v>6</v>
      </c>
      <c r="J21" s="1135">
        <v>6</v>
      </c>
      <c r="K21" s="1135">
        <v>1</v>
      </c>
      <c r="L21" s="1135">
        <v>13</v>
      </c>
      <c r="M21" s="1135">
        <v>5</v>
      </c>
      <c r="N21" s="1135">
        <v>1</v>
      </c>
      <c r="O21" s="1135">
        <v>1</v>
      </c>
      <c r="P21" s="1135">
        <v>34</v>
      </c>
      <c r="Q21" s="1135">
        <v>13</v>
      </c>
      <c r="R21" s="799" t="s">
        <v>321</v>
      </c>
    </row>
    <row r="22" spans="1:18">
      <c r="A22" s="1875" t="s">
        <v>1318</v>
      </c>
      <c r="B22" s="1132" t="s">
        <v>1346</v>
      </c>
      <c r="C22" s="1125">
        <v>14</v>
      </c>
      <c r="D22" s="1126">
        <v>0</v>
      </c>
      <c r="E22" s="1126">
        <v>0</v>
      </c>
      <c r="F22" s="1126">
        <v>1</v>
      </c>
      <c r="G22" s="1126">
        <v>0</v>
      </c>
      <c r="H22" s="1126">
        <v>1</v>
      </c>
      <c r="I22" s="1126">
        <v>1</v>
      </c>
      <c r="J22" s="1126">
        <v>2</v>
      </c>
      <c r="K22" s="1126">
        <v>0</v>
      </c>
      <c r="L22" s="1126">
        <v>5</v>
      </c>
      <c r="M22" s="1126">
        <v>2</v>
      </c>
      <c r="N22" s="1126">
        <v>0</v>
      </c>
      <c r="O22" s="1126">
        <v>0</v>
      </c>
      <c r="P22" s="1127">
        <v>9</v>
      </c>
      <c r="Q22" s="1127">
        <v>3</v>
      </c>
      <c r="R22" s="802" t="s">
        <v>321</v>
      </c>
    </row>
    <row r="23" spans="1:18" ht="17.25" customHeight="1">
      <c r="A23" s="1875"/>
      <c r="B23" s="1132" t="s">
        <v>1347</v>
      </c>
      <c r="C23" s="1125">
        <v>15</v>
      </c>
      <c r="D23" s="1126">
        <v>0</v>
      </c>
      <c r="E23" s="1126">
        <v>0</v>
      </c>
      <c r="F23" s="1126">
        <v>0</v>
      </c>
      <c r="G23" s="1126">
        <v>0</v>
      </c>
      <c r="H23" s="1126">
        <v>3</v>
      </c>
      <c r="I23" s="1126">
        <v>2</v>
      </c>
      <c r="J23" s="1126">
        <v>0</v>
      </c>
      <c r="K23" s="1126">
        <v>0</v>
      </c>
      <c r="L23" s="1126">
        <v>0</v>
      </c>
      <c r="M23" s="1126">
        <v>0</v>
      </c>
      <c r="N23" s="1126">
        <v>0</v>
      </c>
      <c r="O23" s="1126">
        <v>0</v>
      </c>
      <c r="P23" s="1127">
        <v>3</v>
      </c>
      <c r="Q23" s="1127">
        <v>2</v>
      </c>
      <c r="R23" s="802" t="s">
        <v>321</v>
      </c>
    </row>
    <row r="24" spans="1:18">
      <c r="A24" s="1875"/>
      <c r="B24" s="1132" t="s">
        <v>1348</v>
      </c>
      <c r="C24" s="1125">
        <v>16</v>
      </c>
      <c r="D24" s="1126">
        <v>0</v>
      </c>
      <c r="E24" s="1126">
        <v>0</v>
      </c>
      <c r="F24" s="1126">
        <v>0</v>
      </c>
      <c r="G24" s="1126">
        <v>0</v>
      </c>
      <c r="H24" s="1126">
        <v>0</v>
      </c>
      <c r="I24" s="1126">
        <v>0</v>
      </c>
      <c r="J24" s="1126">
        <v>1</v>
      </c>
      <c r="K24" s="1126">
        <v>0</v>
      </c>
      <c r="L24" s="1126">
        <v>2</v>
      </c>
      <c r="M24" s="1126">
        <v>0</v>
      </c>
      <c r="N24" s="1126">
        <v>0</v>
      </c>
      <c r="O24" s="1126">
        <v>0</v>
      </c>
      <c r="P24" s="1127">
        <v>3</v>
      </c>
      <c r="Q24" s="1127">
        <v>0</v>
      </c>
      <c r="R24" s="802" t="s">
        <v>321</v>
      </c>
    </row>
    <row r="25" spans="1:18">
      <c r="A25" s="1875"/>
      <c r="B25" s="1132" t="s">
        <v>1349</v>
      </c>
      <c r="C25" s="1125">
        <v>17</v>
      </c>
      <c r="D25" s="1126">
        <v>0</v>
      </c>
      <c r="E25" s="1126">
        <v>0</v>
      </c>
      <c r="F25" s="1126">
        <v>0</v>
      </c>
      <c r="G25" s="1126">
        <v>0</v>
      </c>
      <c r="H25" s="1126">
        <v>0</v>
      </c>
      <c r="I25" s="1126">
        <v>0</v>
      </c>
      <c r="J25" s="1126">
        <v>1</v>
      </c>
      <c r="K25" s="1126">
        <v>0</v>
      </c>
      <c r="L25" s="1126">
        <v>0</v>
      </c>
      <c r="M25" s="1126">
        <v>0</v>
      </c>
      <c r="N25" s="1126">
        <v>1</v>
      </c>
      <c r="O25" s="1126">
        <v>1</v>
      </c>
      <c r="P25" s="1127">
        <v>2</v>
      </c>
      <c r="Q25" s="1127">
        <v>1</v>
      </c>
      <c r="R25" s="802" t="s">
        <v>321</v>
      </c>
    </row>
    <row r="26" spans="1:18" ht="15" customHeight="1">
      <c r="A26" s="1875"/>
      <c r="B26" s="1132" t="s">
        <v>1350</v>
      </c>
      <c r="C26" s="1125">
        <v>18</v>
      </c>
      <c r="D26" s="1126">
        <v>0</v>
      </c>
      <c r="E26" s="1126">
        <v>0</v>
      </c>
      <c r="F26" s="1126">
        <v>3</v>
      </c>
      <c r="G26" s="1126">
        <v>0</v>
      </c>
      <c r="H26" s="1126">
        <v>6</v>
      </c>
      <c r="I26" s="1126">
        <v>3</v>
      </c>
      <c r="J26" s="1126">
        <v>2</v>
      </c>
      <c r="K26" s="1126">
        <v>1</v>
      </c>
      <c r="L26" s="1126">
        <v>4</v>
      </c>
      <c r="M26" s="1126">
        <v>2</v>
      </c>
      <c r="N26" s="1126">
        <v>0</v>
      </c>
      <c r="O26" s="1126">
        <v>0</v>
      </c>
      <c r="P26" s="1127">
        <v>15</v>
      </c>
      <c r="Q26" s="1127">
        <v>6</v>
      </c>
      <c r="R26" s="802" t="s">
        <v>321</v>
      </c>
    </row>
    <row r="27" spans="1:18" ht="15" customHeight="1">
      <c r="A27" s="1876"/>
      <c r="B27" s="1134" t="s">
        <v>1351</v>
      </c>
      <c r="C27" s="1129">
        <v>19</v>
      </c>
      <c r="D27" s="1130">
        <v>0</v>
      </c>
      <c r="E27" s="1130">
        <v>0</v>
      </c>
      <c r="F27" s="1130">
        <v>0</v>
      </c>
      <c r="G27" s="1130">
        <v>0</v>
      </c>
      <c r="H27" s="1130">
        <v>0</v>
      </c>
      <c r="I27" s="1130">
        <v>0</v>
      </c>
      <c r="J27" s="1130">
        <v>0</v>
      </c>
      <c r="K27" s="1130">
        <v>0</v>
      </c>
      <c r="L27" s="1130">
        <v>2</v>
      </c>
      <c r="M27" s="1130">
        <v>1</v>
      </c>
      <c r="N27" s="1130">
        <v>0</v>
      </c>
      <c r="O27" s="1130">
        <v>0</v>
      </c>
      <c r="P27" s="1131">
        <v>2</v>
      </c>
      <c r="Q27" s="1131">
        <v>1</v>
      </c>
      <c r="R27" s="799" t="s">
        <v>321</v>
      </c>
    </row>
    <row r="28" spans="1:18" ht="30.75" customHeight="1">
      <c r="A28" s="1877" t="s">
        <v>1352</v>
      </c>
      <c r="B28" s="1877"/>
      <c r="C28" s="1114">
        <v>20</v>
      </c>
      <c r="D28" s="1115">
        <v>0</v>
      </c>
      <c r="E28" s="1115">
        <v>0</v>
      </c>
      <c r="F28" s="1115">
        <v>32</v>
      </c>
      <c r="G28" s="1115">
        <v>13</v>
      </c>
      <c r="H28" s="1115">
        <v>114</v>
      </c>
      <c r="I28" s="1115">
        <v>51</v>
      </c>
      <c r="J28" s="1115">
        <v>154</v>
      </c>
      <c r="K28" s="1115">
        <v>79</v>
      </c>
      <c r="L28" s="1115">
        <v>125</v>
      </c>
      <c r="M28" s="1115">
        <v>72</v>
      </c>
      <c r="N28" s="1115">
        <v>18</v>
      </c>
      <c r="O28" s="1115">
        <v>10</v>
      </c>
      <c r="P28" s="1115">
        <v>443</v>
      </c>
      <c r="Q28" s="1115">
        <v>225</v>
      </c>
      <c r="R28" s="1115">
        <v>21</v>
      </c>
    </row>
    <row r="29" spans="1:18" ht="15" customHeight="1">
      <c r="A29" s="1878" t="s">
        <v>1336</v>
      </c>
      <c r="B29" s="1136" t="s">
        <v>1353</v>
      </c>
      <c r="C29" s="1121">
        <v>21</v>
      </c>
      <c r="D29" s="1122">
        <v>0</v>
      </c>
      <c r="E29" s="1122">
        <v>0</v>
      </c>
      <c r="F29" s="1122">
        <v>8</v>
      </c>
      <c r="G29" s="1122">
        <v>2</v>
      </c>
      <c r="H29" s="1122">
        <v>27</v>
      </c>
      <c r="I29" s="1122">
        <v>11</v>
      </c>
      <c r="J29" s="1122">
        <v>52</v>
      </c>
      <c r="K29" s="1122">
        <v>28</v>
      </c>
      <c r="L29" s="1122">
        <v>65</v>
      </c>
      <c r="M29" s="1122">
        <v>46</v>
      </c>
      <c r="N29" s="1122">
        <v>8</v>
      </c>
      <c r="O29" s="1122">
        <v>3</v>
      </c>
      <c r="P29" s="1123">
        <v>160</v>
      </c>
      <c r="Q29" s="1123">
        <v>90</v>
      </c>
      <c r="R29" s="1122">
        <v>8</v>
      </c>
    </row>
    <row r="30" spans="1:18" ht="15" customHeight="1">
      <c r="A30" s="1879"/>
      <c r="B30" s="1133" t="s">
        <v>1354</v>
      </c>
      <c r="C30" s="1125">
        <v>22</v>
      </c>
      <c r="D30" s="1126">
        <v>0</v>
      </c>
      <c r="E30" s="1126">
        <v>0</v>
      </c>
      <c r="F30" s="1126">
        <v>24</v>
      </c>
      <c r="G30" s="1126">
        <v>11</v>
      </c>
      <c r="H30" s="1126">
        <v>87</v>
      </c>
      <c r="I30" s="1126">
        <v>40</v>
      </c>
      <c r="J30" s="1126">
        <v>102</v>
      </c>
      <c r="K30" s="1126">
        <v>51</v>
      </c>
      <c r="L30" s="1126">
        <v>60</v>
      </c>
      <c r="M30" s="1126">
        <v>26</v>
      </c>
      <c r="N30" s="1126">
        <v>10</v>
      </c>
      <c r="O30" s="1126">
        <v>7</v>
      </c>
      <c r="P30" s="1127">
        <v>283</v>
      </c>
      <c r="Q30" s="1127">
        <v>135</v>
      </c>
      <c r="R30" s="1126">
        <v>13</v>
      </c>
    </row>
    <row r="31" spans="1:18" ht="26.25" customHeight="1">
      <c r="A31" s="1880"/>
      <c r="B31" s="1137" t="s">
        <v>1676</v>
      </c>
      <c r="C31" s="1129">
        <v>23</v>
      </c>
      <c r="D31" s="1130">
        <v>0</v>
      </c>
      <c r="E31" s="1130">
        <v>0</v>
      </c>
      <c r="F31" s="1130">
        <v>0</v>
      </c>
      <c r="G31" s="1130">
        <v>0</v>
      </c>
      <c r="H31" s="1130">
        <v>0</v>
      </c>
      <c r="I31" s="1130">
        <v>0</v>
      </c>
      <c r="J31" s="1130">
        <v>0</v>
      </c>
      <c r="K31" s="1130">
        <v>0</v>
      </c>
      <c r="L31" s="1130">
        <v>0</v>
      </c>
      <c r="M31" s="1130">
        <v>0</v>
      </c>
      <c r="N31" s="1130">
        <v>0</v>
      </c>
      <c r="O31" s="1130">
        <v>0</v>
      </c>
      <c r="P31" s="1131">
        <v>0</v>
      </c>
      <c r="Q31" s="1131">
        <v>0</v>
      </c>
      <c r="R31" s="799" t="s">
        <v>321</v>
      </c>
    </row>
    <row r="32" spans="1:18" ht="15" customHeight="1">
      <c r="A32" s="174"/>
      <c r="B32" s="174"/>
      <c r="C32" s="19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</row>
    <row r="33" spans="1:33" ht="15" customHeight="1">
      <c r="A33" s="1802">
        <v>64</v>
      </c>
      <c r="B33" s="1802"/>
      <c r="C33" s="1802"/>
      <c r="D33" s="1802"/>
      <c r="E33" s="1802"/>
      <c r="F33" s="1802"/>
      <c r="G33" s="1802"/>
      <c r="H33" s="1802"/>
      <c r="I33" s="1802"/>
      <c r="J33" s="1802"/>
      <c r="K33" s="1802"/>
      <c r="L33" s="1802"/>
      <c r="M33" s="1802"/>
      <c r="N33" s="1802"/>
      <c r="O33" s="1802"/>
      <c r="P33" s="1802"/>
      <c r="Q33" s="1802"/>
      <c r="R33" s="1802"/>
    </row>
    <row r="34" spans="1:33" ht="15" customHeight="1">
      <c r="C34" s="193"/>
    </row>
    <row r="35" spans="1:33" ht="15" customHeight="1">
      <c r="A35" s="183"/>
      <c r="B35" s="183"/>
      <c r="D35" s="193"/>
      <c r="G35" s="183"/>
      <c r="Q35" s="183"/>
    </row>
    <row r="36" spans="1:33" ht="15" customHeight="1">
      <c r="A36" s="88"/>
      <c r="B36" s="88"/>
      <c r="C36" s="88"/>
      <c r="D36" s="88"/>
      <c r="E36" s="88"/>
      <c r="F36" s="88"/>
      <c r="G36" s="88"/>
      <c r="H36" s="88"/>
      <c r="I36" s="149"/>
      <c r="J36" s="174"/>
      <c r="K36" s="174"/>
      <c r="L36" s="174"/>
      <c r="M36" s="174"/>
      <c r="N36" s="174"/>
      <c r="O36" s="174"/>
      <c r="P36" s="174"/>
      <c r="Q36" s="174"/>
      <c r="S36" s="194"/>
      <c r="T36" s="192"/>
      <c r="U36" s="192"/>
      <c r="V36" s="192"/>
      <c r="W36" s="192"/>
      <c r="X36" s="192"/>
      <c r="AC36" s="195"/>
      <c r="AD36" s="174"/>
      <c r="AE36" s="174"/>
      <c r="AF36" s="174"/>
      <c r="AG36" s="174"/>
    </row>
    <row r="37" spans="1:33" ht="15" customHeight="1">
      <c r="A37" s="88"/>
      <c r="B37" s="88"/>
      <c r="C37" s="88"/>
      <c r="D37" s="88"/>
      <c r="E37" s="88"/>
      <c r="F37" s="88"/>
      <c r="G37" s="88"/>
      <c r="H37" s="88"/>
      <c r="I37" s="149"/>
      <c r="J37" s="174"/>
      <c r="K37" s="174"/>
      <c r="L37" s="174"/>
      <c r="M37" s="174"/>
      <c r="N37" s="174"/>
      <c r="O37" s="174"/>
      <c r="P37" s="174"/>
      <c r="Q37" s="174"/>
      <c r="S37" s="194"/>
      <c r="T37" s="192"/>
      <c r="U37" s="192"/>
      <c r="V37" s="192"/>
      <c r="W37" s="192"/>
      <c r="X37" s="192"/>
      <c r="AC37" s="195"/>
      <c r="AD37" s="174"/>
      <c r="AE37" s="174"/>
      <c r="AF37" s="174"/>
      <c r="AG37" s="174"/>
    </row>
    <row r="38" spans="1:33" ht="15" customHeight="1">
      <c r="A38" s="88"/>
      <c r="B38" s="88"/>
      <c r="C38" s="88"/>
      <c r="D38" s="88"/>
      <c r="E38" s="88"/>
      <c r="F38" s="88"/>
      <c r="G38" s="88"/>
      <c r="H38" s="88"/>
      <c r="I38" s="149"/>
      <c r="K38" s="88"/>
      <c r="L38" s="88"/>
      <c r="M38" s="88"/>
      <c r="N38" s="88"/>
      <c r="S38" s="194"/>
      <c r="T38" s="192"/>
      <c r="U38" s="192"/>
      <c r="V38" s="192"/>
      <c r="W38" s="192"/>
      <c r="X38" s="192"/>
      <c r="AC38" s="195"/>
      <c r="AD38" s="174"/>
      <c r="AE38" s="174"/>
      <c r="AF38" s="174"/>
      <c r="AG38" s="174"/>
    </row>
    <row r="39" spans="1:33" ht="15" customHeight="1">
      <c r="A39" s="88"/>
      <c r="B39" s="88"/>
      <c r="C39" s="149"/>
      <c r="D39" s="149"/>
      <c r="E39" s="149"/>
      <c r="F39" s="88"/>
      <c r="G39" s="88"/>
      <c r="H39" s="88"/>
      <c r="I39" s="88"/>
      <c r="M39" s="88"/>
      <c r="S39" s="194"/>
      <c r="T39" s="192"/>
      <c r="U39" s="192"/>
      <c r="V39" s="192"/>
      <c r="W39" s="192"/>
      <c r="X39" s="192"/>
      <c r="AC39" s="195"/>
      <c r="AD39" s="174"/>
      <c r="AE39" s="174"/>
      <c r="AF39" s="174"/>
      <c r="AG39" s="174"/>
    </row>
    <row r="40" spans="1:33" ht="15" customHeight="1">
      <c r="A40" s="88"/>
      <c r="B40" s="149"/>
      <c r="C40" s="88"/>
      <c r="D40" s="88"/>
      <c r="E40" s="88"/>
      <c r="F40" s="149"/>
      <c r="G40" s="149"/>
      <c r="H40" s="149"/>
      <c r="S40" s="194"/>
      <c r="T40" s="192"/>
      <c r="U40" s="192"/>
      <c r="V40" s="192"/>
      <c r="W40" s="192"/>
      <c r="X40" s="192"/>
      <c r="AC40" s="195"/>
      <c r="AD40" s="174"/>
      <c r="AE40" s="174"/>
      <c r="AF40" s="174"/>
      <c r="AG40" s="174"/>
    </row>
    <row r="41" spans="1:33" ht="15" customHeight="1">
      <c r="A41" s="88"/>
      <c r="B41" s="149"/>
      <c r="C41" s="88"/>
      <c r="D41" s="88"/>
      <c r="E41" s="88"/>
      <c r="F41" s="149"/>
      <c r="G41" s="149"/>
      <c r="H41" s="149"/>
      <c r="I41" s="183"/>
      <c r="J41" s="183"/>
      <c r="K41" s="183"/>
      <c r="L41" s="183"/>
      <c r="M41" s="183"/>
      <c r="N41" s="183"/>
      <c r="O41" s="183"/>
      <c r="P41" s="183"/>
      <c r="Q41" s="183"/>
      <c r="S41" s="194"/>
      <c r="T41" s="192"/>
      <c r="U41" s="192"/>
      <c r="V41" s="192"/>
      <c r="W41" s="192"/>
      <c r="X41" s="192"/>
      <c r="AC41" s="195"/>
      <c r="AD41" s="174"/>
      <c r="AE41" s="174"/>
      <c r="AF41" s="174"/>
      <c r="AG41" s="174"/>
    </row>
    <row r="42" spans="1:33" ht="15" customHeight="1">
      <c r="A42" s="88"/>
      <c r="B42" s="149"/>
      <c r="C42" s="149"/>
      <c r="D42" s="149"/>
      <c r="S42" s="194"/>
      <c r="T42" s="192"/>
      <c r="U42" s="192"/>
      <c r="V42" s="192"/>
      <c r="W42" s="192"/>
      <c r="X42" s="192"/>
      <c r="AC42" s="195"/>
      <c r="AD42" s="174"/>
      <c r="AE42" s="174"/>
      <c r="AF42" s="174"/>
      <c r="AG42" s="174"/>
    </row>
    <row r="43" spans="1:33" ht="15" customHeight="1">
      <c r="S43" s="174"/>
      <c r="T43" s="174"/>
      <c r="U43" s="174"/>
      <c r="V43" s="174"/>
      <c r="W43" s="174"/>
      <c r="X43" s="174"/>
      <c r="AB43" s="174"/>
      <c r="AC43" s="174"/>
      <c r="AD43" s="174"/>
      <c r="AE43" s="174"/>
      <c r="AF43" s="174"/>
      <c r="AG43" s="174"/>
    </row>
    <row r="44" spans="1:33" ht="15" customHeight="1">
      <c r="M44" s="174"/>
    </row>
    <row r="45" spans="1:33" ht="15" customHeight="1">
      <c r="M45" s="174"/>
    </row>
    <row r="46" spans="1:33" ht="15" customHeight="1">
      <c r="M46" s="174"/>
    </row>
    <row r="47" spans="1:33" ht="9" customHeight="1">
      <c r="M47" s="174"/>
    </row>
    <row r="48" spans="1:33">
      <c r="M48" s="174"/>
      <c r="R48" s="183"/>
    </row>
    <row r="49" spans="1:18">
      <c r="M49" s="174"/>
      <c r="R49" s="174"/>
    </row>
    <row r="50" spans="1:18" s="183" customForma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74"/>
      <c r="N50" s="140"/>
      <c r="O50" s="140"/>
      <c r="P50" s="140"/>
      <c r="Q50" s="140"/>
      <c r="R50" s="174"/>
    </row>
    <row r="51" spans="1:18" s="174" customForma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N51" s="140"/>
      <c r="O51" s="140"/>
      <c r="P51" s="140"/>
      <c r="Q51" s="140"/>
      <c r="R51" s="140"/>
    </row>
    <row r="52" spans="1:18" s="174" customForma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N52" s="140"/>
      <c r="O52" s="140"/>
      <c r="P52" s="140"/>
      <c r="Q52" s="140"/>
      <c r="R52" s="140"/>
    </row>
    <row r="53" spans="1:18">
      <c r="M53" s="174"/>
    </row>
    <row r="54" spans="1:18" ht="26.25" customHeight="1">
      <c r="M54" s="174"/>
      <c r="R54" s="183"/>
    </row>
    <row r="55" spans="1:18">
      <c r="M55" s="174"/>
    </row>
    <row r="56" spans="1:18" s="183" customFormat="1" ht="32.25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74"/>
      <c r="N56" s="140"/>
      <c r="O56" s="140"/>
      <c r="P56" s="140"/>
      <c r="Q56" s="140"/>
      <c r="R56" s="140"/>
    </row>
    <row r="57" spans="1:18" ht="20.25" customHeight="1">
      <c r="M57" s="174"/>
    </row>
    <row r="58" spans="1:18" ht="20.25" customHeight="1">
      <c r="M58" s="174"/>
    </row>
    <row r="59" spans="1:18" ht="20.25" customHeight="1">
      <c r="M59" s="174"/>
    </row>
    <row r="60" spans="1:18" ht="20.25" customHeight="1">
      <c r="M60" s="174"/>
    </row>
    <row r="61" spans="1:18" ht="20.25" customHeight="1">
      <c r="M61" s="174"/>
    </row>
    <row r="62" spans="1:18" ht="20.25" customHeight="1">
      <c r="M62" s="174"/>
    </row>
    <row r="63" spans="1:18" ht="20.25" customHeight="1">
      <c r="M63" s="174"/>
    </row>
    <row r="64" spans="1:18" ht="32.25" customHeight="1">
      <c r="M64" s="174"/>
    </row>
    <row r="65" spans="13:13" ht="24.75" customHeight="1">
      <c r="M65" s="174"/>
    </row>
    <row r="66" spans="13:13" ht="24.75" customHeight="1">
      <c r="M66" s="174"/>
    </row>
    <row r="67" spans="13:13">
      <c r="M67" s="174"/>
    </row>
  </sheetData>
  <mergeCells count="27">
    <mergeCell ref="A1:R1"/>
    <mergeCell ref="A2:R2"/>
    <mergeCell ref="A3:R3"/>
    <mergeCell ref="C4:R4"/>
    <mergeCell ref="R5:R7"/>
    <mergeCell ref="P5:P7"/>
    <mergeCell ref="Q5:Q7"/>
    <mergeCell ref="N6:O6"/>
    <mergeCell ref="A5:B7"/>
    <mergeCell ref="C5:C7"/>
    <mergeCell ref="D5:I5"/>
    <mergeCell ref="J5:O5"/>
    <mergeCell ref="J6:K6"/>
    <mergeCell ref="L6:M6"/>
    <mergeCell ref="D6:E6"/>
    <mergeCell ref="F6:G6"/>
    <mergeCell ref="H6:I6"/>
    <mergeCell ref="A33:R33"/>
    <mergeCell ref="A22:A27"/>
    <mergeCell ref="A28:B28"/>
    <mergeCell ref="A29:A31"/>
    <mergeCell ref="A8:B8"/>
    <mergeCell ref="A9:B9"/>
    <mergeCell ref="A11:B11"/>
    <mergeCell ref="A12:A17"/>
    <mergeCell ref="A18:B18"/>
    <mergeCell ref="A19:B19"/>
  </mergeCells>
  <pageMargins left="0.7" right="0.7" top="0.51" bottom="0.75" header="0.33" footer="0.3"/>
  <pageSetup orientation="landscape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32"/>
  <sheetViews>
    <sheetView workbookViewId="0">
      <selection activeCell="S18" sqref="S18"/>
    </sheetView>
  </sheetViews>
  <sheetFormatPr defaultRowHeight="10.5"/>
  <cols>
    <col min="1" max="1" width="8.140625" style="1147" customWidth="1"/>
    <col min="2" max="2" width="19.28515625" style="1147" customWidth="1"/>
    <col min="3" max="3" width="4" style="1147" customWidth="1"/>
    <col min="4" max="5" width="4.5703125" style="1147" customWidth="1"/>
    <col min="6" max="19" width="4.5703125" style="1148" customWidth="1"/>
    <col min="20" max="21" width="4.42578125" style="1148" customWidth="1"/>
    <col min="22" max="22" width="6.42578125" style="1148" customWidth="1"/>
    <col min="23" max="23" width="6.28515625" style="1148" customWidth="1"/>
    <col min="24" max="25" width="4.42578125" style="1148" customWidth="1"/>
    <col min="26" max="27" width="4.140625" style="1147" customWidth="1"/>
    <col min="28" max="57" width="3.7109375" style="1147" customWidth="1"/>
    <col min="58" max="256" width="9.140625" style="1147"/>
    <col min="257" max="257" width="8.140625" style="1147" customWidth="1"/>
    <col min="258" max="258" width="19.28515625" style="1147" customWidth="1"/>
    <col min="259" max="259" width="4" style="1147" customWidth="1"/>
    <col min="260" max="275" width="4.5703125" style="1147" customWidth="1"/>
    <col min="276" max="277" width="4.42578125" style="1147" customWidth="1"/>
    <col min="278" max="278" width="6.42578125" style="1147" customWidth="1"/>
    <col min="279" max="279" width="6.28515625" style="1147" customWidth="1"/>
    <col min="280" max="281" width="4.42578125" style="1147" customWidth="1"/>
    <col min="282" max="283" width="4.140625" style="1147" customWidth="1"/>
    <col min="284" max="313" width="3.7109375" style="1147" customWidth="1"/>
    <col min="314" max="512" width="9.140625" style="1147"/>
    <col min="513" max="513" width="8.140625" style="1147" customWidth="1"/>
    <col min="514" max="514" width="19.28515625" style="1147" customWidth="1"/>
    <col min="515" max="515" width="4" style="1147" customWidth="1"/>
    <col min="516" max="531" width="4.5703125" style="1147" customWidth="1"/>
    <col min="532" max="533" width="4.42578125" style="1147" customWidth="1"/>
    <col min="534" max="534" width="6.42578125" style="1147" customWidth="1"/>
    <col min="535" max="535" width="6.28515625" style="1147" customWidth="1"/>
    <col min="536" max="537" width="4.42578125" style="1147" customWidth="1"/>
    <col min="538" max="539" width="4.140625" style="1147" customWidth="1"/>
    <col min="540" max="569" width="3.7109375" style="1147" customWidth="1"/>
    <col min="570" max="768" width="9.140625" style="1147"/>
    <col min="769" max="769" width="8.140625" style="1147" customWidth="1"/>
    <col min="770" max="770" width="19.28515625" style="1147" customWidth="1"/>
    <col min="771" max="771" width="4" style="1147" customWidth="1"/>
    <col min="772" max="787" width="4.5703125" style="1147" customWidth="1"/>
    <col min="788" max="789" width="4.42578125" style="1147" customWidth="1"/>
    <col min="790" max="790" width="6.42578125" style="1147" customWidth="1"/>
    <col min="791" max="791" width="6.28515625" style="1147" customWidth="1"/>
    <col min="792" max="793" width="4.42578125" style="1147" customWidth="1"/>
    <col min="794" max="795" width="4.140625" style="1147" customWidth="1"/>
    <col min="796" max="825" width="3.7109375" style="1147" customWidth="1"/>
    <col min="826" max="1024" width="9.140625" style="1147"/>
    <col min="1025" max="1025" width="8.140625" style="1147" customWidth="1"/>
    <col min="1026" max="1026" width="19.28515625" style="1147" customWidth="1"/>
    <col min="1027" max="1027" width="4" style="1147" customWidth="1"/>
    <col min="1028" max="1043" width="4.5703125" style="1147" customWidth="1"/>
    <col min="1044" max="1045" width="4.42578125" style="1147" customWidth="1"/>
    <col min="1046" max="1046" width="6.42578125" style="1147" customWidth="1"/>
    <col min="1047" max="1047" width="6.28515625" style="1147" customWidth="1"/>
    <col min="1048" max="1049" width="4.42578125" style="1147" customWidth="1"/>
    <col min="1050" max="1051" width="4.140625" style="1147" customWidth="1"/>
    <col min="1052" max="1081" width="3.7109375" style="1147" customWidth="1"/>
    <col min="1082" max="1280" width="9.140625" style="1147"/>
    <col min="1281" max="1281" width="8.140625" style="1147" customWidth="1"/>
    <col min="1282" max="1282" width="19.28515625" style="1147" customWidth="1"/>
    <col min="1283" max="1283" width="4" style="1147" customWidth="1"/>
    <col min="1284" max="1299" width="4.5703125" style="1147" customWidth="1"/>
    <col min="1300" max="1301" width="4.42578125" style="1147" customWidth="1"/>
    <col min="1302" max="1302" width="6.42578125" style="1147" customWidth="1"/>
    <col min="1303" max="1303" width="6.28515625" style="1147" customWidth="1"/>
    <col min="1304" max="1305" width="4.42578125" style="1147" customWidth="1"/>
    <col min="1306" max="1307" width="4.140625" style="1147" customWidth="1"/>
    <col min="1308" max="1337" width="3.7109375" style="1147" customWidth="1"/>
    <col min="1338" max="1536" width="9.140625" style="1147"/>
    <col min="1537" max="1537" width="8.140625" style="1147" customWidth="1"/>
    <col min="1538" max="1538" width="19.28515625" style="1147" customWidth="1"/>
    <col min="1539" max="1539" width="4" style="1147" customWidth="1"/>
    <col min="1540" max="1555" width="4.5703125" style="1147" customWidth="1"/>
    <col min="1556" max="1557" width="4.42578125" style="1147" customWidth="1"/>
    <col min="1558" max="1558" width="6.42578125" style="1147" customWidth="1"/>
    <col min="1559" max="1559" width="6.28515625" style="1147" customWidth="1"/>
    <col min="1560" max="1561" width="4.42578125" style="1147" customWidth="1"/>
    <col min="1562" max="1563" width="4.140625" style="1147" customWidth="1"/>
    <col min="1564" max="1593" width="3.7109375" style="1147" customWidth="1"/>
    <col min="1594" max="1792" width="9.140625" style="1147"/>
    <col min="1793" max="1793" width="8.140625" style="1147" customWidth="1"/>
    <col min="1794" max="1794" width="19.28515625" style="1147" customWidth="1"/>
    <col min="1795" max="1795" width="4" style="1147" customWidth="1"/>
    <col min="1796" max="1811" width="4.5703125" style="1147" customWidth="1"/>
    <col min="1812" max="1813" width="4.42578125" style="1147" customWidth="1"/>
    <col min="1814" max="1814" width="6.42578125" style="1147" customWidth="1"/>
    <col min="1815" max="1815" width="6.28515625" style="1147" customWidth="1"/>
    <col min="1816" max="1817" width="4.42578125" style="1147" customWidth="1"/>
    <col min="1818" max="1819" width="4.140625" style="1147" customWidth="1"/>
    <col min="1820" max="1849" width="3.7109375" style="1147" customWidth="1"/>
    <col min="1850" max="2048" width="9.140625" style="1147"/>
    <col min="2049" max="2049" width="8.140625" style="1147" customWidth="1"/>
    <col min="2050" max="2050" width="19.28515625" style="1147" customWidth="1"/>
    <col min="2051" max="2051" width="4" style="1147" customWidth="1"/>
    <col min="2052" max="2067" width="4.5703125" style="1147" customWidth="1"/>
    <col min="2068" max="2069" width="4.42578125" style="1147" customWidth="1"/>
    <col min="2070" max="2070" width="6.42578125" style="1147" customWidth="1"/>
    <col min="2071" max="2071" width="6.28515625" style="1147" customWidth="1"/>
    <col min="2072" max="2073" width="4.42578125" style="1147" customWidth="1"/>
    <col min="2074" max="2075" width="4.140625" style="1147" customWidth="1"/>
    <col min="2076" max="2105" width="3.7109375" style="1147" customWidth="1"/>
    <col min="2106" max="2304" width="9.140625" style="1147"/>
    <col min="2305" max="2305" width="8.140625" style="1147" customWidth="1"/>
    <col min="2306" max="2306" width="19.28515625" style="1147" customWidth="1"/>
    <col min="2307" max="2307" width="4" style="1147" customWidth="1"/>
    <col min="2308" max="2323" width="4.5703125" style="1147" customWidth="1"/>
    <col min="2324" max="2325" width="4.42578125" style="1147" customWidth="1"/>
    <col min="2326" max="2326" width="6.42578125" style="1147" customWidth="1"/>
    <col min="2327" max="2327" width="6.28515625" style="1147" customWidth="1"/>
    <col min="2328" max="2329" width="4.42578125" style="1147" customWidth="1"/>
    <col min="2330" max="2331" width="4.140625" style="1147" customWidth="1"/>
    <col min="2332" max="2361" width="3.7109375" style="1147" customWidth="1"/>
    <col min="2362" max="2560" width="9.140625" style="1147"/>
    <col min="2561" max="2561" width="8.140625" style="1147" customWidth="1"/>
    <col min="2562" max="2562" width="19.28515625" style="1147" customWidth="1"/>
    <col min="2563" max="2563" width="4" style="1147" customWidth="1"/>
    <col min="2564" max="2579" width="4.5703125" style="1147" customWidth="1"/>
    <col min="2580" max="2581" width="4.42578125" style="1147" customWidth="1"/>
    <col min="2582" max="2582" width="6.42578125" style="1147" customWidth="1"/>
    <col min="2583" max="2583" width="6.28515625" style="1147" customWidth="1"/>
    <col min="2584" max="2585" width="4.42578125" style="1147" customWidth="1"/>
    <col min="2586" max="2587" width="4.140625" style="1147" customWidth="1"/>
    <col min="2588" max="2617" width="3.7109375" style="1147" customWidth="1"/>
    <col min="2618" max="2816" width="9.140625" style="1147"/>
    <col min="2817" max="2817" width="8.140625" style="1147" customWidth="1"/>
    <col min="2818" max="2818" width="19.28515625" style="1147" customWidth="1"/>
    <col min="2819" max="2819" width="4" style="1147" customWidth="1"/>
    <col min="2820" max="2835" width="4.5703125" style="1147" customWidth="1"/>
    <col min="2836" max="2837" width="4.42578125" style="1147" customWidth="1"/>
    <col min="2838" max="2838" width="6.42578125" style="1147" customWidth="1"/>
    <col min="2839" max="2839" width="6.28515625" style="1147" customWidth="1"/>
    <col min="2840" max="2841" width="4.42578125" style="1147" customWidth="1"/>
    <col min="2842" max="2843" width="4.140625" style="1147" customWidth="1"/>
    <col min="2844" max="2873" width="3.7109375" style="1147" customWidth="1"/>
    <col min="2874" max="3072" width="9.140625" style="1147"/>
    <col min="3073" max="3073" width="8.140625" style="1147" customWidth="1"/>
    <col min="3074" max="3074" width="19.28515625" style="1147" customWidth="1"/>
    <col min="3075" max="3075" width="4" style="1147" customWidth="1"/>
    <col min="3076" max="3091" width="4.5703125" style="1147" customWidth="1"/>
    <col min="3092" max="3093" width="4.42578125" style="1147" customWidth="1"/>
    <col min="3094" max="3094" width="6.42578125" style="1147" customWidth="1"/>
    <col min="3095" max="3095" width="6.28515625" style="1147" customWidth="1"/>
    <col min="3096" max="3097" width="4.42578125" style="1147" customWidth="1"/>
    <col min="3098" max="3099" width="4.140625" style="1147" customWidth="1"/>
    <col min="3100" max="3129" width="3.7109375" style="1147" customWidth="1"/>
    <col min="3130" max="3328" width="9.140625" style="1147"/>
    <col min="3329" max="3329" width="8.140625" style="1147" customWidth="1"/>
    <col min="3330" max="3330" width="19.28515625" style="1147" customWidth="1"/>
    <col min="3331" max="3331" width="4" style="1147" customWidth="1"/>
    <col min="3332" max="3347" width="4.5703125" style="1147" customWidth="1"/>
    <col min="3348" max="3349" width="4.42578125" style="1147" customWidth="1"/>
    <col min="3350" max="3350" width="6.42578125" style="1147" customWidth="1"/>
    <col min="3351" max="3351" width="6.28515625" style="1147" customWidth="1"/>
    <col min="3352" max="3353" width="4.42578125" style="1147" customWidth="1"/>
    <col min="3354" max="3355" width="4.140625" style="1147" customWidth="1"/>
    <col min="3356" max="3385" width="3.7109375" style="1147" customWidth="1"/>
    <col min="3386" max="3584" width="9.140625" style="1147"/>
    <col min="3585" max="3585" width="8.140625" style="1147" customWidth="1"/>
    <col min="3586" max="3586" width="19.28515625" style="1147" customWidth="1"/>
    <col min="3587" max="3587" width="4" style="1147" customWidth="1"/>
    <col min="3588" max="3603" width="4.5703125" style="1147" customWidth="1"/>
    <col min="3604" max="3605" width="4.42578125" style="1147" customWidth="1"/>
    <col min="3606" max="3606" width="6.42578125" style="1147" customWidth="1"/>
    <col min="3607" max="3607" width="6.28515625" style="1147" customWidth="1"/>
    <col min="3608" max="3609" width="4.42578125" style="1147" customWidth="1"/>
    <col min="3610" max="3611" width="4.140625" style="1147" customWidth="1"/>
    <col min="3612" max="3641" width="3.7109375" style="1147" customWidth="1"/>
    <col min="3642" max="3840" width="9.140625" style="1147"/>
    <col min="3841" max="3841" width="8.140625" style="1147" customWidth="1"/>
    <col min="3842" max="3842" width="19.28515625" style="1147" customWidth="1"/>
    <col min="3843" max="3843" width="4" style="1147" customWidth="1"/>
    <col min="3844" max="3859" width="4.5703125" style="1147" customWidth="1"/>
    <col min="3860" max="3861" width="4.42578125" style="1147" customWidth="1"/>
    <col min="3862" max="3862" width="6.42578125" style="1147" customWidth="1"/>
    <col min="3863" max="3863" width="6.28515625" style="1147" customWidth="1"/>
    <col min="3864" max="3865" width="4.42578125" style="1147" customWidth="1"/>
    <col min="3866" max="3867" width="4.140625" style="1147" customWidth="1"/>
    <col min="3868" max="3897" width="3.7109375" style="1147" customWidth="1"/>
    <col min="3898" max="4096" width="9.140625" style="1147"/>
    <col min="4097" max="4097" width="8.140625" style="1147" customWidth="1"/>
    <col min="4098" max="4098" width="19.28515625" style="1147" customWidth="1"/>
    <col min="4099" max="4099" width="4" style="1147" customWidth="1"/>
    <col min="4100" max="4115" width="4.5703125" style="1147" customWidth="1"/>
    <col min="4116" max="4117" width="4.42578125" style="1147" customWidth="1"/>
    <col min="4118" max="4118" width="6.42578125" style="1147" customWidth="1"/>
    <col min="4119" max="4119" width="6.28515625" style="1147" customWidth="1"/>
    <col min="4120" max="4121" width="4.42578125" style="1147" customWidth="1"/>
    <col min="4122" max="4123" width="4.140625" style="1147" customWidth="1"/>
    <col min="4124" max="4153" width="3.7109375" style="1147" customWidth="1"/>
    <col min="4154" max="4352" width="9.140625" style="1147"/>
    <col min="4353" max="4353" width="8.140625" style="1147" customWidth="1"/>
    <col min="4354" max="4354" width="19.28515625" style="1147" customWidth="1"/>
    <col min="4355" max="4355" width="4" style="1147" customWidth="1"/>
    <col min="4356" max="4371" width="4.5703125" style="1147" customWidth="1"/>
    <col min="4372" max="4373" width="4.42578125" style="1147" customWidth="1"/>
    <col min="4374" max="4374" width="6.42578125" style="1147" customWidth="1"/>
    <col min="4375" max="4375" width="6.28515625" style="1147" customWidth="1"/>
    <col min="4376" max="4377" width="4.42578125" style="1147" customWidth="1"/>
    <col min="4378" max="4379" width="4.140625" style="1147" customWidth="1"/>
    <col min="4380" max="4409" width="3.7109375" style="1147" customWidth="1"/>
    <col min="4410" max="4608" width="9.140625" style="1147"/>
    <col min="4609" max="4609" width="8.140625" style="1147" customWidth="1"/>
    <col min="4610" max="4610" width="19.28515625" style="1147" customWidth="1"/>
    <col min="4611" max="4611" width="4" style="1147" customWidth="1"/>
    <col min="4612" max="4627" width="4.5703125" style="1147" customWidth="1"/>
    <col min="4628" max="4629" width="4.42578125" style="1147" customWidth="1"/>
    <col min="4630" max="4630" width="6.42578125" style="1147" customWidth="1"/>
    <col min="4631" max="4631" width="6.28515625" style="1147" customWidth="1"/>
    <col min="4632" max="4633" width="4.42578125" style="1147" customWidth="1"/>
    <col min="4634" max="4635" width="4.140625" style="1147" customWidth="1"/>
    <col min="4636" max="4665" width="3.7109375" style="1147" customWidth="1"/>
    <col min="4666" max="4864" width="9.140625" style="1147"/>
    <col min="4865" max="4865" width="8.140625" style="1147" customWidth="1"/>
    <col min="4866" max="4866" width="19.28515625" style="1147" customWidth="1"/>
    <col min="4867" max="4867" width="4" style="1147" customWidth="1"/>
    <col min="4868" max="4883" width="4.5703125" style="1147" customWidth="1"/>
    <col min="4884" max="4885" width="4.42578125" style="1147" customWidth="1"/>
    <col min="4886" max="4886" width="6.42578125" style="1147" customWidth="1"/>
    <col min="4887" max="4887" width="6.28515625" style="1147" customWidth="1"/>
    <col min="4888" max="4889" width="4.42578125" style="1147" customWidth="1"/>
    <col min="4890" max="4891" width="4.140625" style="1147" customWidth="1"/>
    <col min="4892" max="4921" width="3.7109375" style="1147" customWidth="1"/>
    <col min="4922" max="5120" width="9.140625" style="1147"/>
    <col min="5121" max="5121" width="8.140625" style="1147" customWidth="1"/>
    <col min="5122" max="5122" width="19.28515625" style="1147" customWidth="1"/>
    <col min="5123" max="5123" width="4" style="1147" customWidth="1"/>
    <col min="5124" max="5139" width="4.5703125" style="1147" customWidth="1"/>
    <col min="5140" max="5141" width="4.42578125" style="1147" customWidth="1"/>
    <col min="5142" max="5142" width="6.42578125" style="1147" customWidth="1"/>
    <col min="5143" max="5143" width="6.28515625" style="1147" customWidth="1"/>
    <col min="5144" max="5145" width="4.42578125" style="1147" customWidth="1"/>
    <col min="5146" max="5147" width="4.140625" style="1147" customWidth="1"/>
    <col min="5148" max="5177" width="3.7109375" style="1147" customWidth="1"/>
    <col min="5178" max="5376" width="9.140625" style="1147"/>
    <col min="5377" max="5377" width="8.140625" style="1147" customWidth="1"/>
    <col min="5378" max="5378" width="19.28515625" style="1147" customWidth="1"/>
    <col min="5379" max="5379" width="4" style="1147" customWidth="1"/>
    <col min="5380" max="5395" width="4.5703125" style="1147" customWidth="1"/>
    <col min="5396" max="5397" width="4.42578125" style="1147" customWidth="1"/>
    <col min="5398" max="5398" width="6.42578125" style="1147" customWidth="1"/>
    <col min="5399" max="5399" width="6.28515625" style="1147" customWidth="1"/>
    <col min="5400" max="5401" width="4.42578125" style="1147" customWidth="1"/>
    <col min="5402" max="5403" width="4.140625" style="1147" customWidth="1"/>
    <col min="5404" max="5433" width="3.7109375" style="1147" customWidth="1"/>
    <col min="5434" max="5632" width="9.140625" style="1147"/>
    <col min="5633" max="5633" width="8.140625" style="1147" customWidth="1"/>
    <col min="5634" max="5634" width="19.28515625" style="1147" customWidth="1"/>
    <col min="5635" max="5635" width="4" style="1147" customWidth="1"/>
    <col min="5636" max="5651" width="4.5703125" style="1147" customWidth="1"/>
    <col min="5652" max="5653" width="4.42578125" style="1147" customWidth="1"/>
    <col min="5654" max="5654" width="6.42578125" style="1147" customWidth="1"/>
    <col min="5655" max="5655" width="6.28515625" style="1147" customWidth="1"/>
    <col min="5656" max="5657" width="4.42578125" style="1147" customWidth="1"/>
    <col min="5658" max="5659" width="4.140625" style="1147" customWidth="1"/>
    <col min="5660" max="5689" width="3.7109375" style="1147" customWidth="1"/>
    <col min="5690" max="5888" width="9.140625" style="1147"/>
    <col min="5889" max="5889" width="8.140625" style="1147" customWidth="1"/>
    <col min="5890" max="5890" width="19.28515625" style="1147" customWidth="1"/>
    <col min="5891" max="5891" width="4" style="1147" customWidth="1"/>
    <col min="5892" max="5907" width="4.5703125" style="1147" customWidth="1"/>
    <col min="5908" max="5909" width="4.42578125" style="1147" customWidth="1"/>
    <col min="5910" max="5910" width="6.42578125" style="1147" customWidth="1"/>
    <col min="5911" max="5911" width="6.28515625" style="1147" customWidth="1"/>
    <col min="5912" max="5913" width="4.42578125" style="1147" customWidth="1"/>
    <col min="5914" max="5915" width="4.140625" style="1147" customWidth="1"/>
    <col min="5916" max="5945" width="3.7109375" style="1147" customWidth="1"/>
    <col min="5946" max="6144" width="9.140625" style="1147"/>
    <col min="6145" max="6145" width="8.140625" style="1147" customWidth="1"/>
    <col min="6146" max="6146" width="19.28515625" style="1147" customWidth="1"/>
    <col min="6147" max="6147" width="4" style="1147" customWidth="1"/>
    <col min="6148" max="6163" width="4.5703125" style="1147" customWidth="1"/>
    <col min="6164" max="6165" width="4.42578125" style="1147" customWidth="1"/>
    <col min="6166" max="6166" width="6.42578125" style="1147" customWidth="1"/>
    <col min="6167" max="6167" width="6.28515625" style="1147" customWidth="1"/>
    <col min="6168" max="6169" width="4.42578125" style="1147" customWidth="1"/>
    <col min="6170" max="6171" width="4.140625" style="1147" customWidth="1"/>
    <col min="6172" max="6201" width="3.7109375" style="1147" customWidth="1"/>
    <col min="6202" max="6400" width="9.140625" style="1147"/>
    <col min="6401" max="6401" width="8.140625" style="1147" customWidth="1"/>
    <col min="6402" max="6402" width="19.28515625" style="1147" customWidth="1"/>
    <col min="6403" max="6403" width="4" style="1147" customWidth="1"/>
    <col min="6404" max="6419" width="4.5703125" style="1147" customWidth="1"/>
    <col min="6420" max="6421" width="4.42578125" style="1147" customWidth="1"/>
    <col min="6422" max="6422" width="6.42578125" style="1147" customWidth="1"/>
    <col min="6423" max="6423" width="6.28515625" style="1147" customWidth="1"/>
    <col min="6424" max="6425" width="4.42578125" style="1147" customWidth="1"/>
    <col min="6426" max="6427" width="4.140625" style="1147" customWidth="1"/>
    <col min="6428" max="6457" width="3.7109375" style="1147" customWidth="1"/>
    <col min="6458" max="6656" width="9.140625" style="1147"/>
    <col min="6657" max="6657" width="8.140625" style="1147" customWidth="1"/>
    <col min="6658" max="6658" width="19.28515625" style="1147" customWidth="1"/>
    <col min="6659" max="6659" width="4" style="1147" customWidth="1"/>
    <col min="6660" max="6675" width="4.5703125" style="1147" customWidth="1"/>
    <col min="6676" max="6677" width="4.42578125" style="1147" customWidth="1"/>
    <col min="6678" max="6678" width="6.42578125" style="1147" customWidth="1"/>
    <col min="6679" max="6679" width="6.28515625" style="1147" customWidth="1"/>
    <col min="6680" max="6681" width="4.42578125" style="1147" customWidth="1"/>
    <col min="6682" max="6683" width="4.140625" style="1147" customWidth="1"/>
    <col min="6684" max="6713" width="3.7109375" style="1147" customWidth="1"/>
    <col min="6714" max="6912" width="9.140625" style="1147"/>
    <col min="6913" max="6913" width="8.140625" style="1147" customWidth="1"/>
    <col min="6914" max="6914" width="19.28515625" style="1147" customWidth="1"/>
    <col min="6915" max="6915" width="4" style="1147" customWidth="1"/>
    <col min="6916" max="6931" width="4.5703125" style="1147" customWidth="1"/>
    <col min="6932" max="6933" width="4.42578125" style="1147" customWidth="1"/>
    <col min="6934" max="6934" width="6.42578125" style="1147" customWidth="1"/>
    <col min="6935" max="6935" width="6.28515625" style="1147" customWidth="1"/>
    <col min="6936" max="6937" width="4.42578125" style="1147" customWidth="1"/>
    <col min="6938" max="6939" width="4.140625" style="1147" customWidth="1"/>
    <col min="6940" max="6969" width="3.7109375" style="1147" customWidth="1"/>
    <col min="6970" max="7168" width="9.140625" style="1147"/>
    <col min="7169" max="7169" width="8.140625" style="1147" customWidth="1"/>
    <col min="7170" max="7170" width="19.28515625" style="1147" customWidth="1"/>
    <col min="7171" max="7171" width="4" style="1147" customWidth="1"/>
    <col min="7172" max="7187" width="4.5703125" style="1147" customWidth="1"/>
    <col min="7188" max="7189" width="4.42578125" style="1147" customWidth="1"/>
    <col min="7190" max="7190" width="6.42578125" style="1147" customWidth="1"/>
    <col min="7191" max="7191" width="6.28515625" style="1147" customWidth="1"/>
    <col min="7192" max="7193" width="4.42578125" style="1147" customWidth="1"/>
    <col min="7194" max="7195" width="4.140625" style="1147" customWidth="1"/>
    <col min="7196" max="7225" width="3.7109375" style="1147" customWidth="1"/>
    <col min="7226" max="7424" width="9.140625" style="1147"/>
    <col min="7425" max="7425" width="8.140625" style="1147" customWidth="1"/>
    <col min="7426" max="7426" width="19.28515625" style="1147" customWidth="1"/>
    <col min="7427" max="7427" width="4" style="1147" customWidth="1"/>
    <col min="7428" max="7443" width="4.5703125" style="1147" customWidth="1"/>
    <col min="7444" max="7445" width="4.42578125" style="1147" customWidth="1"/>
    <col min="7446" max="7446" width="6.42578125" style="1147" customWidth="1"/>
    <col min="7447" max="7447" width="6.28515625" style="1147" customWidth="1"/>
    <col min="7448" max="7449" width="4.42578125" style="1147" customWidth="1"/>
    <col min="7450" max="7451" width="4.140625" style="1147" customWidth="1"/>
    <col min="7452" max="7481" width="3.7109375" style="1147" customWidth="1"/>
    <col min="7482" max="7680" width="9.140625" style="1147"/>
    <col min="7681" max="7681" width="8.140625" style="1147" customWidth="1"/>
    <col min="7682" max="7682" width="19.28515625" style="1147" customWidth="1"/>
    <col min="7683" max="7683" width="4" style="1147" customWidth="1"/>
    <col min="7684" max="7699" width="4.5703125" style="1147" customWidth="1"/>
    <col min="7700" max="7701" width="4.42578125" style="1147" customWidth="1"/>
    <col min="7702" max="7702" width="6.42578125" style="1147" customWidth="1"/>
    <col min="7703" max="7703" width="6.28515625" style="1147" customWidth="1"/>
    <col min="7704" max="7705" width="4.42578125" style="1147" customWidth="1"/>
    <col min="7706" max="7707" width="4.140625" style="1147" customWidth="1"/>
    <col min="7708" max="7737" width="3.7109375" style="1147" customWidth="1"/>
    <col min="7738" max="7936" width="9.140625" style="1147"/>
    <col min="7937" max="7937" width="8.140625" style="1147" customWidth="1"/>
    <col min="7938" max="7938" width="19.28515625" style="1147" customWidth="1"/>
    <col min="7939" max="7939" width="4" style="1147" customWidth="1"/>
    <col min="7940" max="7955" width="4.5703125" style="1147" customWidth="1"/>
    <col min="7956" max="7957" width="4.42578125" style="1147" customWidth="1"/>
    <col min="7958" max="7958" width="6.42578125" style="1147" customWidth="1"/>
    <col min="7959" max="7959" width="6.28515625" style="1147" customWidth="1"/>
    <col min="7960" max="7961" width="4.42578125" style="1147" customWidth="1"/>
    <col min="7962" max="7963" width="4.140625" style="1147" customWidth="1"/>
    <col min="7964" max="7993" width="3.7109375" style="1147" customWidth="1"/>
    <col min="7994" max="8192" width="9.140625" style="1147"/>
    <col min="8193" max="8193" width="8.140625" style="1147" customWidth="1"/>
    <col min="8194" max="8194" width="19.28515625" style="1147" customWidth="1"/>
    <col min="8195" max="8195" width="4" style="1147" customWidth="1"/>
    <col min="8196" max="8211" width="4.5703125" style="1147" customWidth="1"/>
    <col min="8212" max="8213" width="4.42578125" style="1147" customWidth="1"/>
    <col min="8214" max="8214" width="6.42578125" style="1147" customWidth="1"/>
    <col min="8215" max="8215" width="6.28515625" style="1147" customWidth="1"/>
    <col min="8216" max="8217" width="4.42578125" style="1147" customWidth="1"/>
    <col min="8218" max="8219" width="4.140625" style="1147" customWidth="1"/>
    <col min="8220" max="8249" width="3.7109375" style="1147" customWidth="1"/>
    <col min="8250" max="8448" width="9.140625" style="1147"/>
    <col min="8449" max="8449" width="8.140625" style="1147" customWidth="1"/>
    <col min="8450" max="8450" width="19.28515625" style="1147" customWidth="1"/>
    <col min="8451" max="8451" width="4" style="1147" customWidth="1"/>
    <col min="8452" max="8467" width="4.5703125" style="1147" customWidth="1"/>
    <col min="8468" max="8469" width="4.42578125" style="1147" customWidth="1"/>
    <col min="8470" max="8470" width="6.42578125" style="1147" customWidth="1"/>
    <col min="8471" max="8471" width="6.28515625" style="1147" customWidth="1"/>
    <col min="8472" max="8473" width="4.42578125" style="1147" customWidth="1"/>
    <col min="8474" max="8475" width="4.140625" style="1147" customWidth="1"/>
    <col min="8476" max="8505" width="3.7109375" style="1147" customWidth="1"/>
    <col min="8506" max="8704" width="9.140625" style="1147"/>
    <col min="8705" max="8705" width="8.140625" style="1147" customWidth="1"/>
    <col min="8706" max="8706" width="19.28515625" style="1147" customWidth="1"/>
    <col min="8707" max="8707" width="4" style="1147" customWidth="1"/>
    <col min="8708" max="8723" width="4.5703125" style="1147" customWidth="1"/>
    <col min="8724" max="8725" width="4.42578125" style="1147" customWidth="1"/>
    <col min="8726" max="8726" width="6.42578125" style="1147" customWidth="1"/>
    <col min="8727" max="8727" width="6.28515625" style="1147" customWidth="1"/>
    <col min="8728" max="8729" width="4.42578125" style="1147" customWidth="1"/>
    <col min="8730" max="8731" width="4.140625" style="1147" customWidth="1"/>
    <col min="8732" max="8761" width="3.7109375" style="1147" customWidth="1"/>
    <col min="8762" max="8960" width="9.140625" style="1147"/>
    <col min="8961" max="8961" width="8.140625" style="1147" customWidth="1"/>
    <col min="8962" max="8962" width="19.28515625" style="1147" customWidth="1"/>
    <col min="8963" max="8963" width="4" style="1147" customWidth="1"/>
    <col min="8964" max="8979" width="4.5703125" style="1147" customWidth="1"/>
    <col min="8980" max="8981" width="4.42578125" style="1147" customWidth="1"/>
    <col min="8982" max="8982" width="6.42578125" style="1147" customWidth="1"/>
    <col min="8983" max="8983" width="6.28515625" style="1147" customWidth="1"/>
    <col min="8984" max="8985" width="4.42578125" style="1147" customWidth="1"/>
    <col min="8986" max="8987" width="4.140625" style="1147" customWidth="1"/>
    <col min="8988" max="9017" width="3.7109375" style="1147" customWidth="1"/>
    <col min="9018" max="9216" width="9.140625" style="1147"/>
    <col min="9217" max="9217" width="8.140625" style="1147" customWidth="1"/>
    <col min="9218" max="9218" width="19.28515625" style="1147" customWidth="1"/>
    <col min="9219" max="9219" width="4" style="1147" customWidth="1"/>
    <col min="9220" max="9235" width="4.5703125" style="1147" customWidth="1"/>
    <col min="9236" max="9237" width="4.42578125" style="1147" customWidth="1"/>
    <col min="9238" max="9238" width="6.42578125" style="1147" customWidth="1"/>
    <col min="9239" max="9239" width="6.28515625" style="1147" customWidth="1"/>
    <col min="9240" max="9241" width="4.42578125" style="1147" customWidth="1"/>
    <col min="9242" max="9243" width="4.140625" style="1147" customWidth="1"/>
    <col min="9244" max="9273" width="3.7109375" style="1147" customWidth="1"/>
    <col min="9274" max="9472" width="9.140625" style="1147"/>
    <col min="9473" max="9473" width="8.140625" style="1147" customWidth="1"/>
    <col min="9474" max="9474" width="19.28515625" style="1147" customWidth="1"/>
    <col min="9475" max="9475" width="4" style="1147" customWidth="1"/>
    <col min="9476" max="9491" width="4.5703125" style="1147" customWidth="1"/>
    <col min="9492" max="9493" width="4.42578125" style="1147" customWidth="1"/>
    <col min="9494" max="9494" width="6.42578125" style="1147" customWidth="1"/>
    <col min="9495" max="9495" width="6.28515625" style="1147" customWidth="1"/>
    <col min="9496" max="9497" width="4.42578125" style="1147" customWidth="1"/>
    <col min="9498" max="9499" width="4.140625" style="1147" customWidth="1"/>
    <col min="9500" max="9529" width="3.7109375" style="1147" customWidth="1"/>
    <col min="9530" max="9728" width="9.140625" style="1147"/>
    <col min="9729" max="9729" width="8.140625" style="1147" customWidth="1"/>
    <col min="9730" max="9730" width="19.28515625" style="1147" customWidth="1"/>
    <col min="9731" max="9731" width="4" style="1147" customWidth="1"/>
    <col min="9732" max="9747" width="4.5703125" style="1147" customWidth="1"/>
    <col min="9748" max="9749" width="4.42578125" style="1147" customWidth="1"/>
    <col min="9750" max="9750" width="6.42578125" style="1147" customWidth="1"/>
    <col min="9751" max="9751" width="6.28515625" style="1147" customWidth="1"/>
    <col min="9752" max="9753" width="4.42578125" style="1147" customWidth="1"/>
    <col min="9754" max="9755" width="4.140625" style="1147" customWidth="1"/>
    <col min="9756" max="9785" width="3.7109375" style="1147" customWidth="1"/>
    <col min="9786" max="9984" width="9.140625" style="1147"/>
    <col min="9985" max="9985" width="8.140625" style="1147" customWidth="1"/>
    <col min="9986" max="9986" width="19.28515625" style="1147" customWidth="1"/>
    <col min="9987" max="9987" width="4" style="1147" customWidth="1"/>
    <col min="9988" max="10003" width="4.5703125" style="1147" customWidth="1"/>
    <col min="10004" max="10005" width="4.42578125" style="1147" customWidth="1"/>
    <col min="10006" max="10006" width="6.42578125" style="1147" customWidth="1"/>
    <col min="10007" max="10007" width="6.28515625" style="1147" customWidth="1"/>
    <col min="10008" max="10009" width="4.42578125" style="1147" customWidth="1"/>
    <col min="10010" max="10011" width="4.140625" style="1147" customWidth="1"/>
    <col min="10012" max="10041" width="3.7109375" style="1147" customWidth="1"/>
    <col min="10042" max="10240" width="9.140625" style="1147"/>
    <col min="10241" max="10241" width="8.140625" style="1147" customWidth="1"/>
    <col min="10242" max="10242" width="19.28515625" style="1147" customWidth="1"/>
    <col min="10243" max="10243" width="4" style="1147" customWidth="1"/>
    <col min="10244" max="10259" width="4.5703125" style="1147" customWidth="1"/>
    <col min="10260" max="10261" width="4.42578125" style="1147" customWidth="1"/>
    <col min="10262" max="10262" width="6.42578125" style="1147" customWidth="1"/>
    <col min="10263" max="10263" width="6.28515625" style="1147" customWidth="1"/>
    <col min="10264" max="10265" width="4.42578125" style="1147" customWidth="1"/>
    <col min="10266" max="10267" width="4.140625" style="1147" customWidth="1"/>
    <col min="10268" max="10297" width="3.7109375" style="1147" customWidth="1"/>
    <col min="10298" max="10496" width="9.140625" style="1147"/>
    <col min="10497" max="10497" width="8.140625" style="1147" customWidth="1"/>
    <col min="10498" max="10498" width="19.28515625" style="1147" customWidth="1"/>
    <col min="10499" max="10499" width="4" style="1147" customWidth="1"/>
    <col min="10500" max="10515" width="4.5703125" style="1147" customWidth="1"/>
    <col min="10516" max="10517" width="4.42578125" style="1147" customWidth="1"/>
    <col min="10518" max="10518" width="6.42578125" style="1147" customWidth="1"/>
    <col min="10519" max="10519" width="6.28515625" style="1147" customWidth="1"/>
    <col min="10520" max="10521" width="4.42578125" style="1147" customWidth="1"/>
    <col min="10522" max="10523" width="4.140625" style="1147" customWidth="1"/>
    <col min="10524" max="10553" width="3.7109375" style="1147" customWidth="1"/>
    <col min="10554" max="10752" width="9.140625" style="1147"/>
    <col min="10753" max="10753" width="8.140625" style="1147" customWidth="1"/>
    <col min="10754" max="10754" width="19.28515625" style="1147" customWidth="1"/>
    <col min="10755" max="10755" width="4" style="1147" customWidth="1"/>
    <col min="10756" max="10771" width="4.5703125" style="1147" customWidth="1"/>
    <col min="10772" max="10773" width="4.42578125" style="1147" customWidth="1"/>
    <col min="10774" max="10774" width="6.42578125" style="1147" customWidth="1"/>
    <col min="10775" max="10775" width="6.28515625" style="1147" customWidth="1"/>
    <col min="10776" max="10777" width="4.42578125" style="1147" customWidth="1"/>
    <col min="10778" max="10779" width="4.140625" style="1147" customWidth="1"/>
    <col min="10780" max="10809" width="3.7109375" style="1147" customWidth="1"/>
    <col min="10810" max="11008" width="9.140625" style="1147"/>
    <col min="11009" max="11009" width="8.140625" style="1147" customWidth="1"/>
    <col min="11010" max="11010" width="19.28515625" style="1147" customWidth="1"/>
    <col min="11011" max="11011" width="4" style="1147" customWidth="1"/>
    <col min="11012" max="11027" width="4.5703125" style="1147" customWidth="1"/>
    <col min="11028" max="11029" width="4.42578125" style="1147" customWidth="1"/>
    <col min="11030" max="11030" width="6.42578125" style="1147" customWidth="1"/>
    <col min="11031" max="11031" width="6.28515625" style="1147" customWidth="1"/>
    <col min="11032" max="11033" width="4.42578125" style="1147" customWidth="1"/>
    <col min="11034" max="11035" width="4.140625" style="1147" customWidth="1"/>
    <col min="11036" max="11065" width="3.7109375" style="1147" customWidth="1"/>
    <col min="11066" max="11264" width="9.140625" style="1147"/>
    <col min="11265" max="11265" width="8.140625" style="1147" customWidth="1"/>
    <col min="11266" max="11266" width="19.28515625" style="1147" customWidth="1"/>
    <col min="11267" max="11267" width="4" style="1147" customWidth="1"/>
    <col min="11268" max="11283" width="4.5703125" style="1147" customWidth="1"/>
    <col min="11284" max="11285" width="4.42578125" style="1147" customWidth="1"/>
    <col min="11286" max="11286" width="6.42578125" style="1147" customWidth="1"/>
    <col min="11287" max="11287" width="6.28515625" style="1147" customWidth="1"/>
    <col min="11288" max="11289" width="4.42578125" style="1147" customWidth="1"/>
    <col min="11290" max="11291" width="4.140625" style="1147" customWidth="1"/>
    <col min="11292" max="11321" width="3.7109375" style="1147" customWidth="1"/>
    <col min="11322" max="11520" width="9.140625" style="1147"/>
    <col min="11521" max="11521" width="8.140625" style="1147" customWidth="1"/>
    <col min="11522" max="11522" width="19.28515625" style="1147" customWidth="1"/>
    <col min="11523" max="11523" width="4" style="1147" customWidth="1"/>
    <col min="11524" max="11539" width="4.5703125" style="1147" customWidth="1"/>
    <col min="11540" max="11541" width="4.42578125" style="1147" customWidth="1"/>
    <col min="11542" max="11542" width="6.42578125" style="1147" customWidth="1"/>
    <col min="11543" max="11543" width="6.28515625" style="1147" customWidth="1"/>
    <col min="11544" max="11545" width="4.42578125" style="1147" customWidth="1"/>
    <col min="11546" max="11547" width="4.140625" style="1147" customWidth="1"/>
    <col min="11548" max="11577" width="3.7109375" style="1147" customWidth="1"/>
    <col min="11578" max="11776" width="9.140625" style="1147"/>
    <col min="11777" max="11777" width="8.140625" style="1147" customWidth="1"/>
    <col min="11778" max="11778" width="19.28515625" style="1147" customWidth="1"/>
    <col min="11779" max="11779" width="4" style="1147" customWidth="1"/>
    <col min="11780" max="11795" width="4.5703125" style="1147" customWidth="1"/>
    <col min="11796" max="11797" width="4.42578125" style="1147" customWidth="1"/>
    <col min="11798" max="11798" width="6.42578125" style="1147" customWidth="1"/>
    <col min="11799" max="11799" width="6.28515625" style="1147" customWidth="1"/>
    <col min="11800" max="11801" width="4.42578125" style="1147" customWidth="1"/>
    <col min="11802" max="11803" width="4.140625" style="1147" customWidth="1"/>
    <col min="11804" max="11833" width="3.7109375" style="1147" customWidth="1"/>
    <col min="11834" max="12032" width="9.140625" style="1147"/>
    <col min="12033" max="12033" width="8.140625" style="1147" customWidth="1"/>
    <col min="12034" max="12034" width="19.28515625" style="1147" customWidth="1"/>
    <col min="12035" max="12035" width="4" style="1147" customWidth="1"/>
    <col min="12036" max="12051" width="4.5703125" style="1147" customWidth="1"/>
    <col min="12052" max="12053" width="4.42578125" style="1147" customWidth="1"/>
    <col min="12054" max="12054" width="6.42578125" style="1147" customWidth="1"/>
    <col min="12055" max="12055" width="6.28515625" style="1147" customWidth="1"/>
    <col min="12056" max="12057" width="4.42578125" style="1147" customWidth="1"/>
    <col min="12058" max="12059" width="4.140625" style="1147" customWidth="1"/>
    <col min="12060" max="12089" width="3.7109375" style="1147" customWidth="1"/>
    <col min="12090" max="12288" width="9.140625" style="1147"/>
    <col min="12289" max="12289" width="8.140625" style="1147" customWidth="1"/>
    <col min="12290" max="12290" width="19.28515625" style="1147" customWidth="1"/>
    <col min="12291" max="12291" width="4" style="1147" customWidth="1"/>
    <col min="12292" max="12307" width="4.5703125" style="1147" customWidth="1"/>
    <col min="12308" max="12309" width="4.42578125" style="1147" customWidth="1"/>
    <col min="12310" max="12310" width="6.42578125" style="1147" customWidth="1"/>
    <col min="12311" max="12311" width="6.28515625" style="1147" customWidth="1"/>
    <col min="12312" max="12313" width="4.42578125" style="1147" customWidth="1"/>
    <col min="12314" max="12315" width="4.140625" style="1147" customWidth="1"/>
    <col min="12316" max="12345" width="3.7109375" style="1147" customWidth="1"/>
    <col min="12346" max="12544" width="9.140625" style="1147"/>
    <col min="12545" max="12545" width="8.140625" style="1147" customWidth="1"/>
    <col min="12546" max="12546" width="19.28515625" style="1147" customWidth="1"/>
    <col min="12547" max="12547" width="4" style="1147" customWidth="1"/>
    <col min="12548" max="12563" width="4.5703125" style="1147" customWidth="1"/>
    <col min="12564" max="12565" width="4.42578125" style="1147" customWidth="1"/>
    <col min="12566" max="12566" width="6.42578125" style="1147" customWidth="1"/>
    <col min="12567" max="12567" width="6.28515625" style="1147" customWidth="1"/>
    <col min="12568" max="12569" width="4.42578125" style="1147" customWidth="1"/>
    <col min="12570" max="12571" width="4.140625" style="1147" customWidth="1"/>
    <col min="12572" max="12601" width="3.7109375" style="1147" customWidth="1"/>
    <col min="12602" max="12800" width="9.140625" style="1147"/>
    <col min="12801" max="12801" width="8.140625" style="1147" customWidth="1"/>
    <col min="12802" max="12802" width="19.28515625" style="1147" customWidth="1"/>
    <col min="12803" max="12803" width="4" style="1147" customWidth="1"/>
    <col min="12804" max="12819" width="4.5703125" style="1147" customWidth="1"/>
    <col min="12820" max="12821" width="4.42578125" style="1147" customWidth="1"/>
    <col min="12822" max="12822" width="6.42578125" style="1147" customWidth="1"/>
    <col min="12823" max="12823" width="6.28515625" style="1147" customWidth="1"/>
    <col min="12824" max="12825" width="4.42578125" style="1147" customWidth="1"/>
    <col min="12826" max="12827" width="4.140625" style="1147" customWidth="1"/>
    <col min="12828" max="12857" width="3.7109375" style="1147" customWidth="1"/>
    <col min="12858" max="13056" width="9.140625" style="1147"/>
    <col min="13057" max="13057" width="8.140625" style="1147" customWidth="1"/>
    <col min="13058" max="13058" width="19.28515625" style="1147" customWidth="1"/>
    <col min="13059" max="13059" width="4" style="1147" customWidth="1"/>
    <col min="13060" max="13075" width="4.5703125" style="1147" customWidth="1"/>
    <col min="13076" max="13077" width="4.42578125" style="1147" customWidth="1"/>
    <col min="13078" max="13078" width="6.42578125" style="1147" customWidth="1"/>
    <col min="13079" max="13079" width="6.28515625" style="1147" customWidth="1"/>
    <col min="13080" max="13081" width="4.42578125" style="1147" customWidth="1"/>
    <col min="13082" max="13083" width="4.140625" style="1147" customWidth="1"/>
    <col min="13084" max="13113" width="3.7109375" style="1147" customWidth="1"/>
    <col min="13114" max="13312" width="9.140625" style="1147"/>
    <col min="13313" max="13313" width="8.140625" style="1147" customWidth="1"/>
    <col min="13314" max="13314" width="19.28515625" style="1147" customWidth="1"/>
    <col min="13315" max="13315" width="4" style="1147" customWidth="1"/>
    <col min="13316" max="13331" width="4.5703125" style="1147" customWidth="1"/>
    <col min="13332" max="13333" width="4.42578125" style="1147" customWidth="1"/>
    <col min="13334" max="13334" width="6.42578125" style="1147" customWidth="1"/>
    <col min="13335" max="13335" width="6.28515625" style="1147" customWidth="1"/>
    <col min="13336" max="13337" width="4.42578125" style="1147" customWidth="1"/>
    <col min="13338" max="13339" width="4.140625" style="1147" customWidth="1"/>
    <col min="13340" max="13369" width="3.7109375" style="1147" customWidth="1"/>
    <col min="13370" max="13568" width="9.140625" style="1147"/>
    <col min="13569" max="13569" width="8.140625" style="1147" customWidth="1"/>
    <col min="13570" max="13570" width="19.28515625" style="1147" customWidth="1"/>
    <col min="13571" max="13571" width="4" style="1147" customWidth="1"/>
    <col min="13572" max="13587" width="4.5703125" style="1147" customWidth="1"/>
    <col min="13588" max="13589" width="4.42578125" style="1147" customWidth="1"/>
    <col min="13590" max="13590" width="6.42578125" style="1147" customWidth="1"/>
    <col min="13591" max="13591" width="6.28515625" style="1147" customWidth="1"/>
    <col min="13592" max="13593" width="4.42578125" style="1147" customWidth="1"/>
    <col min="13594" max="13595" width="4.140625" style="1147" customWidth="1"/>
    <col min="13596" max="13625" width="3.7109375" style="1147" customWidth="1"/>
    <col min="13626" max="13824" width="9.140625" style="1147"/>
    <col min="13825" max="13825" width="8.140625" style="1147" customWidth="1"/>
    <col min="13826" max="13826" width="19.28515625" style="1147" customWidth="1"/>
    <col min="13827" max="13827" width="4" style="1147" customWidth="1"/>
    <col min="13828" max="13843" width="4.5703125" style="1147" customWidth="1"/>
    <col min="13844" max="13845" width="4.42578125" style="1147" customWidth="1"/>
    <col min="13846" max="13846" width="6.42578125" style="1147" customWidth="1"/>
    <col min="13847" max="13847" width="6.28515625" style="1147" customWidth="1"/>
    <col min="13848" max="13849" width="4.42578125" style="1147" customWidth="1"/>
    <col min="13850" max="13851" width="4.140625" style="1147" customWidth="1"/>
    <col min="13852" max="13881" width="3.7109375" style="1147" customWidth="1"/>
    <col min="13882" max="14080" width="9.140625" style="1147"/>
    <col min="14081" max="14081" width="8.140625" style="1147" customWidth="1"/>
    <col min="14082" max="14082" width="19.28515625" style="1147" customWidth="1"/>
    <col min="14083" max="14083" width="4" style="1147" customWidth="1"/>
    <col min="14084" max="14099" width="4.5703125" style="1147" customWidth="1"/>
    <col min="14100" max="14101" width="4.42578125" style="1147" customWidth="1"/>
    <col min="14102" max="14102" width="6.42578125" style="1147" customWidth="1"/>
    <col min="14103" max="14103" width="6.28515625" style="1147" customWidth="1"/>
    <col min="14104" max="14105" width="4.42578125" style="1147" customWidth="1"/>
    <col min="14106" max="14107" width="4.140625" style="1147" customWidth="1"/>
    <col min="14108" max="14137" width="3.7109375" style="1147" customWidth="1"/>
    <col min="14138" max="14336" width="9.140625" style="1147"/>
    <col min="14337" max="14337" width="8.140625" style="1147" customWidth="1"/>
    <col min="14338" max="14338" width="19.28515625" style="1147" customWidth="1"/>
    <col min="14339" max="14339" width="4" style="1147" customWidth="1"/>
    <col min="14340" max="14355" width="4.5703125" style="1147" customWidth="1"/>
    <col min="14356" max="14357" width="4.42578125" style="1147" customWidth="1"/>
    <col min="14358" max="14358" width="6.42578125" style="1147" customWidth="1"/>
    <col min="14359" max="14359" width="6.28515625" style="1147" customWidth="1"/>
    <col min="14360" max="14361" width="4.42578125" style="1147" customWidth="1"/>
    <col min="14362" max="14363" width="4.140625" style="1147" customWidth="1"/>
    <col min="14364" max="14393" width="3.7109375" style="1147" customWidth="1"/>
    <col min="14394" max="14592" width="9.140625" style="1147"/>
    <col min="14593" max="14593" width="8.140625" style="1147" customWidth="1"/>
    <col min="14594" max="14594" width="19.28515625" style="1147" customWidth="1"/>
    <col min="14595" max="14595" width="4" style="1147" customWidth="1"/>
    <col min="14596" max="14611" width="4.5703125" style="1147" customWidth="1"/>
    <col min="14612" max="14613" width="4.42578125" style="1147" customWidth="1"/>
    <col min="14614" max="14614" width="6.42578125" style="1147" customWidth="1"/>
    <col min="14615" max="14615" width="6.28515625" style="1147" customWidth="1"/>
    <col min="14616" max="14617" width="4.42578125" style="1147" customWidth="1"/>
    <col min="14618" max="14619" width="4.140625" style="1147" customWidth="1"/>
    <col min="14620" max="14649" width="3.7109375" style="1147" customWidth="1"/>
    <col min="14650" max="14848" width="9.140625" style="1147"/>
    <col min="14849" max="14849" width="8.140625" style="1147" customWidth="1"/>
    <col min="14850" max="14850" width="19.28515625" style="1147" customWidth="1"/>
    <col min="14851" max="14851" width="4" style="1147" customWidth="1"/>
    <col min="14852" max="14867" width="4.5703125" style="1147" customWidth="1"/>
    <col min="14868" max="14869" width="4.42578125" style="1147" customWidth="1"/>
    <col min="14870" max="14870" width="6.42578125" style="1147" customWidth="1"/>
    <col min="14871" max="14871" width="6.28515625" style="1147" customWidth="1"/>
    <col min="14872" max="14873" width="4.42578125" style="1147" customWidth="1"/>
    <col min="14874" max="14875" width="4.140625" style="1147" customWidth="1"/>
    <col min="14876" max="14905" width="3.7109375" style="1147" customWidth="1"/>
    <col min="14906" max="15104" width="9.140625" style="1147"/>
    <col min="15105" max="15105" width="8.140625" style="1147" customWidth="1"/>
    <col min="15106" max="15106" width="19.28515625" style="1147" customWidth="1"/>
    <col min="15107" max="15107" width="4" style="1147" customWidth="1"/>
    <col min="15108" max="15123" width="4.5703125" style="1147" customWidth="1"/>
    <col min="15124" max="15125" width="4.42578125" style="1147" customWidth="1"/>
    <col min="15126" max="15126" width="6.42578125" style="1147" customWidth="1"/>
    <col min="15127" max="15127" width="6.28515625" style="1147" customWidth="1"/>
    <col min="15128" max="15129" width="4.42578125" style="1147" customWidth="1"/>
    <col min="15130" max="15131" width="4.140625" style="1147" customWidth="1"/>
    <col min="15132" max="15161" width="3.7109375" style="1147" customWidth="1"/>
    <col min="15162" max="15360" width="9.140625" style="1147"/>
    <col min="15361" max="15361" width="8.140625" style="1147" customWidth="1"/>
    <col min="15362" max="15362" width="19.28515625" style="1147" customWidth="1"/>
    <col min="15363" max="15363" width="4" style="1147" customWidth="1"/>
    <col min="15364" max="15379" width="4.5703125" style="1147" customWidth="1"/>
    <col min="15380" max="15381" width="4.42578125" style="1147" customWidth="1"/>
    <col min="15382" max="15382" width="6.42578125" style="1147" customWidth="1"/>
    <col min="15383" max="15383" width="6.28515625" style="1147" customWidth="1"/>
    <col min="15384" max="15385" width="4.42578125" style="1147" customWidth="1"/>
    <col min="15386" max="15387" width="4.140625" style="1147" customWidth="1"/>
    <col min="15388" max="15417" width="3.7109375" style="1147" customWidth="1"/>
    <col min="15418" max="15616" width="9.140625" style="1147"/>
    <col min="15617" max="15617" width="8.140625" style="1147" customWidth="1"/>
    <col min="15618" max="15618" width="19.28515625" style="1147" customWidth="1"/>
    <col min="15619" max="15619" width="4" style="1147" customWidth="1"/>
    <col min="15620" max="15635" width="4.5703125" style="1147" customWidth="1"/>
    <col min="15636" max="15637" width="4.42578125" style="1147" customWidth="1"/>
    <col min="15638" max="15638" width="6.42578125" style="1147" customWidth="1"/>
    <col min="15639" max="15639" width="6.28515625" style="1147" customWidth="1"/>
    <col min="15640" max="15641" width="4.42578125" style="1147" customWidth="1"/>
    <col min="15642" max="15643" width="4.140625" style="1147" customWidth="1"/>
    <col min="15644" max="15673" width="3.7109375" style="1147" customWidth="1"/>
    <col min="15674" max="15872" width="9.140625" style="1147"/>
    <col min="15873" max="15873" width="8.140625" style="1147" customWidth="1"/>
    <col min="15874" max="15874" width="19.28515625" style="1147" customWidth="1"/>
    <col min="15875" max="15875" width="4" style="1147" customWidth="1"/>
    <col min="15876" max="15891" width="4.5703125" style="1147" customWidth="1"/>
    <col min="15892" max="15893" width="4.42578125" style="1147" customWidth="1"/>
    <col min="15894" max="15894" width="6.42578125" style="1147" customWidth="1"/>
    <col min="15895" max="15895" width="6.28515625" style="1147" customWidth="1"/>
    <col min="15896" max="15897" width="4.42578125" style="1147" customWidth="1"/>
    <col min="15898" max="15899" width="4.140625" style="1147" customWidth="1"/>
    <col min="15900" max="15929" width="3.7109375" style="1147" customWidth="1"/>
    <col min="15930" max="16128" width="9.140625" style="1147"/>
    <col min="16129" max="16129" width="8.140625" style="1147" customWidth="1"/>
    <col min="16130" max="16130" width="19.28515625" style="1147" customWidth="1"/>
    <col min="16131" max="16131" width="4" style="1147" customWidth="1"/>
    <col min="16132" max="16147" width="4.5703125" style="1147" customWidth="1"/>
    <col min="16148" max="16149" width="4.42578125" style="1147" customWidth="1"/>
    <col min="16150" max="16150" width="6.42578125" style="1147" customWidth="1"/>
    <col min="16151" max="16151" width="6.28515625" style="1147" customWidth="1"/>
    <col min="16152" max="16153" width="4.42578125" style="1147" customWidth="1"/>
    <col min="16154" max="16155" width="4.140625" style="1147" customWidth="1"/>
    <col min="16156" max="16185" width="3.7109375" style="1147" customWidth="1"/>
    <col min="16186" max="16384" width="9.140625" style="1147"/>
  </cols>
  <sheetData>
    <row r="1" spans="1:27">
      <c r="A1" s="1146"/>
      <c r="C1" s="1146"/>
      <c r="D1" s="1146"/>
      <c r="E1" s="1146"/>
      <c r="F1" s="1146"/>
      <c r="G1" s="1146"/>
      <c r="N1" s="1146"/>
      <c r="O1" s="1146"/>
      <c r="P1" s="1146"/>
      <c r="Q1" s="1146"/>
      <c r="U1" s="1149" t="s">
        <v>288</v>
      </c>
      <c r="V1" s="1149"/>
      <c r="W1" s="1149"/>
      <c r="X1" s="1149"/>
      <c r="Y1" s="1149"/>
    </row>
    <row r="2" spans="1:27" ht="12.75" customHeight="1">
      <c r="B2" s="1146"/>
      <c r="C2" s="1146"/>
      <c r="D2" s="1146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  <c r="Q2" s="1150"/>
      <c r="R2" s="1150"/>
      <c r="S2" s="1150"/>
      <c r="T2" s="1150"/>
      <c r="U2" s="1150"/>
      <c r="V2" s="1149"/>
      <c r="W2" s="1149"/>
      <c r="X2" s="1149"/>
      <c r="Y2" s="1149"/>
    </row>
    <row r="3" spans="1:27" ht="11.25" customHeight="1">
      <c r="B3" s="1146"/>
      <c r="C3" s="1146"/>
      <c r="D3" s="1146"/>
      <c r="E3" s="1150"/>
      <c r="F3" s="1150"/>
      <c r="G3" s="1150"/>
      <c r="H3" s="1150"/>
      <c r="I3" s="1150"/>
      <c r="J3" s="1150"/>
      <c r="K3" s="1150"/>
      <c r="L3" s="1150"/>
      <c r="M3" s="1150"/>
      <c r="N3" s="1150"/>
      <c r="O3" s="1150"/>
      <c r="P3" s="1150"/>
      <c r="Q3" s="1150"/>
      <c r="R3" s="1150"/>
      <c r="S3" s="1150"/>
      <c r="T3" s="1150"/>
      <c r="U3" s="1150"/>
      <c r="V3" s="1149"/>
      <c r="W3" s="1149"/>
      <c r="X3" s="1149"/>
      <c r="Y3" s="1149"/>
    </row>
    <row r="4" spans="1:27" ht="10.5" customHeight="1">
      <c r="B4" s="1146"/>
      <c r="C4" s="1146"/>
      <c r="D4" s="1146"/>
      <c r="E4" s="1150"/>
      <c r="F4" s="1150"/>
      <c r="G4" s="1150"/>
      <c r="H4" s="1150"/>
      <c r="I4" s="1150"/>
      <c r="J4" s="1150"/>
      <c r="K4" s="1150"/>
      <c r="L4" s="1150"/>
      <c r="M4" s="1150"/>
      <c r="N4" s="1150"/>
      <c r="O4" s="1150"/>
      <c r="P4" s="1150"/>
      <c r="Q4" s="1150"/>
      <c r="R4" s="1150"/>
      <c r="S4" s="1150"/>
      <c r="T4" s="1150"/>
      <c r="U4" s="1150"/>
      <c r="V4" s="1149"/>
      <c r="W4" s="1149"/>
      <c r="X4" s="1149"/>
      <c r="Y4" s="1149"/>
    </row>
    <row r="5" spans="1:27" ht="27.75" customHeight="1">
      <c r="B5" s="1146"/>
      <c r="C5" s="1146"/>
      <c r="D5" s="1146"/>
      <c r="E5" s="1146"/>
      <c r="F5" s="1146"/>
      <c r="G5" s="1146"/>
      <c r="H5" s="1151"/>
      <c r="I5" s="1151"/>
      <c r="J5" s="1152"/>
      <c r="K5" s="1152"/>
      <c r="L5" s="1152"/>
      <c r="M5" s="1152"/>
      <c r="N5" s="1152"/>
      <c r="O5" s="1152"/>
      <c r="P5" s="1152"/>
      <c r="Q5" s="1152"/>
      <c r="U5" s="1149"/>
      <c r="V5" s="1149"/>
      <c r="W5" s="1149"/>
      <c r="X5" s="1149"/>
      <c r="Y5" s="1149"/>
    </row>
    <row r="6" spans="1:27" ht="16.5" customHeight="1">
      <c r="A6" s="1889" t="s">
        <v>1944</v>
      </c>
      <c r="B6" s="1892" t="s">
        <v>1945</v>
      </c>
      <c r="C6" s="1889" t="s">
        <v>1946</v>
      </c>
      <c r="D6" s="1895" t="s">
        <v>1947</v>
      </c>
      <c r="E6" s="1895"/>
      <c r="F6" s="1896" t="s">
        <v>1948</v>
      </c>
      <c r="G6" s="1896"/>
      <c r="H6" s="1896"/>
      <c r="I6" s="1896"/>
      <c r="J6" s="1896"/>
      <c r="K6" s="1896"/>
      <c r="L6" s="1896"/>
      <c r="M6" s="1896"/>
      <c r="N6" s="1896"/>
      <c r="O6" s="1896"/>
      <c r="P6" s="1896"/>
      <c r="Q6" s="1896"/>
      <c r="R6" s="1896"/>
      <c r="S6" s="1896"/>
      <c r="T6" s="1896" t="s">
        <v>1949</v>
      </c>
      <c r="U6" s="1896"/>
      <c r="V6" s="1896"/>
      <c r="W6" s="1896"/>
      <c r="X6" s="1896"/>
      <c r="Y6" s="1896"/>
      <c r="Z6" s="1896"/>
      <c r="AA6" s="1896"/>
    </row>
    <row r="7" spans="1:27" ht="18" customHeight="1">
      <c r="A7" s="1890"/>
      <c r="B7" s="1893"/>
      <c r="C7" s="1890"/>
      <c r="D7" s="1895"/>
      <c r="E7" s="1895"/>
      <c r="F7" s="1896" t="s">
        <v>1950</v>
      </c>
      <c r="G7" s="1896"/>
      <c r="H7" s="1896" t="s">
        <v>289</v>
      </c>
      <c r="I7" s="1896"/>
      <c r="J7" s="1896" t="s">
        <v>290</v>
      </c>
      <c r="K7" s="1896"/>
      <c r="L7" s="1896" t="s">
        <v>291</v>
      </c>
      <c r="M7" s="1896"/>
      <c r="N7" s="1896" t="s">
        <v>292</v>
      </c>
      <c r="O7" s="1896"/>
      <c r="P7" s="1896" t="s">
        <v>293</v>
      </c>
      <c r="Q7" s="1896"/>
      <c r="R7" s="1896" t="s">
        <v>294</v>
      </c>
      <c r="S7" s="1896"/>
      <c r="T7" s="1901" t="s">
        <v>1951</v>
      </c>
      <c r="U7" s="1902"/>
      <c r="V7" s="1902"/>
      <c r="W7" s="1902"/>
      <c r="X7" s="1902"/>
      <c r="Y7" s="1903"/>
      <c r="Z7" s="1897" t="s">
        <v>1952</v>
      </c>
      <c r="AA7" s="1898"/>
    </row>
    <row r="8" spans="1:27" ht="59.25" customHeight="1">
      <c r="A8" s="1890"/>
      <c r="B8" s="1893"/>
      <c r="C8" s="1890"/>
      <c r="D8" s="1892" t="s">
        <v>117</v>
      </c>
      <c r="E8" s="1892" t="s">
        <v>1953</v>
      </c>
      <c r="F8" s="1892" t="s">
        <v>117</v>
      </c>
      <c r="G8" s="1892" t="s">
        <v>1953</v>
      </c>
      <c r="H8" s="1892" t="s">
        <v>117</v>
      </c>
      <c r="I8" s="1892" t="s">
        <v>1953</v>
      </c>
      <c r="J8" s="1892" t="s">
        <v>117</v>
      </c>
      <c r="K8" s="1892" t="s">
        <v>1953</v>
      </c>
      <c r="L8" s="1892" t="s">
        <v>117</v>
      </c>
      <c r="M8" s="1892" t="s">
        <v>1953</v>
      </c>
      <c r="N8" s="1892" t="s">
        <v>117</v>
      </c>
      <c r="O8" s="1892" t="s">
        <v>1953</v>
      </c>
      <c r="P8" s="1892" t="s">
        <v>117</v>
      </c>
      <c r="Q8" s="1892" t="s">
        <v>1953</v>
      </c>
      <c r="R8" s="1892" t="s">
        <v>117</v>
      </c>
      <c r="S8" s="1892" t="s">
        <v>1953</v>
      </c>
      <c r="T8" s="1892" t="s">
        <v>117</v>
      </c>
      <c r="U8" s="1892" t="s">
        <v>1953</v>
      </c>
      <c r="V8" s="1895" t="s">
        <v>1954</v>
      </c>
      <c r="W8" s="1895"/>
      <c r="X8" s="1895"/>
      <c r="Y8" s="1895"/>
      <c r="Z8" s="1899"/>
      <c r="AA8" s="1900"/>
    </row>
    <row r="9" spans="1:27" ht="81.75" customHeight="1" thickBot="1">
      <c r="A9" s="1891"/>
      <c r="B9" s="1894"/>
      <c r="C9" s="1891"/>
      <c r="D9" s="1894"/>
      <c r="E9" s="1894"/>
      <c r="F9" s="1894"/>
      <c r="G9" s="1894"/>
      <c r="H9" s="1894"/>
      <c r="I9" s="1894"/>
      <c r="J9" s="1894"/>
      <c r="K9" s="1894"/>
      <c r="L9" s="1894"/>
      <c r="M9" s="1894"/>
      <c r="N9" s="1894"/>
      <c r="O9" s="1894"/>
      <c r="P9" s="1894"/>
      <c r="Q9" s="1894"/>
      <c r="R9" s="1894"/>
      <c r="S9" s="1894"/>
      <c r="T9" s="1894"/>
      <c r="U9" s="1894"/>
      <c r="V9" s="1153" t="s">
        <v>1955</v>
      </c>
      <c r="W9" s="1153" t="s">
        <v>1956</v>
      </c>
      <c r="X9" s="1153" t="s">
        <v>1957</v>
      </c>
      <c r="Y9" s="1153" t="s">
        <v>1958</v>
      </c>
      <c r="Z9" s="1154" t="s">
        <v>117</v>
      </c>
      <c r="AA9" s="1154" t="s">
        <v>1953</v>
      </c>
    </row>
    <row r="10" spans="1:27" ht="14.25" customHeight="1">
      <c r="A10" s="830" t="s">
        <v>295</v>
      </c>
      <c r="B10" s="1155" t="s">
        <v>1959</v>
      </c>
      <c r="C10" s="830"/>
      <c r="D10" s="830">
        <f t="shared" ref="D10:E20" si="0">H10+J10+L10+N10</f>
        <v>85</v>
      </c>
      <c r="E10" s="830">
        <f t="shared" si="0"/>
        <v>85</v>
      </c>
      <c r="F10" s="830"/>
      <c r="G10" s="830"/>
      <c r="H10" s="830">
        <v>31</v>
      </c>
      <c r="I10" s="830">
        <v>31</v>
      </c>
      <c r="J10" s="830">
        <v>22</v>
      </c>
      <c r="K10" s="830">
        <v>22</v>
      </c>
      <c r="L10" s="830">
        <v>18</v>
      </c>
      <c r="M10" s="830">
        <v>18</v>
      </c>
      <c r="N10" s="1156">
        <v>14</v>
      </c>
      <c r="O10" s="1156">
        <v>14</v>
      </c>
      <c r="P10" s="830"/>
      <c r="Q10" s="830"/>
      <c r="R10" s="830"/>
      <c r="S10" s="830"/>
      <c r="T10" s="830">
        <v>31</v>
      </c>
      <c r="U10" s="830">
        <v>31</v>
      </c>
      <c r="V10" s="830">
        <v>28</v>
      </c>
      <c r="W10" s="830"/>
      <c r="X10" s="830"/>
      <c r="Y10" s="830">
        <v>6</v>
      </c>
      <c r="Z10" s="830">
        <v>14</v>
      </c>
      <c r="AA10" s="830">
        <v>14</v>
      </c>
    </row>
    <row r="11" spans="1:27" ht="14.25" customHeight="1">
      <c r="A11" s="830" t="s">
        <v>296</v>
      </c>
      <c r="B11" s="1155" t="s">
        <v>1355</v>
      </c>
      <c r="C11" s="830"/>
      <c r="D11" s="830">
        <f t="shared" si="0"/>
        <v>69</v>
      </c>
      <c r="E11" s="830">
        <f t="shared" si="0"/>
        <v>67</v>
      </c>
      <c r="F11" s="830"/>
      <c r="G11" s="830"/>
      <c r="H11" s="830">
        <v>16</v>
      </c>
      <c r="I11" s="830">
        <v>16</v>
      </c>
      <c r="J11" s="830">
        <v>20</v>
      </c>
      <c r="K11" s="830">
        <v>19</v>
      </c>
      <c r="L11" s="830">
        <v>18</v>
      </c>
      <c r="M11" s="830">
        <v>17</v>
      </c>
      <c r="N11" s="1156">
        <v>15</v>
      </c>
      <c r="O11" s="1156">
        <v>15</v>
      </c>
      <c r="P11" s="830"/>
      <c r="Q11" s="830"/>
      <c r="R11" s="830"/>
      <c r="S11" s="830"/>
      <c r="T11" s="830">
        <v>16</v>
      </c>
      <c r="U11" s="830">
        <v>16</v>
      </c>
      <c r="V11" s="830">
        <v>15</v>
      </c>
      <c r="W11" s="830"/>
      <c r="X11" s="830"/>
      <c r="Y11" s="830">
        <v>2</v>
      </c>
      <c r="Z11" s="830">
        <v>15</v>
      </c>
      <c r="AA11" s="830">
        <v>15</v>
      </c>
    </row>
    <row r="12" spans="1:27" ht="14.25" customHeight="1">
      <c r="A12" s="830" t="s">
        <v>297</v>
      </c>
      <c r="B12" s="1155" t="s">
        <v>1960</v>
      </c>
      <c r="C12" s="830"/>
      <c r="D12" s="830">
        <f t="shared" si="0"/>
        <v>49</v>
      </c>
      <c r="E12" s="830">
        <f t="shared" si="0"/>
        <v>47</v>
      </c>
      <c r="F12" s="830"/>
      <c r="G12" s="830"/>
      <c r="H12" s="830">
        <v>13</v>
      </c>
      <c r="I12" s="830">
        <v>12</v>
      </c>
      <c r="J12" s="830">
        <v>10</v>
      </c>
      <c r="K12" s="830">
        <v>9</v>
      </c>
      <c r="L12" s="830">
        <v>9</v>
      </c>
      <c r="M12" s="830">
        <v>9</v>
      </c>
      <c r="N12" s="1156">
        <v>17</v>
      </c>
      <c r="O12" s="1156">
        <v>17</v>
      </c>
      <c r="P12" s="830"/>
      <c r="Q12" s="830"/>
      <c r="R12" s="830"/>
      <c r="S12" s="830"/>
      <c r="T12" s="830">
        <v>13</v>
      </c>
      <c r="U12" s="830">
        <v>12</v>
      </c>
      <c r="V12" s="830">
        <v>12</v>
      </c>
      <c r="W12" s="830"/>
      <c r="X12" s="830"/>
      <c r="Y12" s="830">
        <v>1</v>
      </c>
      <c r="Z12" s="830">
        <v>17</v>
      </c>
      <c r="AA12" s="830">
        <v>17</v>
      </c>
    </row>
    <row r="13" spans="1:27" ht="14.25" customHeight="1">
      <c r="A13" s="830" t="s">
        <v>298</v>
      </c>
      <c r="B13" s="1155" t="s">
        <v>1961</v>
      </c>
      <c r="C13" s="830"/>
      <c r="D13" s="830">
        <f t="shared" si="0"/>
        <v>24</v>
      </c>
      <c r="E13" s="830">
        <f t="shared" si="0"/>
        <v>21</v>
      </c>
      <c r="F13" s="830"/>
      <c r="G13" s="830"/>
      <c r="H13" s="830">
        <v>11</v>
      </c>
      <c r="I13" s="830">
        <v>9</v>
      </c>
      <c r="J13" s="830"/>
      <c r="K13" s="830"/>
      <c r="L13" s="830">
        <v>7</v>
      </c>
      <c r="M13" s="830">
        <v>7</v>
      </c>
      <c r="N13" s="1156">
        <v>6</v>
      </c>
      <c r="O13" s="1156">
        <v>5</v>
      </c>
      <c r="P13" s="830"/>
      <c r="Q13" s="830"/>
      <c r="R13" s="830"/>
      <c r="S13" s="830"/>
      <c r="T13" s="830">
        <v>11</v>
      </c>
      <c r="U13" s="830">
        <v>9</v>
      </c>
      <c r="V13" s="830">
        <v>11</v>
      </c>
      <c r="W13" s="830"/>
      <c r="X13" s="830"/>
      <c r="Y13" s="830"/>
      <c r="Z13" s="830">
        <v>6</v>
      </c>
      <c r="AA13" s="830">
        <v>5</v>
      </c>
    </row>
    <row r="14" spans="1:27" ht="14.25" customHeight="1">
      <c r="A14" s="830" t="s">
        <v>299</v>
      </c>
      <c r="B14" s="1155" t="s">
        <v>1356</v>
      </c>
      <c r="C14" s="830"/>
      <c r="D14" s="830">
        <f t="shared" si="0"/>
        <v>12</v>
      </c>
      <c r="E14" s="830">
        <v>7</v>
      </c>
      <c r="F14" s="830"/>
      <c r="G14" s="830"/>
      <c r="H14" s="830"/>
      <c r="I14" s="830"/>
      <c r="J14" s="830"/>
      <c r="K14" s="830"/>
      <c r="L14" s="830"/>
      <c r="M14" s="830"/>
      <c r="N14" s="1156">
        <v>12</v>
      </c>
      <c r="O14" s="1156">
        <v>7</v>
      </c>
      <c r="P14" s="830"/>
      <c r="Q14" s="830"/>
      <c r="R14" s="830"/>
      <c r="S14" s="830"/>
      <c r="T14" s="830"/>
      <c r="U14" s="830"/>
      <c r="V14" s="830"/>
      <c r="W14" s="830"/>
      <c r="X14" s="830"/>
      <c r="Y14" s="830"/>
      <c r="Z14" s="830">
        <v>12</v>
      </c>
      <c r="AA14" s="830">
        <v>7</v>
      </c>
    </row>
    <row r="15" spans="1:27" ht="14.25" customHeight="1">
      <c r="A15" s="830" t="s">
        <v>300</v>
      </c>
      <c r="B15" s="1155" t="s">
        <v>409</v>
      </c>
      <c r="C15" s="830"/>
      <c r="D15" s="830">
        <f t="shared" si="0"/>
        <v>83</v>
      </c>
      <c r="E15" s="830">
        <f t="shared" si="0"/>
        <v>67</v>
      </c>
      <c r="F15" s="830"/>
      <c r="G15" s="830"/>
      <c r="H15" s="830">
        <v>26</v>
      </c>
      <c r="I15" s="830">
        <v>20</v>
      </c>
      <c r="J15" s="830">
        <v>23</v>
      </c>
      <c r="K15" s="830">
        <v>19</v>
      </c>
      <c r="L15" s="830">
        <v>14</v>
      </c>
      <c r="M15" s="830">
        <v>9</v>
      </c>
      <c r="N15" s="1156">
        <v>20</v>
      </c>
      <c r="O15" s="1156">
        <v>19</v>
      </c>
      <c r="P15" s="830"/>
      <c r="Q15" s="830"/>
      <c r="R15" s="830"/>
      <c r="S15" s="830"/>
      <c r="T15" s="830">
        <v>26</v>
      </c>
      <c r="U15" s="830">
        <v>20</v>
      </c>
      <c r="V15" s="830">
        <v>22</v>
      </c>
      <c r="W15" s="830">
        <v>2</v>
      </c>
      <c r="X15" s="830"/>
      <c r="Y15" s="830">
        <v>2</v>
      </c>
      <c r="Z15" s="830">
        <v>20</v>
      </c>
      <c r="AA15" s="830">
        <v>19</v>
      </c>
    </row>
    <row r="16" spans="1:27" ht="14.25" customHeight="1">
      <c r="A16" s="830" t="s">
        <v>301</v>
      </c>
      <c r="B16" s="1155" t="s">
        <v>1962</v>
      </c>
      <c r="C16" s="830"/>
      <c r="D16" s="830">
        <f t="shared" si="0"/>
        <v>37</v>
      </c>
      <c r="E16" s="830">
        <f t="shared" si="0"/>
        <v>30</v>
      </c>
      <c r="F16" s="830"/>
      <c r="G16" s="830"/>
      <c r="H16" s="830">
        <v>14</v>
      </c>
      <c r="I16" s="830">
        <v>11</v>
      </c>
      <c r="J16" s="830">
        <v>10</v>
      </c>
      <c r="K16" s="830">
        <v>7</v>
      </c>
      <c r="L16" s="830"/>
      <c r="M16" s="830"/>
      <c r="N16" s="1156">
        <v>13</v>
      </c>
      <c r="O16" s="1156">
        <v>12</v>
      </c>
      <c r="P16" s="830"/>
      <c r="Q16" s="830"/>
      <c r="R16" s="830"/>
      <c r="S16" s="830"/>
      <c r="T16" s="830">
        <v>14</v>
      </c>
      <c r="U16" s="830">
        <v>11</v>
      </c>
      <c r="V16" s="830">
        <v>14</v>
      </c>
      <c r="W16" s="830"/>
      <c r="X16" s="830"/>
      <c r="Y16" s="830">
        <v>1</v>
      </c>
      <c r="Z16" s="830">
        <v>13</v>
      </c>
      <c r="AA16" s="830">
        <v>12</v>
      </c>
    </row>
    <row r="17" spans="1:27" ht="14.25" customHeight="1">
      <c r="A17" s="830" t="s">
        <v>302</v>
      </c>
      <c r="B17" s="1155" t="s">
        <v>303</v>
      </c>
      <c r="C17" s="830"/>
      <c r="D17" s="830">
        <f t="shared" si="0"/>
        <v>45</v>
      </c>
      <c r="E17" s="830">
        <f t="shared" si="0"/>
        <v>41</v>
      </c>
      <c r="F17" s="830"/>
      <c r="G17" s="830"/>
      <c r="H17" s="830">
        <v>17</v>
      </c>
      <c r="I17" s="830">
        <v>13</v>
      </c>
      <c r="J17" s="830">
        <v>8</v>
      </c>
      <c r="K17" s="830">
        <v>8</v>
      </c>
      <c r="L17" s="830">
        <v>7</v>
      </c>
      <c r="M17" s="830">
        <v>7</v>
      </c>
      <c r="N17" s="1156">
        <v>13</v>
      </c>
      <c r="O17" s="1156">
        <v>13</v>
      </c>
      <c r="P17" s="830"/>
      <c r="Q17" s="830"/>
      <c r="R17" s="830"/>
      <c r="S17" s="830"/>
      <c r="T17" s="830">
        <v>17</v>
      </c>
      <c r="U17" s="830">
        <v>13</v>
      </c>
      <c r="V17" s="830">
        <v>14</v>
      </c>
      <c r="W17" s="830">
        <v>1</v>
      </c>
      <c r="X17" s="830"/>
      <c r="Y17" s="830">
        <v>2</v>
      </c>
      <c r="Z17" s="830">
        <v>13</v>
      </c>
      <c r="AA17" s="830">
        <v>13</v>
      </c>
    </row>
    <row r="18" spans="1:27" ht="14.25" customHeight="1">
      <c r="A18" s="830" t="s">
        <v>304</v>
      </c>
      <c r="B18" s="1155" t="s">
        <v>1963</v>
      </c>
      <c r="C18" s="830"/>
      <c r="D18" s="830">
        <f t="shared" si="0"/>
        <v>55</v>
      </c>
      <c r="E18" s="830">
        <f t="shared" si="0"/>
        <v>42</v>
      </c>
      <c r="F18" s="830"/>
      <c r="G18" s="830"/>
      <c r="H18" s="830">
        <v>17</v>
      </c>
      <c r="I18" s="830">
        <v>9</v>
      </c>
      <c r="J18" s="830">
        <v>9</v>
      </c>
      <c r="K18" s="830">
        <v>8</v>
      </c>
      <c r="L18" s="830">
        <v>17</v>
      </c>
      <c r="M18" s="830">
        <v>14</v>
      </c>
      <c r="N18" s="1156">
        <v>12</v>
      </c>
      <c r="O18" s="1156">
        <v>11</v>
      </c>
      <c r="P18" s="830"/>
      <c r="Q18" s="830"/>
      <c r="R18" s="830"/>
      <c r="S18" s="830"/>
      <c r="T18" s="830">
        <v>17</v>
      </c>
      <c r="U18" s="830">
        <v>9</v>
      </c>
      <c r="V18" s="830">
        <v>8</v>
      </c>
      <c r="W18" s="830">
        <v>2</v>
      </c>
      <c r="X18" s="830">
        <v>1</v>
      </c>
      <c r="Y18" s="830">
        <v>7</v>
      </c>
      <c r="Z18" s="830">
        <v>12</v>
      </c>
      <c r="AA18" s="830">
        <v>11</v>
      </c>
    </row>
    <row r="19" spans="1:27" ht="14.25" customHeight="1">
      <c r="A19" s="830" t="s">
        <v>305</v>
      </c>
      <c r="B19" s="1155" t="s">
        <v>1268</v>
      </c>
      <c r="C19" s="830"/>
      <c r="D19" s="830">
        <f t="shared" si="0"/>
        <v>53</v>
      </c>
      <c r="E19" s="830">
        <f t="shared" si="0"/>
        <v>45</v>
      </c>
      <c r="F19" s="830"/>
      <c r="G19" s="830"/>
      <c r="H19" s="830">
        <v>17</v>
      </c>
      <c r="I19" s="830">
        <v>14</v>
      </c>
      <c r="J19" s="830">
        <v>16</v>
      </c>
      <c r="K19" s="830">
        <v>14</v>
      </c>
      <c r="L19" s="830">
        <v>8</v>
      </c>
      <c r="M19" s="830">
        <v>6</v>
      </c>
      <c r="N19" s="1156">
        <v>12</v>
      </c>
      <c r="O19" s="1156">
        <v>11</v>
      </c>
      <c r="P19" s="830"/>
      <c r="Q19" s="830"/>
      <c r="R19" s="830"/>
      <c r="S19" s="830"/>
      <c r="T19" s="830">
        <v>17</v>
      </c>
      <c r="U19" s="830">
        <v>14</v>
      </c>
      <c r="V19" s="830">
        <v>11</v>
      </c>
      <c r="W19" s="830">
        <v>1</v>
      </c>
      <c r="X19" s="830"/>
      <c r="Y19" s="830">
        <v>5</v>
      </c>
      <c r="Z19" s="830">
        <v>12</v>
      </c>
      <c r="AA19" s="830">
        <v>11</v>
      </c>
    </row>
    <row r="20" spans="1:27" ht="14.25" customHeight="1">
      <c r="A20" s="830" t="s">
        <v>407</v>
      </c>
      <c r="B20" s="1155" t="s">
        <v>408</v>
      </c>
      <c r="C20" s="830"/>
      <c r="D20" s="830">
        <f t="shared" si="0"/>
        <v>27</v>
      </c>
      <c r="E20" s="830">
        <f t="shared" si="0"/>
        <v>19</v>
      </c>
      <c r="F20" s="830"/>
      <c r="G20" s="830"/>
      <c r="H20" s="830">
        <v>14</v>
      </c>
      <c r="I20" s="830">
        <v>11</v>
      </c>
      <c r="J20" s="830">
        <v>13</v>
      </c>
      <c r="K20" s="830">
        <v>8</v>
      </c>
      <c r="L20" s="830"/>
      <c r="M20" s="830"/>
      <c r="N20" s="830"/>
      <c r="O20" s="830"/>
      <c r="P20" s="830"/>
      <c r="Q20" s="830"/>
      <c r="R20" s="830"/>
      <c r="S20" s="830"/>
      <c r="T20" s="830">
        <v>14</v>
      </c>
      <c r="U20" s="830">
        <v>11</v>
      </c>
      <c r="V20" s="830">
        <v>11</v>
      </c>
      <c r="W20" s="830">
        <v>1</v>
      </c>
      <c r="X20" s="830"/>
      <c r="Y20" s="830">
        <v>3</v>
      </c>
      <c r="Z20" s="830"/>
      <c r="AA20" s="830"/>
    </row>
    <row r="21" spans="1:27" s="1159" customFormat="1" ht="14.25" customHeight="1">
      <c r="A21" s="1157"/>
      <c r="B21" s="1158" t="s">
        <v>306</v>
      </c>
      <c r="C21" s="1157"/>
      <c r="D21" s="1157">
        <f>H21+J21+L21+N21</f>
        <v>539</v>
      </c>
      <c r="E21" s="1157">
        <f>I21+K21+M21+O21</f>
        <v>471</v>
      </c>
      <c r="F21" s="1157">
        <v>0</v>
      </c>
      <c r="G21" s="1157">
        <v>0</v>
      </c>
      <c r="H21" s="1157">
        <f t="shared" ref="H21:O21" si="1">SUM(H10:H20)</f>
        <v>176</v>
      </c>
      <c r="I21" s="1157">
        <f t="shared" si="1"/>
        <v>146</v>
      </c>
      <c r="J21" s="1157">
        <f t="shared" si="1"/>
        <v>131</v>
      </c>
      <c r="K21" s="1157">
        <f t="shared" si="1"/>
        <v>114</v>
      </c>
      <c r="L21" s="1157">
        <f t="shared" si="1"/>
        <v>98</v>
      </c>
      <c r="M21" s="1157">
        <f t="shared" si="1"/>
        <v>87</v>
      </c>
      <c r="N21" s="1157">
        <f t="shared" si="1"/>
        <v>134</v>
      </c>
      <c r="O21" s="1157">
        <f t="shared" si="1"/>
        <v>124</v>
      </c>
      <c r="P21" s="1157">
        <v>0</v>
      </c>
      <c r="Q21" s="1157">
        <v>0</v>
      </c>
      <c r="R21" s="1157">
        <v>0</v>
      </c>
      <c r="S21" s="1157">
        <v>0</v>
      </c>
      <c r="T21" s="1157">
        <f>SUM(T10:T20)</f>
        <v>176</v>
      </c>
      <c r="U21" s="1157">
        <f>SUM(U10:U20)</f>
        <v>146</v>
      </c>
      <c r="V21" s="1157">
        <f>SUM(V10:V20)</f>
        <v>146</v>
      </c>
      <c r="W21" s="1157">
        <f>SUM(W10:W20)</f>
        <v>7</v>
      </c>
      <c r="X21" s="1157">
        <v>1</v>
      </c>
      <c r="Y21" s="1157">
        <v>22</v>
      </c>
      <c r="Z21" s="1157">
        <f>SUM(Z10:Z20)</f>
        <v>134</v>
      </c>
      <c r="AA21" s="1157">
        <f>SUM(AA10:AA20)</f>
        <v>124</v>
      </c>
    </row>
    <row r="22" spans="1:27" ht="14.25" customHeight="1">
      <c r="A22" s="830" t="s">
        <v>295</v>
      </c>
      <c r="B22" s="1155" t="s">
        <v>1964</v>
      </c>
      <c r="C22" s="830"/>
      <c r="D22" s="830">
        <v>17</v>
      </c>
      <c r="E22" s="830">
        <v>17</v>
      </c>
      <c r="F22" s="830"/>
      <c r="G22" s="830"/>
      <c r="H22" s="830"/>
      <c r="I22" s="830"/>
      <c r="J22" s="830">
        <v>17</v>
      </c>
      <c r="K22" s="830">
        <v>17</v>
      </c>
      <c r="L22" s="830"/>
      <c r="M22" s="830"/>
      <c r="N22" s="830"/>
      <c r="O22" s="830"/>
      <c r="P22" s="830"/>
      <c r="Q22" s="830"/>
      <c r="R22" s="830"/>
      <c r="S22" s="830"/>
      <c r="T22" s="830"/>
      <c r="U22" s="830"/>
      <c r="V22" s="830"/>
      <c r="W22" s="830"/>
      <c r="X22" s="830"/>
      <c r="Y22" s="830"/>
      <c r="Z22" s="830">
        <v>17</v>
      </c>
      <c r="AA22" s="830">
        <v>17</v>
      </c>
    </row>
    <row r="23" spans="1:27" ht="14.25" customHeight="1">
      <c r="A23" s="830" t="s">
        <v>295</v>
      </c>
      <c r="B23" s="1155" t="s">
        <v>1965</v>
      </c>
      <c r="C23" s="830"/>
      <c r="D23" s="830">
        <v>2</v>
      </c>
      <c r="E23" s="830">
        <v>2</v>
      </c>
      <c r="F23" s="830"/>
      <c r="G23" s="830"/>
      <c r="H23" s="830"/>
      <c r="I23" s="830"/>
      <c r="J23" s="830"/>
      <c r="K23" s="830"/>
      <c r="L23" s="830">
        <v>2</v>
      </c>
      <c r="M23" s="830">
        <v>2</v>
      </c>
      <c r="N23" s="830"/>
      <c r="O23" s="830"/>
      <c r="P23" s="830"/>
      <c r="Q23" s="830"/>
      <c r="R23" s="830"/>
      <c r="S23" s="830"/>
      <c r="T23" s="830"/>
      <c r="U23" s="830"/>
      <c r="V23" s="830"/>
      <c r="W23" s="830"/>
      <c r="X23" s="830"/>
      <c r="Y23" s="830"/>
      <c r="Z23" s="830">
        <v>2</v>
      </c>
      <c r="AA23" s="830">
        <v>2</v>
      </c>
    </row>
    <row r="24" spans="1:27" ht="14.25" customHeight="1">
      <c r="A24" s="830" t="s">
        <v>295</v>
      </c>
      <c r="B24" s="1155" t="s">
        <v>1966</v>
      </c>
      <c r="C24" s="830"/>
      <c r="D24" s="830">
        <v>59</v>
      </c>
      <c r="E24" s="830">
        <v>59</v>
      </c>
      <c r="F24" s="830"/>
      <c r="G24" s="830"/>
      <c r="H24" s="830"/>
      <c r="I24" s="830"/>
      <c r="J24" s="830">
        <v>14</v>
      </c>
      <c r="K24" s="830">
        <v>14</v>
      </c>
      <c r="L24" s="830">
        <v>21</v>
      </c>
      <c r="M24" s="830">
        <v>21</v>
      </c>
      <c r="N24" s="830">
        <v>13</v>
      </c>
      <c r="O24" s="830">
        <v>13</v>
      </c>
      <c r="P24" s="830">
        <v>11</v>
      </c>
      <c r="Q24" s="830">
        <v>11</v>
      </c>
      <c r="R24" s="830"/>
      <c r="S24" s="830"/>
      <c r="T24" s="830"/>
      <c r="U24" s="830"/>
      <c r="V24" s="830"/>
      <c r="W24" s="830"/>
      <c r="X24" s="830"/>
      <c r="Y24" s="830"/>
      <c r="Z24" s="830">
        <v>11</v>
      </c>
      <c r="AA24" s="830">
        <v>11</v>
      </c>
    </row>
    <row r="25" spans="1:27" ht="14.25" customHeight="1">
      <c r="A25" s="830" t="s">
        <v>296</v>
      </c>
      <c r="B25" s="1155" t="s">
        <v>1357</v>
      </c>
      <c r="C25" s="830"/>
      <c r="D25" s="830">
        <v>13</v>
      </c>
      <c r="E25" s="830">
        <v>13</v>
      </c>
      <c r="F25" s="830"/>
      <c r="G25" s="830"/>
      <c r="H25" s="830"/>
      <c r="I25" s="830"/>
      <c r="J25" s="830">
        <v>13</v>
      </c>
      <c r="K25" s="830">
        <v>13</v>
      </c>
      <c r="L25" s="830"/>
      <c r="M25" s="830"/>
      <c r="N25" s="830"/>
      <c r="O25" s="830"/>
      <c r="P25" s="830"/>
      <c r="Q25" s="830"/>
      <c r="R25" s="830"/>
      <c r="S25" s="830"/>
      <c r="T25" s="830"/>
      <c r="U25" s="830"/>
      <c r="V25" s="830"/>
      <c r="W25" s="830"/>
      <c r="X25" s="830"/>
      <c r="Y25" s="830"/>
      <c r="Z25" s="830">
        <v>13</v>
      </c>
      <c r="AA25" s="830">
        <v>13</v>
      </c>
    </row>
    <row r="26" spans="1:27" s="1159" customFormat="1" ht="14.25" customHeight="1">
      <c r="A26" s="1157"/>
      <c r="B26" s="1158" t="s">
        <v>1967</v>
      </c>
      <c r="C26" s="1157"/>
      <c r="D26" s="1157">
        <f>SUM(D22:D25)</f>
        <v>91</v>
      </c>
      <c r="E26" s="1157">
        <f>SUM(E22:E25)</f>
        <v>91</v>
      </c>
      <c r="F26" s="1157">
        <v>0</v>
      </c>
      <c r="G26" s="1157">
        <v>0</v>
      </c>
      <c r="H26" s="1157">
        <v>0</v>
      </c>
      <c r="I26" s="1157">
        <v>0</v>
      </c>
      <c r="J26" s="1157">
        <f t="shared" ref="J26:Q26" si="2">SUM(J22:J25)</f>
        <v>44</v>
      </c>
      <c r="K26" s="1157">
        <f t="shared" si="2"/>
        <v>44</v>
      </c>
      <c r="L26" s="1157">
        <f t="shared" si="2"/>
        <v>23</v>
      </c>
      <c r="M26" s="1157">
        <f t="shared" si="2"/>
        <v>23</v>
      </c>
      <c r="N26" s="1157">
        <f t="shared" si="2"/>
        <v>13</v>
      </c>
      <c r="O26" s="1157">
        <f t="shared" si="2"/>
        <v>13</v>
      </c>
      <c r="P26" s="1157">
        <f t="shared" si="2"/>
        <v>11</v>
      </c>
      <c r="Q26" s="1157">
        <f t="shared" si="2"/>
        <v>11</v>
      </c>
      <c r="R26" s="1157">
        <v>0</v>
      </c>
      <c r="S26" s="1157">
        <v>0</v>
      </c>
      <c r="T26" s="1157">
        <v>0</v>
      </c>
      <c r="U26" s="1157">
        <v>0</v>
      </c>
      <c r="V26" s="1157">
        <v>0</v>
      </c>
      <c r="W26" s="1157">
        <v>0</v>
      </c>
      <c r="X26" s="1157">
        <v>0</v>
      </c>
      <c r="Y26" s="1157">
        <v>0</v>
      </c>
      <c r="Z26" s="1157">
        <f>SUM(Z22:Z25)</f>
        <v>43</v>
      </c>
      <c r="AA26" s="1157">
        <f>SUM(AA22:AA25)</f>
        <v>43</v>
      </c>
    </row>
    <row r="27" spans="1:27" ht="14.25" customHeight="1">
      <c r="A27" s="830" t="s">
        <v>302</v>
      </c>
      <c r="B27" s="1155" t="s">
        <v>1968</v>
      </c>
      <c r="C27" s="830"/>
      <c r="D27" s="830">
        <v>10</v>
      </c>
      <c r="E27" s="830"/>
      <c r="F27" s="830"/>
      <c r="G27" s="830"/>
      <c r="H27" s="830"/>
      <c r="I27" s="830"/>
      <c r="J27" s="830"/>
      <c r="K27" s="830"/>
      <c r="L27" s="830">
        <v>10</v>
      </c>
      <c r="M27" s="830">
        <v>9</v>
      </c>
      <c r="N27" s="830"/>
      <c r="O27" s="830"/>
      <c r="P27" s="830"/>
      <c r="Q27" s="830"/>
      <c r="R27" s="830"/>
      <c r="S27" s="830"/>
      <c r="T27" s="830"/>
      <c r="U27" s="830"/>
      <c r="V27" s="830"/>
      <c r="W27" s="830"/>
      <c r="X27" s="830"/>
      <c r="Y27" s="830"/>
      <c r="Z27" s="830">
        <v>10</v>
      </c>
      <c r="AA27" s="830">
        <v>9</v>
      </c>
    </row>
    <row r="28" spans="1:27" ht="14.25" customHeight="1">
      <c r="A28" s="830" t="s">
        <v>304</v>
      </c>
      <c r="B28" s="1155" t="s">
        <v>1969</v>
      </c>
      <c r="C28" s="830"/>
      <c r="D28" s="830">
        <v>9</v>
      </c>
      <c r="E28" s="830"/>
      <c r="F28" s="830"/>
      <c r="G28" s="830"/>
      <c r="H28" s="830"/>
      <c r="I28" s="830"/>
      <c r="J28" s="830">
        <v>6</v>
      </c>
      <c r="K28" s="830">
        <v>4</v>
      </c>
      <c r="L28" s="830">
        <v>3</v>
      </c>
      <c r="M28" s="830">
        <v>3</v>
      </c>
      <c r="N28" s="830"/>
      <c r="O28" s="830"/>
      <c r="P28" s="830"/>
      <c r="Q28" s="830"/>
      <c r="R28" s="830"/>
      <c r="S28" s="830"/>
      <c r="T28" s="830"/>
      <c r="U28" s="830"/>
      <c r="V28" s="830"/>
      <c r="W28" s="830"/>
      <c r="X28" s="830"/>
      <c r="Y28" s="830"/>
      <c r="Z28" s="830">
        <v>3</v>
      </c>
      <c r="AA28" s="830">
        <v>3</v>
      </c>
    </row>
    <row r="29" spans="1:27" s="1159" customFormat="1" ht="14.25" customHeight="1">
      <c r="A29" s="1157"/>
      <c r="B29" s="1158" t="s">
        <v>1970</v>
      </c>
      <c r="C29" s="1157"/>
      <c r="D29" s="1157">
        <f>SUM(D27:D28)</f>
        <v>19</v>
      </c>
      <c r="E29" s="1157"/>
      <c r="F29" s="1157">
        <v>0</v>
      </c>
      <c r="G29" s="1157">
        <v>0</v>
      </c>
      <c r="H29" s="1157">
        <v>0</v>
      </c>
      <c r="I29" s="1157">
        <v>0</v>
      </c>
      <c r="J29" s="1157">
        <f>SUM(J27:J28)</f>
        <v>6</v>
      </c>
      <c r="K29" s="1157">
        <f>SUM(K27:K28)</f>
        <v>4</v>
      </c>
      <c r="L29" s="1157">
        <f>SUM(L27:L28)</f>
        <v>13</v>
      </c>
      <c r="M29" s="1157">
        <f>SUM(M27:M28)</f>
        <v>12</v>
      </c>
      <c r="N29" s="1157">
        <v>0</v>
      </c>
      <c r="O29" s="1157">
        <v>0</v>
      </c>
      <c r="P29" s="1157">
        <v>0</v>
      </c>
      <c r="Q29" s="1157">
        <v>0</v>
      </c>
      <c r="R29" s="1157">
        <v>0</v>
      </c>
      <c r="S29" s="1157">
        <v>0</v>
      </c>
      <c r="T29" s="1157">
        <v>0</v>
      </c>
      <c r="U29" s="1157">
        <v>0</v>
      </c>
      <c r="V29" s="1157">
        <v>0</v>
      </c>
      <c r="W29" s="1157">
        <v>0</v>
      </c>
      <c r="X29" s="1157">
        <v>0</v>
      </c>
      <c r="Y29" s="1157">
        <v>0</v>
      </c>
      <c r="Z29" s="1157">
        <f>SUM(Z27:Z28)</f>
        <v>13</v>
      </c>
      <c r="AA29" s="1157">
        <f>SUM(AA27:AA28)</f>
        <v>12</v>
      </c>
    </row>
    <row r="30" spans="1:27" s="1159" customFormat="1" ht="14.25" customHeight="1">
      <c r="A30" s="830" t="s">
        <v>296</v>
      </c>
      <c r="B30" s="1155" t="s">
        <v>1357</v>
      </c>
      <c r="C30" s="1160"/>
      <c r="D30" s="1160">
        <v>24</v>
      </c>
      <c r="E30" s="1160">
        <v>24</v>
      </c>
      <c r="F30" s="1160"/>
      <c r="G30" s="1160"/>
      <c r="H30" s="1160"/>
      <c r="I30" s="1160"/>
      <c r="J30" s="1160">
        <v>24</v>
      </c>
      <c r="K30" s="1160">
        <v>24</v>
      </c>
      <c r="L30" s="1160"/>
      <c r="M30" s="1160"/>
      <c r="N30" s="1160"/>
      <c r="O30" s="1160"/>
      <c r="P30" s="1160"/>
      <c r="Q30" s="1160"/>
      <c r="R30" s="1160"/>
      <c r="S30" s="1160"/>
      <c r="T30" s="1160"/>
      <c r="U30" s="1160"/>
      <c r="V30" s="1160"/>
      <c r="W30" s="1160"/>
      <c r="X30" s="1160"/>
      <c r="Y30" s="1160"/>
      <c r="Z30" s="1160">
        <v>24</v>
      </c>
      <c r="AA30" s="1160">
        <v>24</v>
      </c>
    </row>
    <row r="31" spans="1:27" s="1159" customFormat="1" ht="14.25" customHeight="1">
      <c r="A31" s="1157"/>
      <c r="B31" s="1158" t="s">
        <v>1971</v>
      </c>
      <c r="C31" s="1157"/>
      <c r="D31" s="1157">
        <v>24</v>
      </c>
      <c r="E31" s="1157">
        <v>24</v>
      </c>
      <c r="F31" s="1157">
        <v>0</v>
      </c>
      <c r="G31" s="1157">
        <v>0</v>
      </c>
      <c r="H31" s="1157">
        <v>0</v>
      </c>
      <c r="I31" s="1157">
        <v>0</v>
      </c>
      <c r="J31" s="1157">
        <v>24</v>
      </c>
      <c r="K31" s="1157">
        <v>24</v>
      </c>
      <c r="L31" s="1157">
        <v>0</v>
      </c>
      <c r="M31" s="1157">
        <v>0</v>
      </c>
      <c r="N31" s="1157">
        <v>0</v>
      </c>
      <c r="O31" s="1157">
        <v>0</v>
      </c>
      <c r="P31" s="1157">
        <v>0</v>
      </c>
      <c r="Q31" s="1157">
        <v>0</v>
      </c>
      <c r="R31" s="1157">
        <v>0</v>
      </c>
      <c r="S31" s="1157">
        <v>0</v>
      </c>
      <c r="T31" s="1157">
        <v>0</v>
      </c>
      <c r="U31" s="1157">
        <v>0</v>
      </c>
      <c r="V31" s="1157">
        <v>0</v>
      </c>
      <c r="W31" s="1157">
        <v>0</v>
      </c>
      <c r="X31" s="1157">
        <v>0</v>
      </c>
      <c r="Y31" s="1157">
        <v>0</v>
      </c>
      <c r="Z31" s="1157">
        <v>24</v>
      </c>
      <c r="AA31" s="1157">
        <v>24</v>
      </c>
    </row>
    <row r="32" spans="1:27" s="1159" customFormat="1" ht="14.25" customHeight="1" thickBot="1">
      <c r="A32" s="1161"/>
      <c r="B32" s="1162" t="s">
        <v>23</v>
      </c>
      <c r="C32" s="1161"/>
      <c r="D32" s="1161">
        <f>D21+D26+D29+D31</f>
        <v>673</v>
      </c>
      <c r="E32" s="1161">
        <f>E21+E26+E29+E31</f>
        <v>586</v>
      </c>
      <c r="F32" s="1161"/>
      <c r="G32" s="1161"/>
      <c r="H32" s="1161">
        <f>H21+H26+I29+I31</f>
        <v>176</v>
      </c>
      <c r="I32" s="1161">
        <f t="shared" ref="I32:Q32" si="3">I21+I26+I29+I31</f>
        <v>146</v>
      </c>
      <c r="J32" s="1161">
        <f t="shared" si="3"/>
        <v>205</v>
      </c>
      <c r="K32" s="1161">
        <f t="shared" si="3"/>
        <v>186</v>
      </c>
      <c r="L32" s="1161">
        <f t="shared" si="3"/>
        <v>134</v>
      </c>
      <c r="M32" s="1161">
        <f t="shared" si="3"/>
        <v>122</v>
      </c>
      <c r="N32" s="1161">
        <f t="shared" si="3"/>
        <v>147</v>
      </c>
      <c r="O32" s="1161">
        <f t="shared" si="3"/>
        <v>137</v>
      </c>
      <c r="P32" s="1161">
        <f t="shared" si="3"/>
        <v>11</v>
      </c>
      <c r="Q32" s="1161">
        <f t="shared" si="3"/>
        <v>11</v>
      </c>
      <c r="R32" s="1161">
        <v>0</v>
      </c>
      <c r="S32" s="1161">
        <v>0</v>
      </c>
      <c r="T32" s="1161">
        <f>SUM(T21:T31)</f>
        <v>176</v>
      </c>
      <c r="U32" s="1161">
        <f>SUM(U21:U31)</f>
        <v>146</v>
      </c>
      <c r="V32" s="1161">
        <f>SUM(V21:V31)</f>
        <v>146</v>
      </c>
      <c r="W32" s="1161">
        <f>SUM(W21:W31)</f>
        <v>7</v>
      </c>
      <c r="X32" s="1161">
        <v>1</v>
      </c>
      <c r="Y32" s="1161">
        <v>22</v>
      </c>
      <c r="Z32" s="1161">
        <f>Z21+Z26+Z29+Z31</f>
        <v>214</v>
      </c>
      <c r="AA32" s="1161">
        <f>AA21+AA26+AA29+AA31</f>
        <v>203</v>
      </c>
    </row>
  </sheetData>
  <mergeCells count="34">
    <mergeCell ref="I8:I9"/>
    <mergeCell ref="J8:J9"/>
    <mergeCell ref="T6:AA6"/>
    <mergeCell ref="J7:K7"/>
    <mergeCell ref="L7:M7"/>
    <mergeCell ref="Z7:AA8"/>
    <mergeCell ref="T7:Y7"/>
    <mergeCell ref="K8:K9"/>
    <mergeCell ref="L8:L9"/>
    <mergeCell ref="M8:M9"/>
    <mergeCell ref="U8:U9"/>
    <mergeCell ref="V8:Y8"/>
    <mergeCell ref="O8:O9"/>
    <mergeCell ref="P8:P9"/>
    <mergeCell ref="S8:S9"/>
    <mergeCell ref="T8:T9"/>
    <mergeCell ref="Q8:Q9"/>
    <mergeCell ref="R8:R9"/>
    <mergeCell ref="A6:A9"/>
    <mergeCell ref="B6:B9"/>
    <mergeCell ref="C6:C9"/>
    <mergeCell ref="D6:E7"/>
    <mergeCell ref="F6:S6"/>
    <mergeCell ref="D8:D9"/>
    <mergeCell ref="E8:E9"/>
    <mergeCell ref="F8:F9"/>
    <mergeCell ref="G8:G9"/>
    <mergeCell ref="H8:H9"/>
    <mergeCell ref="N8:N9"/>
    <mergeCell ref="N7:O7"/>
    <mergeCell ref="P7:Q7"/>
    <mergeCell ref="R7:S7"/>
    <mergeCell ref="F7:G7"/>
    <mergeCell ref="H7:I7"/>
  </mergeCells>
  <pageMargins left="0.2" right="0.2" top="0.25" bottom="0.25" header="0.3" footer="0.3"/>
  <pageSetup paperSize="9" orientation="landscape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1"/>
  <sheetViews>
    <sheetView workbookViewId="0">
      <selection activeCell="A22" sqref="A22"/>
    </sheetView>
  </sheetViews>
  <sheetFormatPr defaultRowHeight="12.75"/>
  <cols>
    <col min="1" max="1" width="3.140625" style="88" customWidth="1"/>
    <col min="2" max="2" width="9.140625" style="88"/>
    <col min="3" max="3" width="5.140625" style="88" customWidth="1"/>
    <col min="4" max="4" width="9.140625" style="88" hidden="1" customWidth="1"/>
    <col min="5" max="5" width="5.5703125" style="88" customWidth="1"/>
    <col min="6" max="6" width="5.140625" style="88" customWidth="1"/>
    <col min="7" max="7" width="4.140625" style="88" customWidth="1"/>
    <col min="8" max="8" width="4.5703125" style="88" customWidth="1"/>
    <col min="9" max="9" width="4.85546875" style="88" customWidth="1"/>
    <col min="10" max="10" width="5.28515625" style="88" customWidth="1"/>
    <col min="11" max="11" width="5" style="88" customWidth="1"/>
    <col min="12" max="12" width="4.85546875" style="88" customWidth="1"/>
    <col min="13" max="13" width="4.42578125" style="88" customWidth="1"/>
    <col min="14" max="14" width="5.28515625" style="88" customWidth="1"/>
    <col min="15" max="15" width="4.7109375" style="88" customWidth="1"/>
    <col min="16" max="16" width="4.85546875" style="88" customWidth="1"/>
    <col min="17" max="17" width="4.5703125" style="88" customWidth="1"/>
    <col min="18" max="18" width="4.7109375" style="88" customWidth="1"/>
    <col min="19" max="19" width="5.28515625" style="88" customWidth="1"/>
    <col min="20" max="20" width="4.7109375" style="88" customWidth="1"/>
    <col min="21" max="21" width="5" style="88" customWidth="1"/>
    <col min="22" max="22" width="4.5703125" style="88" customWidth="1"/>
    <col min="23" max="23" width="5.42578125" style="88" customWidth="1"/>
    <col min="24" max="24" width="5" style="88" customWidth="1"/>
    <col min="25" max="25" width="6.5703125" style="88" customWidth="1"/>
    <col min="26" max="28" width="4.85546875" style="88" customWidth="1"/>
    <col min="29" max="16384" width="9.140625" style="88"/>
  </cols>
  <sheetData>
    <row r="1" spans="1:31" ht="30" customHeight="1">
      <c r="A1" s="1905" t="s">
        <v>1442</v>
      </c>
      <c r="B1" s="1905"/>
      <c r="C1" s="1905"/>
      <c r="D1" s="1905"/>
      <c r="E1" s="1905"/>
      <c r="F1" s="1905"/>
      <c r="G1" s="1905"/>
      <c r="H1" s="1905"/>
      <c r="I1" s="1905"/>
      <c r="J1" s="1905"/>
      <c r="K1" s="1905"/>
      <c r="L1" s="1905"/>
      <c r="M1" s="1905"/>
      <c r="N1" s="1905"/>
      <c r="O1" s="1905"/>
      <c r="P1" s="1905"/>
      <c r="Q1" s="1905"/>
      <c r="R1" s="1905"/>
      <c r="S1" s="1905"/>
      <c r="T1" s="1905"/>
      <c r="U1" s="1905"/>
      <c r="V1" s="1905"/>
      <c r="W1" s="1905"/>
      <c r="X1" s="1905"/>
      <c r="Y1" s="1905"/>
      <c r="Z1" s="1905"/>
      <c r="AA1" s="1905"/>
      <c r="AB1" s="1905"/>
      <c r="AC1" s="235"/>
      <c r="AD1" s="235"/>
      <c r="AE1" s="235"/>
    </row>
    <row r="2" spans="1:31" ht="18.75" customHeight="1">
      <c r="A2" s="1908" t="s">
        <v>433</v>
      </c>
      <c r="B2" s="1911" t="s">
        <v>435</v>
      </c>
      <c r="C2" s="1912"/>
      <c r="D2" s="1913"/>
      <c r="E2" s="1911" t="s">
        <v>1358</v>
      </c>
      <c r="F2" s="1912"/>
      <c r="G2" s="1943" t="s">
        <v>1360</v>
      </c>
      <c r="H2" s="1943"/>
      <c r="I2" s="1943"/>
      <c r="J2" s="1943"/>
      <c r="K2" s="1943"/>
      <c r="L2" s="1943"/>
      <c r="M2" s="1943"/>
      <c r="N2" s="1943"/>
      <c r="O2" s="1940" t="s">
        <v>1449</v>
      </c>
      <c r="P2" s="1940"/>
      <c r="Q2" s="1940" t="s">
        <v>1450</v>
      </c>
      <c r="R2" s="1940"/>
      <c r="S2" s="1940" t="s">
        <v>1451</v>
      </c>
      <c r="T2" s="1940"/>
      <c r="U2" s="1941" t="s">
        <v>1452</v>
      </c>
      <c r="V2" s="1942"/>
      <c r="W2" s="1936" t="s">
        <v>1453</v>
      </c>
      <c r="X2" s="1937"/>
      <c r="Y2" s="1929" t="s">
        <v>1496</v>
      </c>
      <c r="Z2" s="1932" t="s">
        <v>1</v>
      </c>
      <c r="AA2" s="1933"/>
      <c r="AB2" s="1934"/>
    </row>
    <row r="3" spans="1:31" ht="54" customHeight="1">
      <c r="A3" s="1909"/>
      <c r="B3" s="1914"/>
      <c r="C3" s="1915"/>
      <c r="D3" s="1916"/>
      <c r="E3" s="1917"/>
      <c r="F3" s="1918"/>
      <c r="G3" s="1941" t="s">
        <v>23</v>
      </c>
      <c r="H3" s="1941" t="s">
        <v>2</v>
      </c>
      <c r="I3" s="1906" t="s">
        <v>1233</v>
      </c>
      <c r="J3" s="1907"/>
      <c r="K3" s="1906" t="s">
        <v>1234</v>
      </c>
      <c r="L3" s="1907"/>
      <c r="M3" s="1906" t="s">
        <v>1235</v>
      </c>
      <c r="N3" s="1907"/>
      <c r="O3" s="1940"/>
      <c r="P3" s="1940"/>
      <c r="Q3" s="1940"/>
      <c r="R3" s="1940"/>
      <c r="S3" s="1940"/>
      <c r="T3" s="1940"/>
      <c r="U3" s="1942"/>
      <c r="V3" s="1942"/>
      <c r="W3" s="1938"/>
      <c r="X3" s="1939"/>
      <c r="Y3" s="1930"/>
      <c r="Z3" s="1935" t="s">
        <v>1497</v>
      </c>
      <c r="AA3" s="1935" t="s">
        <v>1498</v>
      </c>
      <c r="AB3" s="1935" t="s">
        <v>1499</v>
      </c>
    </row>
    <row r="4" spans="1:31" ht="63.75" customHeight="1">
      <c r="A4" s="1910"/>
      <c r="B4" s="1917"/>
      <c r="C4" s="1918"/>
      <c r="D4" s="1919"/>
      <c r="E4" s="672" t="s">
        <v>23</v>
      </c>
      <c r="F4" s="675" t="s">
        <v>2</v>
      </c>
      <c r="G4" s="1941"/>
      <c r="H4" s="1941"/>
      <c r="I4" s="672" t="s">
        <v>23</v>
      </c>
      <c r="J4" s="675" t="s">
        <v>2</v>
      </c>
      <c r="K4" s="672" t="s">
        <v>23</v>
      </c>
      <c r="L4" s="675" t="s">
        <v>2</v>
      </c>
      <c r="M4" s="672" t="s">
        <v>23</v>
      </c>
      <c r="N4" s="675" t="s">
        <v>2</v>
      </c>
      <c r="O4" s="672" t="s">
        <v>23</v>
      </c>
      <c r="P4" s="675" t="s">
        <v>2</v>
      </c>
      <c r="Q4" s="672" t="s">
        <v>23</v>
      </c>
      <c r="R4" s="675" t="s">
        <v>2</v>
      </c>
      <c r="S4" s="672" t="s">
        <v>23</v>
      </c>
      <c r="T4" s="675" t="s">
        <v>2</v>
      </c>
      <c r="U4" s="672" t="s">
        <v>23</v>
      </c>
      <c r="V4" s="675" t="s">
        <v>2</v>
      </c>
      <c r="W4" s="672" t="s">
        <v>23</v>
      </c>
      <c r="X4" s="675" t="s">
        <v>2</v>
      </c>
      <c r="Y4" s="1931"/>
      <c r="Z4" s="1935"/>
      <c r="AA4" s="1935"/>
      <c r="AB4" s="1935"/>
    </row>
    <row r="5" spans="1:31" ht="19.5" customHeight="1">
      <c r="A5" s="671" t="s">
        <v>3</v>
      </c>
      <c r="B5" s="1926" t="s">
        <v>322</v>
      </c>
      <c r="C5" s="1927"/>
      <c r="D5" s="1928"/>
      <c r="E5" s="234">
        <v>1</v>
      </c>
      <c r="F5" s="234">
        <v>2</v>
      </c>
      <c r="G5" s="234">
        <v>3</v>
      </c>
      <c r="H5" s="234">
        <v>4</v>
      </c>
      <c r="I5" s="234">
        <v>5</v>
      </c>
      <c r="J5" s="234">
        <v>6</v>
      </c>
      <c r="K5" s="234">
        <v>7</v>
      </c>
      <c r="L5" s="234">
        <v>8</v>
      </c>
      <c r="M5" s="234">
        <v>9</v>
      </c>
      <c r="N5" s="234">
        <v>10</v>
      </c>
      <c r="O5" s="234">
        <v>11</v>
      </c>
      <c r="P5" s="234">
        <v>12</v>
      </c>
      <c r="Q5" s="234">
        <v>13</v>
      </c>
      <c r="R5" s="234">
        <v>14</v>
      </c>
      <c r="S5" s="234">
        <v>15</v>
      </c>
      <c r="T5" s="234">
        <v>16</v>
      </c>
      <c r="U5" s="234">
        <v>17</v>
      </c>
      <c r="V5" s="234">
        <v>18</v>
      </c>
      <c r="W5" s="234">
        <v>19</v>
      </c>
      <c r="X5" s="234">
        <v>20</v>
      </c>
      <c r="Y5" s="234">
        <v>21</v>
      </c>
      <c r="Z5" s="674">
        <v>22</v>
      </c>
      <c r="AA5" s="674">
        <v>23</v>
      </c>
      <c r="AB5" s="674">
        <v>24</v>
      </c>
    </row>
    <row r="6" spans="1:31" ht="28.5" customHeight="1">
      <c r="A6" s="674">
        <v>1</v>
      </c>
      <c r="B6" s="1923" t="s">
        <v>438</v>
      </c>
      <c r="C6" s="1924"/>
      <c r="D6" s="1925"/>
      <c r="E6" s="677">
        <v>107</v>
      </c>
      <c r="F6" s="677">
        <v>72</v>
      </c>
      <c r="G6" s="677">
        <v>86</v>
      </c>
      <c r="H6" s="677">
        <v>58</v>
      </c>
      <c r="I6" s="233">
        <v>45</v>
      </c>
      <c r="J6" s="233">
        <v>31</v>
      </c>
      <c r="K6" s="233">
        <v>18</v>
      </c>
      <c r="L6" s="233">
        <v>7</v>
      </c>
      <c r="M6" s="233">
        <v>23</v>
      </c>
      <c r="N6" s="233">
        <v>20</v>
      </c>
      <c r="O6" s="233">
        <v>66</v>
      </c>
      <c r="P6" s="233">
        <v>45</v>
      </c>
      <c r="Q6" s="233">
        <v>36</v>
      </c>
      <c r="R6" s="233">
        <v>30</v>
      </c>
      <c r="S6" s="233">
        <v>21</v>
      </c>
      <c r="T6" s="233">
        <v>9</v>
      </c>
      <c r="U6" s="233">
        <v>6</v>
      </c>
      <c r="V6" s="233">
        <v>3</v>
      </c>
      <c r="W6" s="233">
        <v>3</v>
      </c>
      <c r="X6" s="233">
        <v>3</v>
      </c>
      <c r="Y6" s="233">
        <v>44</v>
      </c>
      <c r="Z6" s="233"/>
      <c r="AA6" s="233">
        <v>23</v>
      </c>
      <c r="AB6" s="232">
        <v>21</v>
      </c>
    </row>
    <row r="7" spans="1:31" ht="28.5" customHeight="1">
      <c r="A7" s="674">
        <v>2</v>
      </c>
      <c r="B7" s="1923" t="s">
        <v>439</v>
      </c>
      <c r="C7" s="1924"/>
      <c r="D7" s="1925"/>
      <c r="E7" s="677">
        <v>64</v>
      </c>
      <c r="F7" s="677">
        <v>16</v>
      </c>
      <c r="G7" s="677">
        <v>57</v>
      </c>
      <c r="H7" s="677">
        <v>16</v>
      </c>
      <c r="I7" s="233">
        <v>24</v>
      </c>
      <c r="J7" s="233">
        <v>4</v>
      </c>
      <c r="K7" s="233">
        <v>17</v>
      </c>
      <c r="L7" s="233">
        <v>8</v>
      </c>
      <c r="M7" s="233">
        <v>16</v>
      </c>
      <c r="N7" s="233">
        <v>4</v>
      </c>
      <c r="O7" s="233">
        <v>31</v>
      </c>
      <c r="P7" s="233">
        <v>4</v>
      </c>
      <c r="Q7" s="233">
        <v>24</v>
      </c>
      <c r="R7" s="233"/>
      <c r="S7" s="233">
        <v>4</v>
      </c>
      <c r="T7" s="233">
        <v>4</v>
      </c>
      <c r="U7" s="233"/>
      <c r="V7" s="233"/>
      <c r="W7" s="233">
        <v>3</v>
      </c>
      <c r="X7" s="233"/>
      <c r="Y7" s="233">
        <v>23</v>
      </c>
      <c r="Z7" s="233"/>
      <c r="AA7" s="233">
        <v>16</v>
      </c>
      <c r="AB7" s="232">
        <v>7</v>
      </c>
    </row>
    <row r="8" spans="1:31" ht="28.5" customHeight="1">
      <c r="A8" s="674">
        <v>3</v>
      </c>
      <c r="B8" s="1923" t="s">
        <v>440</v>
      </c>
      <c r="C8" s="1924"/>
      <c r="D8" s="1925"/>
      <c r="E8" s="677">
        <v>19</v>
      </c>
      <c r="F8" s="677">
        <v>0</v>
      </c>
      <c r="G8" s="677">
        <v>19</v>
      </c>
      <c r="H8" s="677">
        <v>0</v>
      </c>
      <c r="I8" s="233">
        <v>9</v>
      </c>
      <c r="J8" s="233"/>
      <c r="K8" s="233"/>
      <c r="L8" s="233"/>
      <c r="M8" s="233">
        <v>10</v>
      </c>
      <c r="N8" s="233"/>
      <c r="O8" s="233">
        <v>9</v>
      </c>
      <c r="P8" s="233"/>
      <c r="Q8" s="233">
        <v>8</v>
      </c>
      <c r="R8" s="233"/>
      <c r="S8" s="233"/>
      <c r="T8" s="233"/>
      <c r="U8" s="233"/>
      <c r="V8" s="233"/>
      <c r="W8" s="233">
        <v>1</v>
      </c>
      <c r="X8" s="233"/>
      <c r="Y8" s="233">
        <v>10</v>
      </c>
      <c r="Z8" s="233"/>
      <c r="AA8" s="233">
        <v>10</v>
      </c>
      <c r="AB8" s="232"/>
    </row>
    <row r="9" spans="1:31" ht="28.5" customHeight="1">
      <c r="A9" s="674">
        <v>4</v>
      </c>
      <c r="B9" s="1923" t="s">
        <v>1443</v>
      </c>
      <c r="C9" s="1924"/>
      <c r="D9" s="1925"/>
      <c r="E9" s="677">
        <v>36</v>
      </c>
      <c r="F9" s="677">
        <v>0</v>
      </c>
      <c r="G9" s="677">
        <v>36</v>
      </c>
      <c r="H9" s="677">
        <v>0</v>
      </c>
      <c r="I9" s="233">
        <v>22</v>
      </c>
      <c r="J9" s="233"/>
      <c r="K9" s="233">
        <v>14</v>
      </c>
      <c r="L9" s="233"/>
      <c r="M9" s="233"/>
      <c r="N9" s="233"/>
      <c r="O9" s="233">
        <v>22</v>
      </c>
      <c r="P9" s="233"/>
      <c r="Q9" s="233">
        <v>22</v>
      </c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2"/>
    </row>
    <row r="10" spans="1:31" ht="28.5" customHeight="1">
      <c r="A10" s="674">
        <v>5</v>
      </c>
      <c r="B10" s="1923" t="s">
        <v>434</v>
      </c>
      <c r="C10" s="1924"/>
      <c r="D10" s="1925"/>
      <c r="E10" s="677">
        <v>21</v>
      </c>
      <c r="F10" s="677">
        <v>0</v>
      </c>
      <c r="G10" s="677">
        <v>21</v>
      </c>
      <c r="H10" s="677">
        <v>0</v>
      </c>
      <c r="I10" s="233">
        <v>10</v>
      </c>
      <c r="J10" s="233"/>
      <c r="K10" s="233"/>
      <c r="L10" s="233"/>
      <c r="M10" s="233">
        <v>11</v>
      </c>
      <c r="N10" s="233"/>
      <c r="O10" s="233">
        <v>10</v>
      </c>
      <c r="P10" s="233"/>
      <c r="Q10" s="233">
        <v>7</v>
      </c>
      <c r="R10" s="233"/>
      <c r="S10" s="233"/>
      <c r="T10" s="233"/>
      <c r="U10" s="233"/>
      <c r="V10" s="233"/>
      <c r="W10" s="233">
        <v>3</v>
      </c>
      <c r="X10" s="233"/>
      <c r="Y10" s="233">
        <v>11</v>
      </c>
      <c r="Z10" s="233"/>
      <c r="AA10" s="233">
        <v>11</v>
      </c>
      <c r="AB10" s="232"/>
    </row>
    <row r="11" spans="1:31" ht="32.25" customHeight="1">
      <c r="A11" s="674">
        <v>6</v>
      </c>
      <c r="B11" s="1923" t="s">
        <v>1444</v>
      </c>
      <c r="C11" s="1924"/>
      <c r="D11" s="1925"/>
      <c r="E11" s="677">
        <v>14</v>
      </c>
      <c r="F11" s="677">
        <v>4</v>
      </c>
      <c r="G11" s="677">
        <v>14</v>
      </c>
      <c r="H11" s="677">
        <v>4</v>
      </c>
      <c r="I11" s="233"/>
      <c r="J11" s="233"/>
      <c r="K11" s="233">
        <v>10</v>
      </c>
      <c r="L11" s="233">
        <v>3</v>
      </c>
      <c r="M11" s="233">
        <v>4</v>
      </c>
      <c r="N11" s="233">
        <v>1</v>
      </c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>
        <v>8</v>
      </c>
      <c r="Z11" s="233"/>
      <c r="AA11" s="233">
        <v>8</v>
      </c>
      <c r="AB11" s="232"/>
    </row>
    <row r="12" spans="1:31" ht="28.5" customHeight="1">
      <c r="A12" s="674">
        <v>7</v>
      </c>
      <c r="B12" s="1923" t="s">
        <v>1445</v>
      </c>
      <c r="C12" s="1924"/>
      <c r="D12" s="1925"/>
      <c r="E12" s="677">
        <v>13</v>
      </c>
      <c r="F12" s="677">
        <v>0</v>
      </c>
      <c r="G12" s="677">
        <v>13</v>
      </c>
      <c r="H12" s="677">
        <v>0</v>
      </c>
      <c r="I12" s="233"/>
      <c r="J12" s="233"/>
      <c r="K12" s="233">
        <v>5</v>
      </c>
      <c r="L12" s="233"/>
      <c r="M12" s="233">
        <v>8</v>
      </c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2"/>
    </row>
    <row r="13" spans="1:31" ht="28.5" customHeight="1">
      <c r="A13" s="674">
        <v>8</v>
      </c>
      <c r="B13" s="1923" t="s">
        <v>1446</v>
      </c>
      <c r="C13" s="1924"/>
      <c r="D13" s="1925"/>
      <c r="E13" s="677">
        <v>8</v>
      </c>
      <c r="F13" s="677">
        <v>0</v>
      </c>
      <c r="G13" s="677">
        <v>8</v>
      </c>
      <c r="H13" s="677">
        <v>0</v>
      </c>
      <c r="I13" s="233">
        <v>8</v>
      </c>
      <c r="J13" s="233"/>
      <c r="K13" s="233"/>
      <c r="L13" s="233"/>
      <c r="M13" s="233"/>
      <c r="N13" s="233"/>
      <c r="O13" s="233">
        <v>8</v>
      </c>
      <c r="P13" s="233"/>
      <c r="Q13" s="233">
        <v>8</v>
      </c>
      <c r="R13" s="233"/>
      <c r="S13" s="233"/>
      <c r="T13" s="233"/>
      <c r="U13" s="233"/>
      <c r="V13" s="233"/>
      <c r="W13" s="233"/>
      <c r="X13" s="233"/>
      <c r="Y13" s="233">
        <v>7</v>
      </c>
      <c r="Z13" s="233"/>
      <c r="AA13" s="233">
        <v>7</v>
      </c>
      <c r="AB13" s="232"/>
    </row>
    <row r="14" spans="1:31" ht="36" customHeight="1">
      <c r="A14" s="674">
        <v>9</v>
      </c>
      <c r="B14" s="1923" t="s">
        <v>1447</v>
      </c>
      <c r="C14" s="1924"/>
      <c r="D14" s="1925"/>
      <c r="E14" s="677">
        <v>7</v>
      </c>
      <c r="F14" s="677">
        <v>7</v>
      </c>
      <c r="G14" s="677">
        <v>7</v>
      </c>
      <c r="H14" s="677">
        <v>7</v>
      </c>
      <c r="I14" s="233"/>
      <c r="J14" s="233"/>
      <c r="K14" s="233"/>
      <c r="L14" s="233"/>
      <c r="M14" s="233">
        <v>7</v>
      </c>
      <c r="N14" s="233">
        <v>7</v>
      </c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>
        <v>4</v>
      </c>
      <c r="Z14" s="233"/>
      <c r="AA14" s="233">
        <v>4</v>
      </c>
      <c r="AB14" s="232"/>
    </row>
    <row r="15" spans="1:31" s="673" customFormat="1" ht="36.75" customHeight="1">
      <c r="A15" s="674">
        <v>10</v>
      </c>
      <c r="B15" s="1923" t="s">
        <v>1448</v>
      </c>
      <c r="C15" s="1924"/>
      <c r="D15" s="1925"/>
      <c r="E15" s="677">
        <v>4</v>
      </c>
      <c r="F15" s="677">
        <v>0</v>
      </c>
      <c r="G15" s="677">
        <v>4</v>
      </c>
      <c r="H15" s="677">
        <v>0</v>
      </c>
      <c r="I15" s="233"/>
      <c r="J15" s="233"/>
      <c r="K15" s="233"/>
      <c r="L15" s="233"/>
      <c r="M15" s="233">
        <v>4</v>
      </c>
      <c r="N15" s="233">
        <v>0</v>
      </c>
      <c r="O15" s="233">
        <v>12</v>
      </c>
      <c r="P15" s="233">
        <v>12</v>
      </c>
      <c r="Q15" s="233">
        <v>12</v>
      </c>
      <c r="R15" s="233">
        <v>12</v>
      </c>
      <c r="S15" s="233"/>
      <c r="T15" s="233"/>
      <c r="U15" s="233"/>
      <c r="V15" s="233"/>
      <c r="W15" s="233"/>
      <c r="X15" s="233"/>
      <c r="Y15" s="233"/>
      <c r="Z15" s="233"/>
      <c r="AA15" s="233"/>
      <c r="AB15" s="232"/>
      <c r="AC15" s="88"/>
      <c r="AD15" s="88"/>
      <c r="AE15" s="88"/>
    </row>
    <row r="16" spans="1:31" ht="22.5" customHeight="1">
      <c r="A16" s="674">
        <v>11</v>
      </c>
      <c r="B16" s="1923" t="s">
        <v>440</v>
      </c>
      <c r="C16" s="1924"/>
      <c r="D16" s="1925"/>
      <c r="E16" s="677">
        <v>28</v>
      </c>
      <c r="F16" s="677">
        <v>28</v>
      </c>
      <c r="G16" s="677">
        <v>28</v>
      </c>
      <c r="H16" s="677">
        <v>28</v>
      </c>
      <c r="I16" s="233">
        <v>12</v>
      </c>
      <c r="J16" s="233">
        <v>12</v>
      </c>
      <c r="K16" s="233">
        <v>16</v>
      </c>
      <c r="L16" s="233">
        <v>16</v>
      </c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2"/>
    </row>
    <row r="17" spans="1:31" ht="22.5" customHeight="1">
      <c r="A17" s="674">
        <v>12</v>
      </c>
      <c r="B17" s="1923" t="s">
        <v>1282</v>
      </c>
      <c r="C17" s="1925"/>
      <c r="D17" s="1143"/>
      <c r="E17" s="677">
        <v>21</v>
      </c>
      <c r="F17" s="677">
        <v>19</v>
      </c>
      <c r="G17" s="677">
        <v>21</v>
      </c>
      <c r="H17" s="677">
        <v>19</v>
      </c>
      <c r="I17" s="233"/>
      <c r="J17" s="233"/>
      <c r="K17" s="233">
        <v>21</v>
      </c>
      <c r="L17" s="233">
        <v>19</v>
      </c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2"/>
    </row>
    <row r="18" spans="1:31" ht="22.5" customHeight="1">
      <c r="A18" s="234"/>
      <c r="B18" s="1904" t="s">
        <v>1500</v>
      </c>
      <c r="C18" s="1904"/>
      <c r="D18" s="1143"/>
      <c r="E18" s="677"/>
      <c r="F18" s="677"/>
      <c r="G18" s="677"/>
      <c r="H18" s="677"/>
      <c r="I18" s="676"/>
      <c r="J18" s="676"/>
      <c r="K18" s="676"/>
      <c r="L18" s="676"/>
      <c r="M18" s="676"/>
      <c r="N18" s="676"/>
      <c r="O18" s="676"/>
      <c r="P18" s="676"/>
      <c r="Q18" s="676"/>
      <c r="R18" s="676"/>
      <c r="S18" s="676"/>
      <c r="T18" s="676"/>
      <c r="U18" s="676"/>
      <c r="V18" s="676"/>
      <c r="W18" s="676"/>
      <c r="X18" s="676"/>
      <c r="Y18" s="676">
        <v>4</v>
      </c>
      <c r="Z18" s="676"/>
      <c r="AA18" s="676">
        <v>4</v>
      </c>
      <c r="AB18" s="232"/>
    </row>
    <row r="19" spans="1:31" ht="22.5" customHeight="1">
      <c r="A19" s="1920" t="s">
        <v>160</v>
      </c>
      <c r="B19" s="1921"/>
      <c r="C19" s="1921"/>
      <c r="D19" s="1922"/>
      <c r="E19" s="1144">
        <f>SUM(E6:E17)</f>
        <v>342</v>
      </c>
      <c r="F19" s="1144">
        <f t="shared" ref="F19" si="0">SUM(F6:F17)</f>
        <v>146</v>
      </c>
      <c r="G19" s="1144">
        <f t="shared" ref="G19" si="1">SUM(G6:G17)</f>
        <v>314</v>
      </c>
      <c r="H19" s="1144">
        <f t="shared" ref="H19" si="2">SUM(H6:H17)</f>
        <v>132</v>
      </c>
      <c r="I19" s="1144">
        <f t="shared" ref="I19" si="3">SUM(I6:I17)</f>
        <v>130</v>
      </c>
      <c r="J19" s="1144">
        <f t="shared" ref="J19" si="4">SUM(J6:J17)</f>
        <v>47</v>
      </c>
      <c r="K19" s="1144">
        <f t="shared" ref="K19" si="5">SUM(K6:K17)</f>
        <v>101</v>
      </c>
      <c r="L19" s="1144">
        <f t="shared" ref="L19" si="6">SUM(L6:L17)</f>
        <v>53</v>
      </c>
      <c r="M19" s="1144">
        <f t="shared" ref="M19" si="7">SUM(M6:M17)</f>
        <v>83</v>
      </c>
      <c r="N19" s="1144">
        <f t="shared" ref="N19" si="8">SUM(N6:N17)</f>
        <v>32</v>
      </c>
      <c r="O19" s="1144">
        <f t="shared" ref="O19" si="9">SUM(O6:O17)</f>
        <v>158</v>
      </c>
      <c r="P19" s="1144">
        <f t="shared" ref="P19" si="10">SUM(P6:P17)</f>
        <v>61</v>
      </c>
      <c r="Q19" s="1144">
        <f t="shared" ref="Q19" si="11">SUM(Q6:Q17)</f>
        <v>117</v>
      </c>
      <c r="R19" s="1144">
        <f t="shared" ref="R19" si="12">SUM(R6:R17)</f>
        <v>42</v>
      </c>
      <c r="S19" s="1144">
        <f t="shared" ref="S19" si="13">SUM(S6:S17)</f>
        <v>25</v>
      </c>
      <c r="T19" s="1144">
        <f t="shared" ref="T19" si="14">SUM(T6:T17)</f>
        <v>13</v>
      </c>
      <c r="U19" s="1144">
        <f t="shared" ref="U19" si="15">SUM(U6:U17)</f>
        <v>6</v>
      </c>
      <c r="V19" s="1144">
        <f t="shared" ref="V19" si="16">SUM(V6:V17)</f>
        <v>3</v>
      </c>
      <c r="W19" s="1144">
        <f t="shared" ref="W19" si="17">SUM(W6:W17)</f>
        <v>10</v>
      </c>
      <c r="X19" s="1144">
        <f t="shared" ref="X19" si="18">SUM(X6:X17)</f>
        <v>3</v>
      </c>
      <c r="Y19" s="1144">
        <f>SUM(Y6:Y18)</f>
        <v>111</v>
      </c>
      <c r="Z19" s="1144">
        <f t="shared" ref="Z19:AB19" si="19">SUM(Z6:Z18)</f>
        <v>0</v>
      </c>
      <c r="AA19" s="1144">
        <f t="shared" si="19"/>
        <v>83</v>
      </c>
      <c r="AB19" s="1145">
        <f t="shared" si="19"/>
        <v>28</v>
      </c>
      <c r="AC19" s="673"/>
      <c r="AD19" s="673"/>
      <c r="AE19" s="673"/>
    </row>
    <row r="21" spans="1:31">
      <c r="A21" s="1502">
        <v>67</v>
      </c>
      <c r="B21" s="1502"/>
      <c r="C21" s="1502"/>
      <c r="D21" s="1502"/>
      <c r="E21" s="1502"/>
      <c r="F21" s="1502"/>
      <c r="G21" s="1502"/>
      <c r="H21" s="1502"/>
      <c r="I21" s="1502"/>
      <c r="J21" s="1502"/>
      <c r="K21" s="1502"/>
      <c r="L21" s="1502"/>
      <c r="M21" s="1502"/>
      <c r="N21" s="1502"/>
      <c r="O21" s="1502"/>
      <c r="P21" s="1502"/>
      <c r="Q21" s="1502"/>
      <c r="R21" s="1502"/>
      <c r="S21" s="1502"/>
      <c r="T21" s="1502"/>
      <c r="U21" s="1502"/>
      <c r="V21" s="1502"/>
      <c r="W21" s="1502"/>
      <c r="X21" s="1502"/>
      <c r="Y21" s="1502"/>
      <c r="Z21" s="1502"/>
      <c r="AA21" s="1502"/>
      <c r="AB21" s="1502"/>
    </row>
  </sheetData>
  <mergeCells count="36">
    <mergeCell ref="W2:X3"/>
    <mergeCell ref="Q2:R3"/>
    <mergeCell ref="S2:T3"/>
    <mergeCell ref="U2:V3"/>
    <mergeCell ref="B17:C17"/>
    <mergeCell ref="G2:N2"/>
    <mergeCell ref="G3:G4"/>
    <mergeCell ref="H3:H4"/>
    <mergeCell ref="O2:P3"/>
    <mergeCell ref="B9:D9"/>
    <mergeCell ref="B15:D15"/>
    <mergeCell ref="B12:D12"/>
    <mergeCell ref="B13:D13"/>
    <mergeCell ref="B6:D6"/>
    <mergeCell ref="B14:D14"/>
    <mergeCell ref="Y2:Y4"/>
    <mergeCell ref="Z2:AB2"/>
    <mergeCell ref="Z3:Z4"/>
    <mergeCell ref="AA3:AA4"/>
    <mergeCell ref="AB3:AB4"/>
    <mergeCell ref="B18:C18"/>
    <mergeCell ref="A1:AB1"/>
    <mergeCell ref="I3:J3"/>
    <mergeCell ref="A21:AB21"/>
    <mergeCell ref="A2:A4"/>
    <mergeCell ref="B2:D4"/>
    <mergeCell ref="E2:F3"/>
    <mergeCell ref="K3:L3"/>
    <mergeCell ref="M3:N3"/>
    <mergeCell ref="A19:D19"/>
    <mergeCell ref="B7:D7"/>
    <mergeCell ref="B11:D11"/>
    <mergeCell ref="B16:D16"/>
    <mergeCell ref="B10:D10"/>
    <mergeCell ref="B8:D8"/>
    <mergeCell ref="B5:D5"/>
  </mergeCells>
  <pageMargins left="0.7" right="0.7" top="0.45" bottom="0.43" header="0.3" footer="0.3"/>
  <pageSetup paperSize="9" scale="90" orientation="landscape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P45"/>
  <sheetViews>
    <sheetView topLeftCell="A4" workbookViewId="0">
      <selection activeCell="AG12" sqref="AG12"/>
    </sheetView>
  </sheetViews>
  <sheetFormatPr defaultColWidth="3.42578125" defaultRowHeight="12.75"/>
  <cols>
    <col min="1" max="1" width="3.7109375" style="1169" customWidth="1"/>
    <col min="2" max="2" width="8.28515625" style="1170" customWidth="1"/>
    <col min="3" max="3" width="7.140625" style="1171" customWidth="1"/>
    <col min="4" max="5" width="5" style="1171" customWidth="1"/>
    <col min="6" max="6" width="8.140625" style="1171" customWidth="1"/>
    <col min="7" max="7" width="5.140625" style="1169" customWidth="1"/>
    <col min="8" max="8" width="5.7109375" style="1169" customWidth="1"/>
    <col min="9" max="9" width="4.85546875" style="1169" customWidth="1"/>
    <col min="10" max="16" width="3.5703125" style="1169" customWidth="1"/>
    <col min="17" max="17" width="5" style="1169" customWidth="1"/>
    <col min="18" max="18" width="4.5703125" style="1169" customWidth="1"/>
    <col min="19" max="19" width="4.140625" style="1169" customWidth="1"/>
    <col min="20" max="20" width="3.5703125" style="1169" customWidth="1"/>
    <col min="21" max="21" width="4.5703125" style="1169" customWidth="1"/>
    <col min="22" max="22" width="3.5703125" style="1169" customWidth="1"/>
    <col min="23" max="23" width="4.140625" style="1169" customWidth="1"/>
    <col min="24" max="24" width="3.5703125" style="1169" customWidth="1"/>
    <col min="25" max="25" width="5" style="1169" customWidth="1"/>
    <col min="26" max="27" width="4.5703125" style="1169" customWidth="1"/>
    <col min="28" max="28" width="3.85546875" style="1169" customWidth="1"/>
    <col min="29" max="29" width="4.42578125" style="1169" customWidth="1"/>
    <col min="30" max="30" width="3.85546875" style="1169" customWidth="1"/>
    <col min="31" max="31" width="4.85546875" style="1169" customWidth="1"/>
    <col min="32" max="32" width="3.42578125" style="1169"/>
    <col min="33" max="33" width="4.7109375" style="1169" customWidth="1"/>
    <col min="34" max="34" width="3.42578125" style="1169"/>
    <col min="35" max="35" width="5.42578125" style="1169" customWidth="1"/>
    <col min="36" max="36" width="3.42578125" style="1169"/>
    <col min="37" max="37" width="4.7109375" style="1169" customWidth="1"/>
    <col min="38" max="38" width="3.7109375" style="1169" customWidth="1"/>
    <col min="39" max="39" width="4.5703125" style="1169" customWidth="1"/>
    <col min="40" max="42" width="3.85546875" style="1169" customWidth="1"/>
    <col min="43" max="252" width="3.42578125" style="1169"/>
    <col min="253" max="253" width="4.85546875" style="1169" customWidth="1"/>
    <col min="254" max="254" width="10.28515625" style="1169" customWidth="1"/>
    <col min="255" max="255" width="7.140625" style="1169" customWidth="1"/>
    <col min="256" max="257" width="5" style="1169" customWidth="1"/>
    <col min="258" max="258" width="7.85546875" style="1169" customWidth="1"/>
    <col min="259" max="259" width="11.7109375" style="1169" customWidth="1"/>
    <col min="260" max="260" width="9.85546875" style="1169" customWidth="1"/>
    <col min="261" max="262" width="7.7109375" style="1169" customWidth="1"/>
    <col min="263" max="268" width="5.85546875" style="1169" customWidth="1"/>
    <col min="269" max="270" width="7.28515625" style="1169" customWidth="1"/>
    <col min="271" max="276" width="5" style="1169" customWidth="1"/>
    <col min="277" max="278" width="8.5703125" style="1169" customWidth="1"/>
    <col min="279" max="279" width="9.85546875" style="1169" customWidth="1"/>
    <col min="280" max="280" width="9.42578125" style="1169" customWidth="1"/>
    <col min="281" max="281" width="8" style="1169" customWidth="1"/>
    <col min="282" max="282" width="9.140625" style="1169" customWidth="1"/>
    <col min="283" max="283" width="4.5703125" style="1169" customWidth="1"/>
    <col min="284" max="287" width="3.85546875" style="1169" customWidth="1"/>
    <col min="288" max="508" width="3.42578125" style="1169"/>
    <col min="509" max="509" width="4.85546875" style="1169" customWidth="1"/>
    <col min="510" max="510" width="10.28515625" style="1169" customWidth="1"/>
    <col min="511" max="511" width="7.140625" style="1169" customWidth="1"/>
    <col min="512" max="513" width="5" style="1169" customWidth="1"/>
    <col min="514" max="514" width="7.85546875" style="1169" customWidth="1"/>
    <col min="515" max="515" width="11.7109375" style="1169" customWidth="1"/>
    <col min="516" max="516" width="9.85546875" style="1169" customWidth="1"/>
    <col min="517" max="518" width="7.7109375" style="1169" customWidth="1"/>
    <col min="519" max="524" width="5.85546875" style="1169" customWidth="1"/>
    <col min="525" max="526" width="7.28515625" style="1169" customWidth="1"/>
    <col min="527" max="532" width="5" style="1169" customWidth="1"/>
    <col min="533" max="534" width="8.5703125" style="1169" customWidth="1"/>
    <col min="535" max="535" width="9.85546875" style="1169" customWidth="1"/>
    <col min="536" max="536" width="9.42578125" style="1169" customWidth="1"/>
    <col min="537" max="537" width="8" style="1169" customWidth="1"/>
    <col min="538" max="538" width="9.140625" style="1169" customWidth="1"/>
    <col min="539" max="539" width="4.5703125" style="1169" customWidth="1"/>
    <col min="540" max="543" width="3.85546875" style="1169" customWidth="1"/>
    <col min="544" max="764" width="3.42578125" style="1169"/>
    <col min="765" max="765" width="4.85546875" style="1169" customWidth="1"/>
    <col min="766" max="766" width="10.28515625" style="1169" customWidth="1"/>
    <col min="767" max="767" width="7.140625" style="1169" customWidth="1"/>
    <col min="768" max="769" width="5" style="1169" customWidth="1"/>
    <col min="770" max="770" width="7.85546875" style="1169" customWidth="1"/>
    <col min="771" max="771" width="11.7109375" style="1169" customWidth="1"/>
    <col min="772" max="772" width="9.85546875" style="1169" customWidth="1"/>
    <col min="773" max="774" width="7.7109375" style="1169" customWidth="1"/>
    <col min="775" max="780" width="5.85546875" style="1169" customWidth="1"/>
    <col min="781" max="782" width="7.28515625" style="1169" customWidth="1"/>
    <col min="783" max="788" width="5" style="1169" customWidth="1"/>
    <col min="789" max="790" width="8.5703125" style="1169" customWidth="1"/>
    <col min="791" max="791" width="9.85546875" style="1169" customWidth="1"/>
    <col min="792" max="792" width="9.42578125" style="1169" customWidth="1"/>
    <col min="793" max="793" width="8" style="1169" customWidth="1"/>
    <col min="794" max="794" width="9.140625" style="1169" customWidth="1"/>
    <col min="795" max="795" width="4.5703125" style="1169" customWidth="1"/>
    <col min="796" max="799" width="3.85546875" style="1169" customWidth="1"/>
    <col min="800" max="1020" width="3.42578125" style="1169"/>
    <col min="1021" max="1021" width="4.85546875" style="1169" customWidth="1"/>
    <col min="1022" max="1022" width="10.28515625" style="1169" customWidth="1"/>
    <col min="1023" max="1023" width="7.140625" style="1169" customWidth="1"/>
    <col min="1024" max="1025" width="5" style="1169" customWidth="1"/>
    <col min="1026" max="1026" width="7.85546875" style="1169" customWidth="1"/>
    <col min="1027" max="1027" width="11.7109375" style="1169" customWidth="1"/>
    <col min="1028" max="1028" width="9.85546875" style="1169" customWidth="1"/>
    <col min="1029" max="1030" width="7.7109375" style="1169" customWidth="1"/>
    <col min="1031" max="1036" width="5.85546875" style="1169" customWidth="1"/>
    <col min="1037" max="1038" width="7.28515625" style="1169" customWidth="1"/>
    <col min="1039" max="1044" width="5" style="1169" customWidth="1"/>
    <col min="1045" max="1046" width="8.5703125" style="1169" customWidth="1"/>
    <col min="1047" max="1047" width="9.85546875" style="1169" customWidth="1"/>
    <col min="1048" max="1048" width="9.42578125" style="1169" customWidth="1"/>
    <col min="1049" max="1049" width="8" style="1169" customWidth="1"/>
    <col min="1050" max="1050" width="9.140625" style="1169" customWidth="1"/>
    <col min="1051" max="1051" width="4.5703125" style="1169" customWidth="1"/>
    <col min="1052" max="1055" width="3.85546875" style="1169" customWidth="1"/>
    <col min="1056" max="1276" width="3.42578125" style="1169"/>
    <col min="1277" max="1277" width="4.85546875" style="1169" customWidth="1"/>
    <col min="1278" max="1278" width="10.28515625" style="1169" customWidth="1"/>
    <col min="1279" max="1279" width="7.140625" style="1169" customWidth="1"/>
    <col min="1280" max="1281" width="5" style="1169" customWidth="1"/>
    <col min="1282" max="1282" width="7.85546875" style="1169" customWidth="1"/>
    <col min="1283" max="1283" width="11.7109375" style="1169" customWidth="1"/>
    <col min="1284" max="1284" width="9.85546875" style="1169" customWidth="1"/>
    <col min="1285" max="1286" width="7.7109375" style="1169" customWidth="1"/>
    <col min="1287" max="1292" width="5.85546875" style="1169" customWidth="1"/>
    <col min="1293" max="1294" width="7.28515625" style="1169" customWidth="1"/>
    <col min="1295" max="1300" width="5" style="1169" customWidth="1"/>
    <col min="1301" max="1302" width="8.5703125" style="1169" customWidth="1"/>
    <col min="1303" max="1303" width="9.85546875" style="1169" customWidth="1"/>
    <col min="1304" max="1304" width="9.42578125" style="1169" customWidth="1"/>
    <col min="1305" max="1305" width="8" style="1169" customWidth="1"/>
    <col min="1306" max="1306" width="9.140625" style="1169" customWidth="1"/>
    <col min="1307" max="1307" width="4.5703125" style="1169" customWidth="1"/>
    <col min="1308" max="1311" width="3.85546875" style="1169" customWidth="1"/>
    <col min="1312" max="1532" width="3.42578125" style="1169"/>
    <col min="1533" max="1533" width="4.85546875" style="1169" customWidth="1"/>
    <col min="1534" max="1534" width="10.28515625" style="1169" customWidth="1"/>
    <col min="1535" max="1535" width="7.140625" style="1169" customWidth="1"/>
    <col min="1536" max="1537" width="5" style="1169" customWidth="1"/>
    <col min="1538" max="1538" width="7.85546875" style="1169" customWidth="1"/>
    <col min="1539" max="1539" width="11.7109375" style="1169" customWidth="1"/>
    <col min="1540" max="1540" width="9.85546875" style="1169" customWidth="1"/>
    <col min="1541" max="1542" width="7.7109375" style="1169" customWidth="1"/>
    <col min="1543" max="1548" width="5.85546875" style="1169" customWidth="1"/>
    <col min="1549" max="1550" width="7.28515625" style="1169" customWidth="1"/>
    <col min="1551" max="1556" width="5" style="1169" customWidth="1"/>
    <col min="1557" max="1558" width="8.5703125" style="1169" customWidth="1"/>
    <col min="1559" max="1559" width="9.85546875" style="1169" customWidth="1"/>
    <col min="1560" max="1560" width="9.42578125" style="1169" customWidth="1"/>
    <col min="1561" max="1561" width="8" style="1169" customWidth="1"/>
    <col min="1562" max="1562" width="9.140625" style="1169" customWidth="1"/>
    <col min="1563" max="1563" width="4.5703125" style="1169" customWidth="1"/>
    <col min="1564" max="1567" width="3.85546875" style="1169" customWidth="1"/>
    <col min="1568" max="1788" width="3.42578125" style="1169"/>
    <col min="1789" max="1789" width="4.85546875" style="1169" customWidth="1"/>
    <col min="1790" max="1790" width="10.28515625" style="1169" customWidth="1"/>
    <col min="1791" max="1791" width="7.140625" style="1169" customWidth="1"/>
    <col min="1792" max="1793" width="5" style="1169" customWidth="1"/>
    <col min="1794" max="1794" width="7.85546875" style="1169" customWidth="1"/>
    <col min="1795" max="1795" width="11.7109375" style="1169" customWidth="1"/>
    <col min="1796" max="1796" width="9.85546875" style="1169" customWidth="1"/>
    <col min="1797" max="1798" width="7.7109375" style="1169" customWidth="1"/>
    <col min="1799" max="1804" width="5.85546875" style="1169" customWidth="1"/>
    <col min="1805" max="1806" width="7.28515625" style="1169" customWidth="1"/>
    <col min="1807" max="1812" width="5" style="1169" customWidth="1"/>
    <col min="1813" max="1814" width="8.5703125" style="1169" customWidth="1"/>
    <col min="1815" max="1815" width="9.85546875" style="1169" customWidth="1"/>
    <col min="1816" max="1816" width="9.42578125" style="1169" customWidth="1"/>
    <col min="1817" max="1817" width="8" style="1169" customWidth="1"/>
    <col min="1818" max="1818" width="9.140625" style="1169" customWidth="1"/>
    <col min="1819" max="1819" width="4.5703125" style="1169" customWidth="1"/>
    <col min="1820" max="1823" width="3.85546875" style="1169" customWidth="1"/>
    <col min="1824" max="2044" width="3.42578125" style="1169"/>
    <col min="2045" max="2045" width="4.85546875" style="1169" customWidth="1"/>
    <col min="2046" max="2046" width="10.28515625" style="1169" customWidth="1"/>
    <col min="2047" max="2047" width="7.140625" style="1169" customWidth="1"/>
    <col min="2048" max="2049" width="5" style="1169" customWidth="1"/>
    <col min="2050" max="2050" width="7.85546875" style="1169" customWidth="1"/>
    <col min="2051" max="2051" width="11.7109375" style="1169" customWidth="1"/>
    <col min="2052" max="2052" width="9.85546875" style="1169" customWidth="1"/>
    <col min="2053" max="2054" width="7.7109375" style="1169" customWidth="1"/>
    <col min="2055" max="2060" width="5.85546875" style="1169" customWidth="1"/>
    <col min="2061" max="2062" width="7.28515625" style="1169" customWidth="1"/>
    <col min="2063" max="2068" width="5" style="1169" customWidth="1"/>
    <col min="2069" max="2070" width="8.5703125" style="1169" customWidth="1"/>
    <col min="2071" max="2071" width="9.85546875" style="1169" customWidth="1"/>
    <col min="2072" max="2072" width="9.42578125" style="1169" customWidth="1"/>
    <col min="2073" max="2073" width="8" style="1169" customWidth="1"/>
    <col min="2074" max="2074" width="9.140625" style="1169" customWidth="1"/>
    <col min="2075" max="2075" width="4.5703125" style="1169" customWidth="1"/>
    <col min="2076" max="2079" width="3.85546875" style="1169" customWidth="1"/>
    <col min="2080" max="2300" width="3.42578125" style="1169"/>
    <col min="2301" max="2301" width="4.85546875" style="1169" customWidth="1"/>
    <col min="2302" max="2302" width="10.28515625" style="1169" customWidth="1"/>
    <col min="2303" max="2303" width="7.140625" style="1169" customWidth="1"/>
    <col min="2304" max="2305" width="5" style="1169" customWidth="1"/>
    <col min="2306" max="2306" width="7.85546875" style="1169" customWidth="1"/>
    <col min="2307" max="2307" width="11.7109375" style="1169" customWidth="1"/>
    <col min="2308" max="2308" width="9.85546875" style="1169" customWidth="1"/>
    <col min="2309" max="2310" width="7.7109375" style="1169" customWidth="1"/>
    <col min="2311" max="2316" width="5.85546875" style="1169" customWidth="1"/>
    <col min="2317" max="2318" width="7.28515625" style="1169" customWidth="1"/>
    <col min="2319" max="2324" width="5" style="1169" customWidth="1"/>
    <col min="2325" max="2326" width="8.5703125" style="1169" customWidth="1"/>
    <col min="2327" max="2327" width="9.85546875" style="1169" customWidth="1"/>
    <col min="2328" max="2328" width="9.42578125" style="1169" customWidth="1"/>
    <col min="2329" max="2329" width="8" style="1169" customWidth="1"/>
    <col min="2330" max="2330" width="9.140625" style="1169" customWidth="1"/>
    <col min="2331" max="2331" width="4.5703125" style="1169" customWidth="1"/>
    <col min="2332" max="2335" width="3.85546875" style="1169" customWidth="1"/>
    <col min="2336" max="2556" width="3.42578125" style="1169"/>
    <col min="2557" max="2557" width="4.85546875" style="1169" customWidth="1"/>
    <col min="2558" max="2558" width="10.28515625" style="1169" customWidth="1"/>
    <col min="2559" max="2559" width="7.140625" style="1169" customWidth="1"/>
    <col min="2560" max="2561" width="5" style="1169" customWidth="1"/>
    <col min="2562" max="2562" width="7.85546875" style="1169" customWidth="1"/>
    <col min="2563" max="2563" width="11.7109375" style="1169" customWidth="1"/>
    <col min="2564" max="2564" width="9.85546875" style="1169" customWidth="1"/>
    <col min="2565" max="2566" width="7.7109375" style="1169" customWidth="1"/>
    <col min="2567" max="2572" width="5.85546875" style="1169" customWidth="1"/>
    <col min="2573" max="2574" width="7.28515625" style="1169" customWidth="1"/>
    <col min="2575" max="2580" width="5" style="1169" customWidth="1"/>
    <col min="2581" max="2582" width="8.5703125" style="1169" customWidth="1"/>
    <col min="2583" max="2583" width="9.85546875" style="1169" customWidth="1"/>
    <col min="2584" max="2584" width="9.42578125" style="1169" customWidth="1"/>
    <col min="2585" max="2585" width="8" style="1169" customWidth="1"/>
    <col min="2586" max="2586" width="9.140625" style="1169" customWidth="1"/>
    <col min="2587" max="2587" width="4.5703125" style="1169" customWidth="1"/>
    <col min="2588" max="2591" width="3.85546875" style="1169" customWidth="1"/>
    <col min="2592" max="2812" width="3.42578125" style="1169"/>
    <col min="2813" max="2813" width="4.85546875" style="1169" customWidth="1"/>
    <col min="2814" max="2814" width="10.28515625" style="1169" customWidth="1"/>
    <col min="2815" max="2815" width="7.140625" style="1169" customWidth="1"/>
    <col min="2816" max="2817" width="5" style="1169" customWidth="1"/>
    <col min="2818" max="2818" width="7.85546875" style="1169" customWidth="1"/>
    <col min="2819" max="2819" width="11.7109375" style="1169" customWidth="1"/>
    <col min="2820" max="2820" width="9.85546875" style="1169" customWidth="1"/>
    <col min="2821" max="2822" width="7.7109375" style="1169" customWidth="1"/>
    <col min="2823" max="2828" width="5.85546875" style="1169" customWidth="1"/>
    <col min="2829" max="2830" width="7.28515625" style="1169" customWidth="1"/>
    <col min="2831" max="2836" width="5" style="1169" customWidth="1"/>
    <col min="2837" max="2838" width="8.5703125" style="1169" customWidth="1"/>
    <col min="2839" max="2839" width="9.85546875" style="1169" customWidth="1"/>
    <col min="2840" max="2840" width="9.42578125" style="1169" customWidth="1"/>
    <col min="2841" max="2841" width="8" style="1169" customWidth="1"/>
    <col min="2842" max="2842" width="9.140625" style="1169" customWidth="1"/>
    <col min="2843" max="2843" width="4.5703125" style="1169" customWidth="1"/>
    <col min="2844" max="2847" width="3.85546875" style="1169" customWidth="1"/>
    <col min="2848" max="3068" width="3.42578125" style="1169"/>
    <col min="3069" max="3069" width="4.85546875" style="1169" customWidth="1"/>
    <col min="3070" max="3070" width="10.28515625" style="1169" customWidth="1"/>
    <col min="3071" max="3071" width="7.140625" style="1169" customWidth="1"/>
    <col min="3072" max="3073" width="5" style="1169" customWidth="1"/>
    <col min="3074" max="3074" width="7.85546875" style="1169" customWidth="1"/>
    <col min="3075" max="3075" width="11.7109375" style="1169" customWidth="1"/>
    <col min="3076" max="3076" width="9.85546875" style="1169" customWidth="1"/>
    <col min="3077" max="3078" width="7.7109375" style="1169" customWidth="1"/>
    <col min="3079" max="3084" width="5.85546875" style="1169" customWidth="1"/>
    <col min="3085" max="3086" width="7.28515625" style="1169" customWidth="1"/>
    <col min="3087" max="3092" width="5" style="1169" customWidth="1"/>
    <col min="3093" max="3094" width="8.5703125" style="1169" customWidth="1"/>
    <col min="3095" max="3095" width="9.85546875" style="1169" customWidth="1"/>
    <col min="3096" max="3096" width="9.42578125" style="1169" customWidth="1"/>
    <col min="3097" max="3097" width="8" style="1169" customWidth="1"/>
    <col min="3098" max="3098" width="9.140625" style="1169" customWidth="1"/>
    <col min="3099" max="3099" width="4.5703125" style="1169" customWidth="1"/>
    <col min="3100" max="3103" width="3.85546875" style="1169" customWidth="1"/>
    <col min="3104" max="3324" width="3.42578125" style="1169"/>
    <col min="3325" max="3325" width="4.85546875" style="1169" customWidth="1"/>
    <col min="3326" max="3326" width="10.28515625" style="1169" customWidth="1"/>
    <col min="3327" max="3327" width="7.140625" style="1169" customWidth="1"/>
    <col min="3328" max="3329" width="5" style="1169" customWidth="1"/>
    <col min="3330" max="3330" width="7.85546875" style="1169" customWidth="1"/>
    <col min="3331" max="3331" width="11.7109375" style="1169" customWidth="1"/>
    <col min="3332" max="3332" width="9.85546875" style="1169" customWidth="1"/>
    <col min="3333" max="3334" width="7.7109375" style="1169" customWidth="1"/>
    <col min="3335" max="3340" width="5.85546875" style="1169" customWidth="1"/>
    <col min="3341" max="3342" width="7.28515625" style="1169" customWidth="1"/>
    <col min="3343" max="3348" width="5" style="1169" customWidth="1"/>
    <col min="3349" max="3350" width="8.5703125" style="1169" customWidth="1"/>
    <col min="3351" max="3351" width="9.85546875" style="1169" customWidth="1"/>
    <col min="3352" max="3352" width="9.42578125" style="1169" customWidth="1"/>
    <col min="3353" max="3353" width="8" style="1169" customWidth="1"/>
    <col min="3354" max="3354" width="9.140625" style="1169" customWidth="1"/>
    <col min="3355" max="3355" width="4.5703125" style="1169" customWidth="1"/>
    <col min="3356" max="3359" width="3.85546875" style="1169" customWidth="1"/>
    <col min="3360" max="3580" width="3.42578125" style="1169"/>
    <col min="3581" max="3581" width="4.85546875" style="1169" customWidth="1"/>
    <col min="3582" max="3582" width="10.28515625" style="1169" customWidth="1"/>
    <col min="3583" max="3583" width="7.140625" style="1169" customWidth="1"/>
    <col min="3584" max="3585" width="5" style="1169" customWidth="1"/>
    <col min="3586" max="3586" width="7.85546875" style="1169" customWidth="1"/>
    <col min="3587" max="3587" width="11.7109375" style="1169" customWidth="1"/>
    <col min="3588" max="3588" width="9.85546875" style="1169" customWidth="1"/>
    <col min="3589" max="3590" width="7.7109375" style="1169" customWidth="1"/>
    <col min="3591" max="3596" width="5.85546875" style="1169" customWidth="1"/>
    <col min="3597" max="3598" width="7.28515625" style="1169" customWidth="1"/>
    <col min="3599" max="3604" width="5" style="1169" customWidth="1"/>
    <col min="3605" max="3606" width="8.5703125" style="1169" customWidth="1"/>
    <col min="3607" max="3607" width="9.85546875" style="1169" customWidth="1"/>
    <col min="3608" max="3608" width="9.42578125" style="1169" customWidth="1"/>
    <col min="3609" max="3609" width="8" style="1169" customWidth="1"/>
    <col min="3610" max="3610" width="9.140625" style="1169" customWidth="1"/>
    <col min="3611" max="3611" width="4.5703125" style="1169" customWidth="1"/>
    <col min="3612" max="3615" width="3.85546875" style="1169" customWidth="1"/>
    <col min="3616" max="3836" width="3.42578125" style="1169"/>
    <col min="3837" max="3837" width="4.85546875" style="1169" customWidth="1"/>
    <col min="3838" max="3838" width="10.28515625" style="1169" customWidth="1"/>
    <col min="3839" max="3839" width="7.140625" style="1169" customWidth="1"/>
    <col min="3840" max="3841" width="5" style="1169" customWidth="1"/>
    <col min="3842" max="3842" width="7.85546875" style="1169" customWidth="1"/>
    <col min="3843" max="3843" width="11.7109375" style="1169" customWidth="1"/>
    <col min="3844" max="3844" width="9.85546875" style="1169" customWidth="1"/>
    <col min="3845" max="3846" width="7.7109375" style="1169" customWidth="1"/>
    <col min="3847" max="3852" width="5.85546875" style="1169" customWidth="1"/>
    <col min="3853" max="3854" width="7.28515625" style="1169" customWidth="1"/>
    <col min="3855" max="3860" width="5" style="1169" customWidth="1"/>
    <col min="3861" max="3862" width="8.5703125" style="1169" customWidth="1"/>
    <col min="3863" max="3863" width="9.85546875" style="1169" customWidth="1"/>
    <col min="3864" max="3864" width="9.42578125" style="1169" customWidth="1"/>
    <col min="3865" max="3865" width="8" style="1169" customWidth="1"/>
    <col min="3866" max="3866" width="9.140625" style="1169" customWidth="1"/>
    <col min="3867" max="3867" width="4.5703125" style="1169" customWidth="1"/>
    <col min="3868" max="3871" width="3.85546875" style="1169" customWidth="1"/>
    <col min="3872" max="4092" width="3.42578125" style="1169"/>
    <col min="4093" max="4093" width="4.85546875" style="1169" customWidth="1"/>
    <col min="4094" max="4094" width="10.28515625" style="1169" customWidth="1"/>
    <col min="4095" max="4095" width="7.140625" style="1169" customWidth="1"/>
    <col min="4096" max="4097" width="5" style="1169" customWidth="1"/>
    <col min="4098" max="4098" width="7.85546875" style="1169" customWidth="1"/>
    <col min="4099" max="4099" width="11.7109375" style="1169" customWidth="1"/>
    <col min="4100" max="4100" width="9.85546875" style="1169" customWidth="1"/>
    <col min="4101" max="4102" width="7.7109375" style="1169" customWidth="1"/>
    <col min="4103" max="4108" width="5.85546875" style="1169" customWidth="1"/>
    <col min="4109" max="4110" width="7.28515625" style="1169" customWidth="1"/>
    <col min="4111" max="4116" width="5" style="1169" customWidth="1"/>
    <col min="4117" max="4118" width="8.5703125" style="1169" customWidth="1"/>
    <col min="4119" max="4119" width="9.85546875" style="1169" customWidth="1"/>
    <col min="4120" max="4120" width="9.42578125" style="1169" customWidth="1"/>
    <col min="4121" max="4121" width="8" style="1169" customWidth="1"/>
    <col min="4122" max="4122" width="9.140625" style="1169" customWidth="1"/>
    <col min="4123" max="4123" width="4.5703125" style="1169" customWidth="1"/>
    <col min="4124" max="4127" width="3.85546875" style="1169" customWidth="1"/>
    <col min="4128" max="4348" width="3.42578125" style="1169"/>
    <col min="4349" max="4349" width="4.85546875" style="1169" customWidth="1"/>
    <col min="4350" max="4350" width="10.28515625" style="1169" customWidth="1"/>
    <col min="4351" max="4351" width="7.140625" style="1169" customWidth="1"/>
    <col min="4352" max="4353" width="5" style="1169" customWidth="1"/>
    <col min="4354" max="4354" width="7.85546875" style="1169" customWidth="1"/>
    <col min="4355" max="4355" width="11.7109375" style="1169" customWidth="1"/>
    <col min="4356" max="4356" width="9.85546875" style="1169" customWidth="1"/>
    <col min="4357" max="4358" width="7.7109375" style="1169" customWidth="1"/>
    <col min="4359" max="4364" width="5.85546875" style="1169" customWidth="1"/>
    <col min="4365" max="4366" width="7.28515625" style="1169" customWidth="1"/>
    <col min="4367" max="4372" width="5" style="1169" customWidth="1"/>
    <col min="4373" max="4374" width="8.5703125" style="1169" customWidth="1"/>
    <col min="4375" max="4375" width="9.85546875" style="1169" customWidth="1"/>
    <col min="4376" max="4376" width="9.42578125" style="1169" customWidth="1"/>
    <col min="4377" max="4377" width="8" style="1169" customWidth="1"/>
    <col min="4378" max="4378" width="9.140625" style="1169" customWidth="1"/>
    <col min="4379" max="4379" width="4.5703125" style="1169" customWidth="1"/>
    <col min="4380" max="4383" width="3.85546875" style="1169" customWidth="1"/>
    <col min="4384" max="4604" width="3.42578125" style="1169"/>
    <col min="4605" max="4605" width="4.85546875" style="1169" customWidth="1"/>
    <col min="4606" max="4606" width="10.28515625" style="1169" customWidth="1"/>
    <col min="4607" max="4607" width="7.140625" style="1169" customWidth="1"/>
    <col min="4608" max="4609" width="5" style="1169" customWidth="1"/>
    <col min="4610" max="4610" width="7.85546875" style="1169" customWidth="1"/>
    <col min="4611" max="4611" width="11.7109375" style="1169" customWidth="1"/>
    <col min="4612" max="4612" width="9.85546875" style="1169" customWidth="1"/>
    <col min="4613" max="4614" width="7.7109375" style="1169" customWidth="1"/>
    <col min="4615" max="4620" width="5.85546875" style="1169" customWidth="1"/>
    <col min="4621" max="4622" width="7.28515625" style="1169" customWidth="1"/>
    <col min="4623" max="4628" width="5" style="1169" customWidth="1"/>
    <col min="4629" max="4630" width="8.5703125" style="1169" customWidth="1"/>
    <col min="4631" max="4631" width="9.85546875" style="1169" customWidth="1"/>
    <col min="4632" max="4632" width="9.42578125" style="1169" customWidth="1"/>
    <col min="4633" max="4633" width="8" style="1169" customWidth="1"/>
    <col min="4634" max="4634" width="9.140625" style="1169" customWidth="1"/>
    <col min="4635" max="4635" width="4.5703125" style="1169" customWidth="1"/>
    <col min="4636" max="4639" width="3.85546875" style="1169" customWidth="1"/>
    <col min="4640" max="4860" width="3.42578125" style="1169"/>
    <col min="4861" max="4861" width="4.85546875" style="1169" customWidth="1"/>
    <col min="4862" max="4862" width="10.28515625" style="1169" customWidth="1"/>
    <col min="4863" max="4863" width="7.140625" style="1169" customWidth="1"/>
    <col min="4864" max="4865" width="5" style="1169" customWidth="1"/>
    <col min="4866" max="4866" width="7.85546875" style="1169" customWidth="1"/>
    <col min="4867" max="4867" width="11.7109375" style="1169" customWidth="1"/>
    <col min="4868" max="4868" width="9.85546875" style="1169" customWidth="1"/>
    <col min="4869" max="4870" width="7.7109375" style="1169" customWidth="1"/>
    <col min="4871" max="4876" width="5.85546875" style="1169" customWidth="1"/>
    <col min="4877" max="4878" width="7.28515625" style="1169" customWidth="1"/>
    <col min="4879" max="4884" width="5" style="1169" customWidth="1"/>
    <col min="4885" max="4886" width="8.5703125" style="1169" customWidth="1"/>
    <col min="4887" max="4887" width="9.85546875" style="1169" customWidth="1"/>
    <col min="4888" max="4888" width="9.42578125" style="1169" customWidth="1"/>
    <col min="4889" max="4889" width="8" style="1169" customWidth="1"/>
    <col min="4890" max="4890" width="9.140625" style="1169" customWidth="1"/>
    <col min="4891" max="4891" width="4.5703125" style="1169" customWidth="1"/>
    <col min="4892" max="4895" width="3.85546875" style="1169" customWidth="1"/>
    <col min="4896" max="5116" width="3.42578125" style="1169"/>
    <col min="5117" max="5117" width="4.85546875" style="1169" customWidth="1"/>
    <col min="5118" max="5118" width="10.28515625" style="1169" customWidth="1"/>
    <col min="5119" max="5119" width="7.140625" style="1169" customWidth="1"/>
    <col min="5120" max="5121" width="5" style="1169" customWidth="1"/>
    <col min="5122" max="5122" width="7.85546875" style="1169" customWidth="1"/>
    <col min="5123" max="5123" width="11.7109375" style="1169" customWidth="1"/>
    <col min="5124" max="5124" width="9.85546875" style="1169" customWidth="1"/>
    <col min="5125" max="5126" width="7.7109375" style="1169" customWidth="1"/>
    <col min="5127" max="5132" width="5.85546875" style="1169" customWidth="1"/>
    <col min="5133" max="5134" width="7.28515625" style="1169" customWidth="1"/>
    <col min="5135" max="5140" width="5" style="1169" customWidth="1"/>
    <col min="5141" max="5142" width="8.5703125" style="1169" customWidth="1"/>
    <col min="5143" max="5143" width="9.85546875" style="1169" customWidth="1"/>
    <col min="5144" max="5144" width="9.42578125" style="1169" customWidth="1"/>
    <col min="5145" max="5145" width="8" style="1169" customWidth="1"/>
    <col min="5146" max="5146" width="9.140625" style="1169" customWidth="1"/>
    <col min="5147" max="5147" width="4.5703125" style="1169" customWidth="1"/>
    <col min="5148" max="5151" width="3.85546875" style="1169" customWidth="1"/>
    <col min="5152" max="5372" width="3.42578125" style="1169"/>
    <col min="5373" max="5373" width="4.85546875" style="1169" customWidth="1"/>
    <col min="5374" max="5374" width="10.28515625" style="1169" customWidth="1"/>
    <col min="5375" max="5375" width="7.140625" style="1169" customWidth="1"/>
    <col min="5376" max="5377" width="5" style="1169" customWidth="1"/>
    <col min="5378" max="5378" width="7.85546875" style="1169" customWidth="1"/>
    <col min="5379" max="5379" width="11.7109375" style="1169" customWidth="1"/>
    <col min="5380" max="5380" width="9.85546875" style="1169" customWidth="1"/>
    <col min="5381" max="5382" width="7.7109375" style="1169" customWidth="1"/>
    <col min="5383" max="5388" width="5.85546875" style="1169" customWidth="1"/>
    <col min="5389" max="5390" width="7.28515625" style="1169" customWidth="1"/>
    <col min="5391" max="5396" width="5" style="1169" customWidth="1"/>
    <col min="5397" max="5398" width="8.5703125" style="1169" customWidth="1"/>
    <col min="5399" max="5399" width="9.85546875" style="1169" customWidth="1"/>
    <col min="5400" max="5400" width="9.42578125" style="1169" customWidth="1"/>
    <col min="5401" max="5401" width="8" style="1169" customWidth="1"/>
    <col min="5402" max="5402" width="9.140625" style="1169" customWidth="1"/>
    <col min="5403" max="5403" width="4.5703125" style="1169" customWidth="1"/>
    <col min="5404" max="5407" width="3.85546875" style="1169" customWidth="1"/>
    <col min="5408" max="5628" width="3.42578125" style="1169"/>
    <col min="5629" max="5629" width="4.85546875" style="1169" customWidth="1"/>
    <col min="5630" max="5630" width="10.28515625" style="1169" customWidth="1"/>
    <col min="5631" max="5631" width="7.140625" style="1169" customWidth="1"/>
    <col min="5632" max="5633" width="5" style="1169" customWidth="1"/>
    <col min="5634" max="5634" width="7.85546875" style="1169" customWidth="1"/>
    <col min="5635" max="5635" width="11.7109375" style="1169" customWidth="1"/>
    <col min="5636" max="5636" width="9.85546875" style="1169" customWidth="1"/>
    <col min="5637" max="5638" width="7.7109375" style="1169" customWidth="1"/>
    <col min="5639" max="5644" width="5.85546875" style="1169" customWidth="1"/>
    <col min="5645" max="5646" width="7.28515625" style="1169" customWidth="1"/>
    <col min="5647" max="5652" width="5" style="1169" customWidth="1"/>
    <col min="5653" max="5654" width="8.5703125" style="1169" customWidth="1"/>
    <col min="5655" max="5655" width="9.85546875" style="1169" customWidth="1"/>
    <col min="5656" max="5656" width="9.42578125" style="1169" customWidth="1"/>
    <col min="5657" max="5657" width="8" style="1169" customWidth="1"/>
    <col min="5658" max="5658" width="9.140625" style="1169" customWidth="1"/>
    <col min="5659" max="5659" width="4.5703125" style="1169" customWidth="1"/>
    <col min="5660" max="5663" width="3.85546875" style="1169" customWidth="1"/>
    <col min="5664" max="5884" width="3.42578125" style="1169"/>
    <col min="5885" max="5885" width="4.85546875" style="1169" customWidth="1"/>
    <col min="5886" max="5886" width="10.28515625" style="1169" customWidth="1"/>
    <col min="5887" max="5887" width="7.140625" style="1169" customWidth="1"/>
    <col min="5888" max="5889" width="5" style="1169" customWidth="1"/>
    <col min="5890" max="5890" width="7.85546875" style="1169" customWidth="1"/>
    <col min="5891" max="5891" width="11.7109375" style="1169" customWidth="1"/>
    <col min="5892" max="5892" width="9.85546875" style="1169" customWidth="1"/>
    <col min="5893" max="5894" width="7.7109375" style="1169" customWidth="1"/>
    <col min="5895" max="5900" width="5.85546875" style="1169" customWidth="1"/>
    <col min="5901" max="5902" width="7.28515625" style="1169" customWidth="1"/>
    <col min="5903" max="5908" width="5" style="1169" customWidth="1"/>
    <col min="5909" max="5910" width="8.5703125" style="1169" customWidth="1"/>
    <col min="5911" max="5911" width="9.85546875" style="1169" customWidth="1"/>
    <col min="5912" max="5912" width="9.42578125" style="1169" customWidth="1"/>
    <col min="5913" max="5913" width="8" style="1169" customWidth="1"/>
    <col min="5914" max="5914" width="9.140625" style="1169" customWidth="1"/>
    <col min="5915" max="5915" width="4.5703125" style="1169" customWidth="1"/>
    <col min="5916" max="5919" width="3.85546875" style="1169" customWidth="1"/>
    <col min="5920" max="6140" width="3.42578125" style="1169"/>
    <col min="6141" max="6141" width="4.85546875" style="1169" customWidth="1"/>
    <col min="6142" max="6142" width="10.28515625" style="1169" customWidth="1"/>
    <col min="6143" max="6143" width="7.140625" style="1169" customWidth="1"/>
    <col min="6144" max="6145" width="5" style="1169" customWidth="1"/>
    <col min="6146" max="6146" width="7.85546875" style="1169" customWidth="1"/>
    <col min="6147" max="6147" width="11.7109375" style="1169" customWidth="1"/>
    <col min="6148" max="6148" width="9.85546875" style="1169" customWidth="1"/>
    <col min="6149" max="6150" width="7.7109375" style="1169" customWidth="1"/>
    <col min="6151" max="6156" width="5.85546875" style="1169" customWidth="1"/>
    <col min="6157" max="6158" width="7.28515625" style="1169" customWidth="1"/>
    <col min="6159" max="6164" width="5" style="1169" customWidth="1"/>
    <col min="6165" max="6166" width="8.5703125" style="1169" customWidth="1"/>
    <col min="6167" max="6167" width="9.85546875" style="1169" customWidth="1"/>
    <col min="6168" max="6168" width="9.42578125" style="1169" customWidth="1"/>
    <col min="6169" max="6169" width="8" style="1169" customWidth="1"/>
    <col min="6170" max="6170" width="9.140625" style="1169" customWidth="1"/>
    <col min="6171" max="6171" width="4.5703125" style="1169" customWidth="1"/>
    <col min="6172" max="6175" width="3.85546875" style="1169" customWidth="1"/>
    <col min="6176" max="6396" width="3.42578125" style="1169"/>
    <col min="6397" max="6397" width="4.85546875" style="1169" customWidth="1"/>
    <col min="6398" max="6398" width="10.28515625" style="1169" customWidth="1"/>
    <col min="6399" max="6399" width="7.140625" style="1169" customWidth="1"/>
    <col min="6400" max="6401" width="5" style="1169" customWidth="1"/>
    <col min="6402" max="6402" width="7.85546875" style="1169" customWidth="1"/>
    <col min="6403" max="6403" width="11.7109375" style="1169" customWidth="1"/>
    <col min="6404" max="6404" width="9.85546875" style="1169" customWidth="1"/>
    <col min="6405" max="6406" width="7.7109375" style="1169" customWidth="1"/>
    <col min="6407" max="6412" width="5.85546875" style="1169" customWidth="1"/>
    <col min="6413" max="6414" width="7.28515625" style="1169" customWidth="1"/>
    <col min="6415" max="6420" width="5" style="1169" customWidth="1"/>
    <col min="6421" max="6422" width="8.5703125" style="1169" customWidth="1"/>
    <col min="6423" max="6423" width="9.85546875" style="1169" customWidth="1"/>
    <col min="6424" max="6424" width="9.42578125" style="1169" customWidth="1"/>
    <col min="6425" max="6425" width="8" style="1169" customWidth="1"/>
    <col min="6426" max="6426" width="9.140625" style="1169" customWidth="1"/>
    <col min="6427" max="6427" width="4.5703125" style="1169" customWidth="1"/>
    <col min="6428" max="6431" width="3.85546875" style="1169" customWidth="1"/>
    <col min="6432" max="6652" width="3.42578125" style="1169"/>
    <col min="6653" max="6653" width="4.85546875" style="1169" customWidth="1"/>
    <col min="6654" max="6654" width="10.28515625" style="1169" customWidth="1"/>
    <col min="6655" max="6655" width="7.140625" style="1169" customWidth="1"/>
    <col min="6656" max="6657" width="5" style="1169" customWidth="1"/>
    <col min="6658" max="6658" width="7.85546875" style="1169" customWidth="1"/>
    <col min="6659" max="6659" width="11.7109375" style="1169" customWidth="1"/>
    <col min="6660" max="6660" width="9.85546875" style="1169" customWidth="1"/>
    <col min="6661" max="6662" width="7.7109375" style="1169" customWidth="1"/>
    <col min="6663" max="6668" width="5.85546875" style="1169" customWidth="1"/>
    <col min="6669" max="6670" width="7.28515625" style="1169" customWidth="1"/>
    <col min="6671" max="6676" width="5" style="1169" customWidth="1"/>
    <col min="6677" max="6678" width="8.5703125" style="1169" customWidth="1"/>
    <col min="6679" max="6679" width="9.85546875" style="1169" customWidth="1"/>
    <col min="6680" max="6680" width="9.42578125" style="1169" customWidth="1"/>
    <col min="6681" max="6681" width="8" style="1169" customWidth="1"/>
    <col min="6682" max="6682" width="9.140625" style="1169" customWidth="1"/>
    <col min="6683" max="6683" width="4.5703125" style="1169" customWidth="1"/>
    <col min="6684" max="6687" width="3.85546875" style="1169" customWidth="1"/>
    <col min="6688" max="6908" width="3.42578125" style="1169"/>
    <col min="6909" max="6909" width="4.85546875" style="1169" customWidth="1"/>
    <col min="6910" max="6910" width="10.28515625" style="1169" customWidth="1"/>
    <col min="6911" max="6911" width="7.140625" style="1169" customWidth="1"/>
    <col min="6912" max="6913" width="5" style="1169" customWidth="1"/>
    <col min="6914" max="6914" width="7.85546875" style="1169" customWidth="1"/>
    <col min="6915" max="6915" width="11.7109375" style="1169" customWidth="1"/>
    <col min="6916" max="6916" width="9.85546875" style="1169" customWidth="1"/>
    <col min="6917" max="6918" width="7.7109375" style="1169" customWidth="1"/>
    <col min="6919" max="6924" width="5.85546875" style="1169" customWidth="1"/>
    <col min="6925" max="6926" width="7.28515625" style="1169" customWidth="1"/>
    <col min="6927" max="6932" width="5" style="1169" customWidth="1"/>
    <col min="6933" max="6934" width="8.5703125" style="1169" customWidth="1"/>
    <col min="6935" max="6935" width="9.85546875" style="1169" customWidth="1"/>
    <col min="6936" max="6936" width="9.42578125" style="1169" customWidth="1"/>
    <col min="6937" max="6937" width="8" style="1169" customWidth="1"/>
    <col min="6938" max="6938" width="9.140625" style="1169" customWidth="1"/>
    <col min="6939" max="6939" width="4.5703125" style="1169" customWidth="1"/>
    <col min="6940" max="6943" width="3.85546875" style="1169" customWidth="1"/>
    <col min="6944" max="7164" width="3.42578125" style="1169"/>
    <col min="7165" max="7165" width="4.85546875" style="1169" customWidth="1"/>
    <col min="7166" max="7166" width="10.28515625" style="1169" customWidth="1"/>
    <col min="7167" max="7167" width="7.140625" style="1169" customWidth="1"/>
    <col min="7168" max="7169" width="5" style="1169" customWidth="1"/>
    <col min="7170" max="7170" width="7.85546875" style="1169" customWidth="1"/>
    <col min="7171" max="7171" width="11.7109375" style="1169" customWidth="1"/>
    <col min="7172" max="7172" width="9.85546875" style="1169" customWidth="1"/>
    <col min="7173" max="7174" width="7.7109375" style="1169" customWidth="1"/>
    <col min="7175" max="7180" width="5.85546875" style="1169" customWidth="1"/>
    <col min="7181" max="7182" width="7.28515625" style="1169" customWidth="1"/>
    <col min="7183" max="7188" width="5" style="1169" customWidth="1"/>
    <col min="7189" max="7190" width="8.5703125" style="1169" customWidth="1"/>
    <col min="7191" max="7191" width="9.85546875" style="1169" customWidth="1"/>
    <col min="7192" max="7192" width="9.42578125" style="1169" customWidth="1"/>
    <col min="7193" max="7193" width="8" style="1169" customWidth="1"/>
    <col min="7194" max="7194" width="9.140625" style="1169" customWidth="1"/>
    <col min="7195" max="7195" width="4.5703125" style="1169" customWidth="1"/>
    <col min="7196" max="7199" width="3.85546875" style="1169" customWidth="1"/>
    <col min="7200" max="7420" width="3.42578125" style="1169"/>
    <col min="7421" max="7421" width="4.85546875" style="1169" customWidth="1"/>
    <col min="7422" max="7422" width="10.28515625" style="1169" customWidth="1"/>
    <col min="7423" max="7423" width="7.140625" style="1169" customWidth="1"/>
    <col min="7424" max="7425" width="5" style="1169" customWidth="1"/>
    <col min="7426" max="7426" width="7.85546875" style="1169" customWidth="1"/>
    <col min="7427" max="7427" width="11.7109375" style="1169" customWidth="1"/>
    <col min="7428" max="7428" width="9.85546875" style="1169" customWidth="1"/>
    <col min="7429" max="7430" width="7.7109375" style="1169" customWidth="1"/>
    <col min="7431" max="7436" width="5.85546875" style="1169" customWidth="1"/>
    <col min="7437" max="7438" width="7.28515625" style="1169" customWidth="1"/>
    <col min="7439" max="7444" width="5" style="1169" customWidth="1"/>
    <col min="7445" max="7446" width="8.5703125" style="1169" customWidth="1"/>
    <col min="7447" max="7447" width="9.85546875" style="1169" customWidth="1"/>
    <col min="7448" max="7448" width="9.42578125" style="1169" customWidth="1"/>
    <col min="7449" max="7449" width="8" style="1169" customWidth="1"/>
    <col min="7450" max="7450" width="9.140625" style="1169" customWidth="1"/>
    <col min="7451" max="7451" width="4.5703125" style="1169" customWidth="1"/>
    <col min="7452" max="7455" width="3.85546875" style="1169" customWidth="1"/>
    <col min="7456" max="7676" width="3.42578125" style="1169"/>
    <col min="7677" max="7677" width="4.85546875" style="1169" customWidth="1"/>
    <col min="7678" max="7678" width="10.28515625" style="1169" customWidth="1"/>
    <col min="7679" max="7679" width="7.140625" style="1169" customWidth="1"/>
    <col min="7680" max="7681" width="5" style="1169" customWidth="1"/>
    <col min="7682" max="7682" width="7.85546875" style="1169" customWidth="1"/>
    <col min="7683" max="7683" width="11.7109375" style="1169" customWidth="1"/>
    <col min="7684" max="7684" width="9.85546875" style="1169" customWidth="1"/>
    <col min="7685" max="7686" width="7.7109375" style="1169" customWidth="1"/>
    <col min="7687" max="7692" width="5.85546875" style="1169" customWidth="1"/>
    <col min="7693" max="7694" width="7.28515625" style="1169" customWidth="1"/>
    <col min="7695" max="7700" width="5" style="1169" customWidth="1"/>
    <col min="7701" max="7702" width="8.5703125" style="1169" customWidth="1"/>
    <col min="7703" max="7703" width="9.85546875" style="1169" customWidth="1"/>
    <col min="7704" max="7704" width="9.42578125" style="1169" customWidth="1"/>
    <col min="7705" max="7705" width="8" style="1169" customWidth="1"/>
    <col min="7706" max="7706" width="9.140625" style="1169" customWidth="1"/>
    <col min="7707" max="7707" width="4.5703125" style="1169" customWidth="1"/>
    <col min="7708" max="7711" width="3.85546875" style="1169" customWidth="1"/>
    <col min="7712" max="7932" width="3.42578125" style="1169"/>
    <col min="7933" max="7933" width="4.85546875" style="1169" customWidth="1"/>
    <col min="7934" max="7934" width="10.28515625" style="1169" customWidth="1"/>
    <col min="7935" max="7935" width="7.140625" style="1169" customWidth="1"/>
    <col min="7936" max="7937" width="5" style="1169" customWidth="1"/>
    <col min="7938" max="7938" width="7.85546875" style="1169" customWidth="1"/>
    <col min="7939" max="7939" width="11.7109375" style="1169" customWidth="1"/>
    <col min="7940" max="7940" width="9.85546875" style="1169" customWidth="1"/>
    <col min="7941" max="7942" width="7.7109375" style="1169" customWidth="1"/>
    <col min="7943" max="7948" width="5.85546875" style="1169" customWidth="1"/>
    <col min="7949" max="7950" width="7.28515625" style="1169" customWidth="1"/>
    <col min="7951" max="7956" width="5" style="1169" customWidth="1"/>
    <col min="7957" max="7958" width="8.5703125" style="1169" customWidth="1"/>
    <col min="7959" max="7959" width="9.85546875" style="1169" customWidth="1"/>
    <col min="7960" max="7960" width="9.42578125" style="1169" customWidth="1"/>
    <col min="7961" max="7961" width="8" style="1169" customWidth="1"/>
    <col min="7962" max="7962" width="9.140625" style="1169" customWidth="1"/>
    <col min="7963" max="7963" width="4.5703125" style="1169" customWidth="1"/>
    <col min="7964" max="7967" width="3.85546875" style="1169" customWidth="1"/>
    <col min="7968" max="8188" width="3.42578125" style="1169"/>
    <col min="8189" max="8189" width="4.85546875" style="1169" customWidth="1"/>
    <col min="8190" max="8190" width="10.28515625" style="1169" customWidth="1"/>
    <col min="8191" max="8191" width="7.140625" style="1169" customWidth="1"/>
    <col min="8192" max="8193" width="5" style="1169" customWidth="1"/>
    <col min="8194" max="8194" width="7.85546875" style="1169" customWidth="1"/>
    <col min="8195" max="8195" width="11.7109375" style="1169" customWidth="1"/>
    <col min="8196" max="8196" width="9.85546875" style="1169" customWidth="1"/>
    <col min="8197" max="8198" width="7.7109375" style="1169" customWidth="1"/>
    <col min="8199" max="8204" width="5.85546875" style="1169" customWidth="1"/>
    <col min="8205" max="8206" width="7.28515625" style="1169" customWidth="1"/>
    <col min="8207" max="8212" width="5" style="1169" customWidth="1"/>
    <col min="8213" max="8214" width="8.5703125" style="1169" customWidth="1"/>
    <col min="8215" max="8215" width="9.85546875" style="1169" customWidth="1"/>
    <col min="8216" max="8216" width="9.42578125" style="1169" customWidth="1"/>
    <col min="8217" max="8217" width="8" style="1169" customWidth="1"/>
    <col min="8218" max="8218" width="9.140625" style="1169" customWidth="1"/>
    <col min="8219" max="8219" width="4.5703125" style="1169" customWidth="1"/>
    <col min="8220" max="8223" width="3.85546875" style="1169" customWidth="1"/>
    <col min="8224" max="8444" width="3.42578125" style="1169"/>
    <col min="8445" max="8445" width="4.85546875" style="1169" customWidth="1"/>
    <col min="8446" max="8446" width="10.28515625" style="1169" customWidth="1"/>
    <col min="8447" max="8447" width="7.140625" style="1169" customWidth="1"/>
    <col min="8448" max="8449" width="5" style="1169" customWidth="1"/>
    <col min="8450" max="8450" width="7.85546875" style="1169" customWidth="1"/>
    <col min="8451" max="8451" width="11.7109375" style="1169" customWidth="1"/>
    <col min="8452" max="8452" width="9.85546875" style="1169" customWidth="1"/>
    <col min="8453" max="8454" width="7.7109375" style="1169" customWidth="1"/>
    <col min="8455" max="8460" width="5.85546875" style="1169" customWidth="1"/>
    <col min="8461" max="8462" width="7.28515625" style="1169" customWidth="1"/>
    <col min="8463" max="8468" width="5" style="1169" customWidth="1"/>
    <col min="8469" max="8470" width="8.5703125" style="1169" customWidth="1"/>
    <col min="8471" max="8471" width="9.85546875" style="1169" customWidth="1"/>
    <col min="8472" max="8472" width="9.42578125" style="1169" customWidth="1"/>
    <col min="8473" max="8473" width="8" style="1169" customWidth="1"/>
    <col min="8474" max="8474" width="9.140625" style="1169" customWidth="1"/>
    <col min="8475" max="8475" width="4.5703125" style="1169" customWidth="1"/>
    <col min="8476" max="8479" width="3.85546875" style="1169" customWidth="1"/>
    <col min="8480" max="8700" width="3.42578125" style="1169"/>
    <col min="8701" max="8701" width="4.85546875" style="1169" customWidth="1"/>
    <col min="8702" max="8702" width="10.28515625" style="1169" customWidth="1"/>
    <col min="8703" max="8703" width="7.140625" style="1169" customWidth="1"/>
    <col min="8704" max="8705" width="5" style="1169" customWidth="1"/>
    <col min="8706" max="8706" width="7.85546875" style="1169" customWidth="1"/>
    <col min="8707" max="8707" width="11.7109375" style="1169" customWidth="1"/>
    <col min="8708" max="8708" width="9.85546875" style="1169" customWidth="1"/>
    <col min="8709" max="8710" width="7.7109375" style="1169" customWidth="1"/>
    <col min="8711" max="8716" width="5.85546875" style="1169" customWidth="1"/>
    <col min="8717" max="8718" width="7.28515625" style="1169" customWidth="1"/>
    <col min="8719" max="8724" width="5" style="1169" customWidth="1"/>
    <col min="8725" max="8726" width="8.5703125" style="1169" customWidth="1"/>
    <col min="8727" max="8727" width="9.85546875" style="1169" customWidth="1"/>
    <col min="8728" max="8728" width="9.42578125" style="1169" customWidth="1"/>
    <col min="8729" max="8729" width="8" style="1169" customWidth="1"/>
    <col min="8730" max="8730" width="9.140625" style="1169" customWidth="1"/>
    <col min="8731" max="8731" width="4.5703125" style="1169" customWidth="1"/>
    <col min="8732" max="8735" width="3.85546875" style="1169" customWidth="1"/>
    <col min="8736" max="8956" width="3.42578125" style="1169"/>
    <col min="8957" max="8957" width="4.85546875" style="1169" customWidth="1"/>
    <col min="8958" max="8958" width="10.28515625" style="1169" customWidth="1"/>
    <col min="8959" max="8959" width="7.140625" style="1169" customWidth="1"/>
    <col min="8960" max="8961" width="5" style="1169" customWidth="1"/>
    <col min="8962" max="8962" width="7.85546875" style="1169" customWidth="1"/>
    <col min="8963" max="8963" width="11.7109375" style="1169" customWidth="1"/>
    <col min="8964" max="8964" width="9.85546875" style="1169" customWidth="1"/>
    <col min="8965" max="8966" width="7.7109375" style="1169" customWidth="1"/>
    <col min="8967" max="8972" width="5.85546875" style="1169" customWidth="1"/>
    <col min="8973" max="8974" width="7.28515625" style="1169" customWidth="1"/>
    <col min="8975" max="8980" width="5" style="1169" customWidth="1"/>
    <col min="8981" max="8982" width="8.5703125" style="1169" customWidth="1"/>
    <col min="8983" max="8983" width="9.85546875" style="1169" customWidth="1"/>
    <col min="8984" max="8984" width="9.42578125" style="1169" customWidth="1"/>
    <col min="8985" max="8985" width="8" style="1169" customWidth="1"/>
    <col min="8986" max="8986" width="9.140625" style="1169" customWidth="1"/>
    <col min="8987" max="8987" width="4.5703125" style="1169" customWidth="1"/>
    <col min="8988" max="8991" width="3.85546875" style="1169" customWidth="1"/>
    <col min="8992" max="9212" width="3.42578125" style="1169"/>
    <col min="9213" max="9213" width="4.85546875" style="1169" customWidth="1"/>
    <col min="9214" max="9214" width="10.28515625" style="1169" customWidth="1"/>
    <col min="9215" max="9215" width="7.140625" style="1169" customWidth="1"/>
    <col min="9216" max="9217" width="5" style="1169" customWidth="1"/>
    <col min="9218" max="9218" width="7.85546875" style="1169" customWidth="1"/>
    <col min="9219" max="9219" width="11.7109375" style="1169" customWidth="1"/>
    <col min="9220" max="9220" width="9.85546875" style="1169" customWidth="1"/>
    <col min="9221" max="9222" width="7.7109375" style="1169" customWidth="1"/>
    <col min="9223" max="9228" width="5.85546875" style="1169" customWidth="1"/>
    <col min="9229" max="9230" width="7.28515625" style="1169" customWidth="1"/>
    <col min="9231" max="9236" width="5" style="1169" customWidth="1"/>
    <col min="9237" max="9238" width="8.5703125" style="1169" customWidth="1"/>
    <col min="9239" max="9239" width="9.85546875" style="1169" customWidth="1"/>
    <col min="9240" max="9240" width="9.42578125" style="1169" customWidth="1"/>
    <col min="9241" max="9241" width="8" style="1169" customWidth="1"/>
    <col min="9242" max="9242" width="9.140625" style="1169" customWidth="1"/>
    <col min="9243" max="9243" width="4.5703125" style="1169" customWidth="1"/>
    <col min="9244" max="9247" width="3.85546875" style="1169" customWidth="1"/>
    <col min="9248" max="9468" width="3.42578125" style="1169"/>
    <col min="9469" max="9469" width="4.85546875" style="1169" customWidth="1"/>
    <col min="9470" max="9470" width="10.28515625" style="1169" customWidth="1"/>
    <col min="9471" max="9471" width="7.140625" style="1169" customWidth="1"/>
    <col min="9472" max="9473" width="5" style="1169" customWidth="1"/>
    <col min="9474" max="9474" width="7.85546875" style="1169" customWidth="1"/>
    <col min="9475" max="9475" width="11.7109375" style="1169" customWidth="1"/>
    <col min="9476" max="9476" width="9.85546875" style="1169" customWidth="1"/>
    <col min="9477" max="9478" width="7.7109375" style="1169" customWidth="1"/>
    <col min="9479" max="9484" width="5.85546875" style="1169" customWidth="1"/>
    <col min="9485" max="9486" width="7.28515625" style="1169" customWidth="1"/>
    <col min="9487" max="9492" width="5" style="1169" customWidth="1"/>
    <col min="9493" max="9494" width="8.5703125" style="1169" customWidth="1"/>
    <col min="9495" max="9495" width="9.85546875" style="1169" customWidth="1"/>
    <col min="9496" max="9496" width="9.42578125" style="1169" customWidth="1"/>
    <col min="9497" max="9497" width="8" style="1169" customWidth="1"/>
    <col min="9498" max="9498" width="9.140625" style="1169" customWidth="1"/>
    <col min="9499" max="9499" width="4.5703125" style="1169" customWidth="1"/>
    <col min="9500" max="9503" width="3.85546875" style="1169" customWidth="1"/>
    <col min="9504" max="9724" width="3.42578125" style="1169"/>
    <col min="9725" max="9725" width="4.85546875" style="1169" customWidth="1"/>
    <col min="9726" max="9726" width="10.28515625" style="1169" customWidth="1"/>
    <col min="9727" max="9727" width="7.140625" style="1169" customWidth="1"/>
    <col min="9728" max="9729" width="5" style="1169" customWidth="1"/>
    <col min="9730" max="9730" width="7.85546875" style="1169" customWidth="1"/>
    <col min="9731" max="9731" width="11.7109375" style="1169" customWidth="1"/>
    <col min="9732" max="9732" width="9.85546875" style="1169" customWidth="1"/>
    <col min="9733" max="9734" width="7.7109375" style="1169" customWidth="1"/>
    <col min="9735" max="9740" width="5.85546875" style="1169" customWidth="1"/>
    <col min="9741" max="9742" width="7.28515625" style="1169" customWidth="1"/>
    <col min="9743" max="9748" width="5" style="1169" customWidth="1"/>
    <col min="9749" max="9750" width="8.5703125" style="1169" customWidth="1"/>
    <col min="9751" max="9751" width="9.85546875" style="1169" customWidth="1"/>
    <col min="9752" max="9752" width="9.42578125" style="1169" customWidth="1"/>
    <col min="9753" max="9753" width="8" style="1169" customWidth="1"/>
    <col min="9754" max="9754" width="9.140625" style="1169" customWidth="1"/>
    <col min="9755" max="9755" width="4.5703125" style="1169" customWidth="1"/>
    <col min="9756" max="9759" width="3.85546875" style="1169" customWidth="1"/>
    <col min="9760" max="9980" width="3.42578125" style="1169"/>
    <col min="9981" max="9981" width="4.85546875" style="1169" customWidth="1"/>
    <col min="9982" max="9982" width="10.28515625" style="1169" customWidth="1"/>
    <col min="9983" max="9983" width="7.140625" style="1169" customWidth="1"/>
    <col min="9984" max="9985" width="5" style="1169" customWidth="1"/>
    <col min="9986" max="9986" width="7.85546875" style="1169" customWidth="1"/>
    <col min="9987" max="9987" width="11.7109375" style="1169" customWidth="1"/>
    <col min="9988" max="9988" width="9.85546875" style="1169" customWidth="1"/>
    <col min="9989" max="9990" width="7.7109375" style="1169" customWidth="1"/>
    <col min="9991" max="9996" width="5.85546875" style="1169" customWidth="1"/>
    <col min="9997" max="9998" width="7.28515625" style="1169" customWidth="1"/>
    <col min="9999" max="10004" width="5" style="1169" customWidth="1"/>
    <col min="10005" max="10006" width="8.5703125" style="1169" customWidth="1"/>
    <col min="10007" max="10007" width="9.85546875" style="1169" customWidth="1"/>
    <col min="10008" max="10008" width="9.42578125" style="1169" customWidth="1"/>
    <col min="10009" max="10009" width="8" style="1169" customWidth="1"/>
    <col min="10010" max="10010" width="9.140625" style="1169" customWidth="1"/>
    <col min="10011" max="10011" width="4.5703125" style="1169" customWidth="1"/>
    <col min="10012" max="10015" width="3.85546875" style="1169" customWidth="1"/>
    <col min="10016" max="10236" width="3.42578125" style="1169"/>
    <col min="10237" max="10237" width="4.85546875" style="1169" customWidth="1"/>
    <col min="10238" max="10238" width="10.28515625" style="1169" customWidth="1"/>
    <col min="10239" max="10239" width="7.140625" style="1169" customWidth="1"/>
    <col min="10240" max="10241" width="5" style="1169" customWidth="1"/>
    <col min="10242" max="10242" width="7.85546875" style="1169" customWidth="1"/>
    <col min="10243" max="10243" width="11.7109375" style="1169" customWidth="1"/>
    <col min="10244" max="10244" width="9.85546875" style="1169" customWidth="1"/>
    <col min="10245" max="10246" width="7.7109375" style="1169" customWidth="1"/>
    <col min="10247" max="10252" width="5.85546875" style="1169" customWidth="1"/>
    <col min="10253" max="10254" width="7.28515625" style="1169" customWidth="1"/>
    <col min="10255" max="10260" width="5" style="1169" customWidth="1"/>
    <col min="10261" max="10262" width="8.5703125" style="1169" customWidth="1"/>
    <col min="10263" max="10263" width="9.85546875" style="1169" customWidth="1"/>
    <col min="10264" max="10264" width="9.42578125" style="1169" customWidth="1"/>
    <col min="10265" max="10265" width="8" style="1169" customWidth="1"/>
    <col min="10266" max="10266" width="9.140625" style="1169" customWidth="1"/>
    <col min="10267" max="10267" width="4.5703125" style="1169" customWidth="1"/>
    <col min="10268" max="10271" width="3.85546875" style="1169" customWidth="1"/>
    <col min="10272" max="10492" width="3.42578125" style="1169"/>
    <col min="10493" max="10493" width="4.85546875" style="1169" customWidth="1"/>
    <col min="10494" max="10494" width="10.28515625" style="1169" customWidth="1"/>
    <col min="10495" max="10495" width="7.140625" style="1169" customWidth="1"/>
    <col min="10496" max="10497" width="5" style="1169" customWidth="1"/>
    <col min="10498" max="10498" width="7.85546875" style="1169" customWidth="1"/>
    <col min="10499" max="10499" width="11.7109375" style="1169" customWidth="1"/>
    <col min="10500" max="10500" width="9.85546875" style="1169" customWidth="1"/>
    <col min="10501" max="10502" width="7.7109375" style="1169" customWidth="1"/>
    <col min="10503" max="10508" width="5.85546875" style="1169" customWidth="1"/>
    <col min="10509" max="10510" width="7.28515625" style="1169" customWidth="1"/>
    <col min="10511" max="10516" width="5" style="1169" customWidth="1"/>
    <col min="10517" max="10518" width="8.5703125" style="1169" customWidth="1"/>
    <col min="10519" max="10519" width="9.85546875" style="1169" customWidth="1"/>
    <col min="10520" max="10520" width="9.42578125" style="1169" customWidth="1"/>
    <col min="10521" max="10521" width="8" style="1169" customWidth="1"/>
    <col min="10522" max="10522" width="9.140625" style="1169" customWidth="1"/>
    <col min="10523" max="10523" width="4.5703125" style="1169" customWidth="1"/>
    <col min="10524" max="10527" width="3.85546875" style="1169" customWidth="1"/>
    <col min="10528" max="10748" width="3.42578125" style="1169"/>
    <col min="10749" max="10749" width="4.85546875" style="1169" customWidth="1"/>
    <col min="10750" max="10750" width="10.28515625" style="1169" customWidth="1"/>
    <col min="10751" max="10751" width="7.140625" style="1169" customWidth="1"/>
    <col min="10752" max="10753" width="5" style="1169" customWidth="1"/>
    <col min="10754" max="10754" width="7.85546875" style="1169" customWidth="1"/>
    <col min="10755" max="10755" width="11.7109375" style="1169" customWidth="1"/>
    <col min="10756" max="10756" width="9.85546875" style="1169" customWidth="1"/>
    <col min="10757" max="10758" width="7.7109375" style="1169" customWidth="1"/>
    <col min="10759" max="10764" width="5.85546875" style="1169" customWidth="1"/>
    <col min="10765" max="10766" width="7.28515625" style="1169" customWidth="1"/>
    <col min="10767" max="10772" width="5" style="1169" customWidth="1"/>
    <col min="10773" max="10774" width="8.5703125" style="1169" customWidth="1"/>
    <col min="10775" max="10775" width="9.85546875" style="1169" customWidth="1"/>
    <col min="10776" max="10776" width="9.42578125" style="1169" customWidth="1"/>
    <col min="10777" max="10777" width="8" style="1169" customWidth="1"/>
    <col min="10778" max="10778" width="9.140625" style="1169" customWidth="1"/>
    <col min="10779" max="10779" width="4.5703125" style="1169" customWidth="1"/>
    <col min="10780" max="10783" width="3.85546875" style="1169" customWidth="1"/>
    <col min="10784" max="11004" width="3.42578125" style="1169"/>
    <col min="11005" max="11005" width="4.85546875" style="1169" customWidth="1"/>
    <col min="11006" max="11006" width="10.28515625" style="1169" customWidth="1"/>
    <col min="11007" max="11007" width="7.140625" style="1169" customWidth="1"/>
    <col min="11008" max="11009" width="5" style="1169" customWidth="1"/>
    <col min="11010" max="11010" width="7.85546875" style="1169" customWidth="1"/>
    <col min="11011" max="11011" width="11.7109375" style="1169" customWidth="1"/>
    <col min="11012" max="11012" width="9.85546875" style="1169" customWidth="1"/>
    <col min="11013" max="11014" width="7.7109375" style="1169" customWidth="1"/>
    <col min="11015" max="11020" width="5.85546875" style="1169" customWidth="1"/>
    <col min="11021" max="11022" width="7.28515625" style="1169" customWidth="1"/>
    <col min="11023" max="11028" width="5" style="1169" customWidth="1"/>
    <col min="11029" max="11030" width="8.5703125" style="1169" customWidth="1"/>
    <col min="11031" max="11031" width="9.85546875" style="1169" customWidth="1"/>
    <col min="11032" max="11032" width="9.42578125" style="1169" customWidth="1"/>
    <col min="11033" max="11033" width="8" style="1169" customWidth="1"/>
    <col min="11034" max="11034" width="9.140625" style="1169" customWidth="1"/>
    <col min="11035" max="11035" width="4.5703125" style="1169" customWidth="1"/>
    <col min="11036" max="11039" width="3.85546875" style="1169" customWidth="1"/>
    <col min="11040" max="11260" width="3.42578125" style="1169"/>
    <col min="11261" max="11261" width="4.85546875" style="1169" customWidth="1"/>
    <col min="11262" max="11262" width="10.28515625" style="1169" customWidth="1"/>
    <col min="11263" max="11263" width="7.140625" style="1169" customWidth="1"/>
    <col min="11264" max="11265" width="5" style="1169" customWidth="1"/>
    <col min="11266" max="11266" width="7.85546875" style="1169" customWidth="1"/>
    <col min="11267" max="11267" width="11.7109375" style="1169" customWidth="1"/>
    <col min="11268" max="11268" width="9.85546875" style="1169" customWidth="1"/>
    <col min="11269" max="11270" width="7.7109375" style="1169" customWidth="1"/>
    <col min="11271" max="11276" width="5.85546875" style="1169" customWidth="1"/>
    <col min="11277" max="11278" width="7.28515625" style="1169" customWidth="1"/>
    <col min="11279" max="11284" width="5" style="1169" customWidth="1"/>
    <col min="11285" max="11286" width="8.5703125" style="1169" customWidth="1"/>
    <col min="11287" max="11287" width="9.85546875" style="1169" customWidth="1"/>
    <col min="11288" max="11288" width="9.42578125" style="1169" customWidth="1"/>
    <col min="11289" max="11289" width="8" style="1169" customWidth="1"/>
    <col min="11290" max="11290" width="9.140625" style="1169" customWidth="1"/>
    <col min="11291" max="11291" width="4.5703125" style="1169" customWidth="1"/>
    <col min="11292" max="11295" width="3.85546875" style="1169" customWidth="1"/>
    <col min="11296" max="11516" width="3.42578125" style="1169"/>
    <col min="11517" max="11517" width="4.85546875" style="1169" customWidth="1"/>
    <col min="11518" max="11518" width="10.28515625" style="1169" customWidth="1"/>
    <col min="11519" max="11519" width="7.140625" style="1169" customWidth="1"/>
    <col min="11520" max="11521" width="5" style="1169" customWidth="1"/>
    <col min="11522" max="11522" width="7.85546875" style="1169" customWidth="1"/>
    <col min="11523" max="11523" width="11.7109375" style="1169" customWidth="1"/>
    <col min="11524" max="11524" width="9.85546875" style="1169" customWidth="1"/>
    <col min="11525" max="11526" width="7.7109375" style="1169" customWidth="1"/>
    <col min="11527" max="11532" width="5.85546875" style="1169" customWidth="1"/>
    <col min="11533" max="11534" width="7.28515625" style="1169" customWidth="1"/>
    <col min="11535" max="11540" width="5" style="1169" customWidth="1"/>
    <col min="11541" max="11542" width="8.5703125" style="1169" customWidth="1"/>
    <col min="11543" max="11543" width="9.85546875" style="1169" customWidth="1"/>
    <col min="11544" max="11544" width="9.42578125" style="1169" customWidth="1"/>
    <col min="11545" max="11545" width="8" style="1169" customWidth="1"/>
    <col min="11546" max="11546" width="9.140625" style="1169" customWidth="1"/>
    <col min="11547" max="11547" width="4.5703125" style="1169" customWidth="1"/>
    <col min="11548" max="11551" width="3.85546875" style="1169" customWidth="1"/>
    <col min="11552" max="11772" width="3.42578125" style="1169"/>
    <col min="11773" max="11773" width="4.85546875" style="1169" customWidth="1"/>
    <col min="11774" max="11774" width="10.28515625" style="1169" customWidth="1"/>
    <col min="11775" max="11775" width="7.140625" style="1169" customWidth="1"/>
    <col min="11776" max="11777" width="5" style="1169" customWidth="1"/>
    <col min="11778" max="11778" width="7.85546875" style="1169" customWidth="1"/>
    <col min="11779" max="11779" width="11.7109375" style="1169" customWidth="1"/>
    <col min="11780" max="11780" width="9.85546875" style="1169" customWidth="1"/>
    <col min="11781" max="11782" width="7.7109375" style="1169" customWidth="1"/>
    <col min="11783" max="11788" width="5.85546875" style="1169" customWidth="1"/>
    <col min="11789" max="11790" width="7.28515625" style="1169" customWidth="1"/>
    <col min="11791" max="11796" width="5" style="1169" customWidth="1"/>
    <col min="11797" max="11798" width="8.5703125" style="1169" customWidth="1"/>
    <col min="11799" max="11799" width="9.85546875" style="1169" customWidth="1"/>
    <col min="11800" max="11800" width="9.42578125" style="1169" customWidth="1"/>
    <col min="11801" max="11801" width="8" style="1169" customWidth="1"/>
    <col min="11802" max="11802" width="9.140625" style="1169" customWidth="1"/>
    <col min="11803" max="11803" width="4.5703125" style="1169" customWidth="1"/>
    <col min="11804" max="11807" width="3.85546875" style="1169" customWidth="1"/>
    <col min="11808" max="12028" width="3.42578125" style="1169"/>
    <col min="12029" max="12029" width="4.85546875" style="1169" customWidth="1"/>
    <col min="12030" max="12030" width="10.28515625" style="1169" customWidth="1"/>
    <col min="12031" max="12031" width="7.140625" style="1169" customWidth="1"/>
    <col min="12032" max="12033" width="5" style="1169" customWidth="1"/>
    <col min="12034" max="12034" width="7.85546875" style="1169" customWidth="1"/>
    <col min="12035" max="12035" width="11.7109375" style="1169" customWidth="1"/>
    <col min="12036" max="12036" width="9.85546875" style="1169" customWidth="1"/>
    <col min="12037" max="12038" width="7.7109375" style="1169" customWidth="1"/>
    <col min="12039" max="12044" width="5.85546875" style="1169" customWidth="1"/>
    <col min="12045" max="12046" width="7.28515625" style="1169" customWidth="1"/>
    <col min="12047" max="12052" width="5" style="1169" customWidth="1"/>
    <col min="12053" max="12054" width="8.5703125" style="1169" customWidth="1"/>
    <col min="12055" max="12055" width="9.85546875" style="1169" customWidth="1"/>
    <col min="12056" max="12056" width="9.42578125" style="1169" customWidth="1"/>
    <col min="12057" max="12057" width="8" style="1169" customWidth="1"/>
    <col min="12058" max="12058" width="9.140625" style="1169" customWidth="1"/>
    <col min="12059" max="12059" width="4.5703125" style="1169" customWidth="1"/>
    <col min="12060" max="12063" width="3.85546875" style="1169" customWidth="1"/>
    <col min="12064" max="12284" width="3.42578125" style="1169"/>
    <col min="12285" max="12285" width="4.85546875" style="1169" customWidth="1"/>
    <col min="12286" max="12286" width="10.28515625" style="1169" customWidth="1"/>
    <col min="12287" max="12287" width="7.140625" style="1169" customWidth="1"/>
    <col min="12288" max="12289" width="5" style="1169" customWidth="1"/>
    <col min="12290" max="12290" width="7.85546875" style="1169" customWidth="1"/>
    <col min="12291" max="12291" width="11.7109375" style="1169" customWidth="1"/>
    <col min="12292" max="12292" width="9.85546875" style="1169" customWidth="1"/>
    <col min="12293" max="12294" width="7.7109375" style="1169" customWidth="1"/>
    <col min="12295" max="12300" width="5.85546875" style="1169" customWidth="1"/>
    <col min="12301" max="12302" width="7.28515625" style="1169" customWidth="1"/>
    <col min="12303" max="12308" width="5" style="1169" customWidth="1"/>
    <col min="12309" max="12310" width="8.5703125" style="1169" customWidth="1"/>
    <col min="12311" max="12311" width="9.85546875" style="1169" customWidth="1"/>
    <col min="12312" max="12312" width="9.42578125" style="1169" customWidth="1"/>
    <col min="12313" max="12313" width="8" style="1169" customWidth="1"/>
    <col min="12314" max="12314" width="9.140625" style="1169" customWidth="1"/>
    <col min="12315" max="12315" width="4.5703125" style="1169" customWidth="1"/>
    <col min="12316" max="12319" width="3.85546875" style="1169" customWidth="1"/>
    <col min="12320" max="12540" width="3.42578125" style="1169"/>
    <col min="12541" max="12541" width="4.85546875" style="1169" customWidth="1"/>
    <col min="12542" max="12542" width="10.28515625" style="1169" customWidth="1"/>
    <col min="12543" max="12543" width="7.140625" style="1169" customWidth="1"/>
    <col min="12544" max="12545" width="5" style="1169" customWidth="1"/>
    <col min="12546" max="12546" width="7.85546875" style="1169" customWidth="1"/>
    <col min="12547" max="12547" width="11.7109375" style="1169" customWidth="1"/>
    <col min="12548" max="12548" width="9.85546875" style="1169" customWidth="1"/>
    <col min="12549" max="12550" width="7.7109375" style="1169" customWidth="1"/>
    <col min="12551" max="12556" width="5.85546875" style="1169" customWidth="1"/>
    <col min="12557" max="12558" width="7.28515625" style="1169" customWidth="1"/>
    <col min="12559" max="12564" width="5" style="1169" customWidth="1"/>
    <col min="12565" max="12566" width="8.5703125" style="1169" customWidth="1"/>
    <col min="12567" max="12567" width="9.85546875" style="1169" customWidth="1"/>
    <col min="12568" max="12568" width="9.42578125" style="1169" customWidth="1"/>
    <col min="12569" max="12569" width="8" style="1169" customWidth="1"/>
    <col min="12570" max="12570" width="9.140625" style="1169" customWidth="1"/>
    <col min="12571" max="12571" width="4.5703125" style="1169" customWidth="1"/>
    <col min="12572" max="12575" width="3.85546875" style="1169" customWidth="1"/>
    <col min="12576" max="12796" width="3.42578125" style="1169"/>
    <col min="12797" max="12797" width="4.85546875" style="1169" customWidth="1"/>
    <col min="12798" max="12798" width="10.28515625" style="1169" customWidth="1"/>
    <col min="12799" max="12799" width="7.140625" style="1169" customWidth="1"/>
    <col min="12800" max="12801" width="5" style="1169" customWidth="1"/>
    <col min="12802" max="12802" width="7.85546875" style="1169" customWidth="1"/>
    <col min="12803" max="12803" width="11.7109375" style="1169" customWidth="1"/>
    <col min="12804" max="12804" width="9.85546875" style="1169" customWidth="1"/>
    <col min="12805" max="12806" width="7.7109375" style="1169" customWidth="1"/>
    <col min="12807" max="12812" width="5.85546875" style="1169" customWidth="1"/>
    <col min="12813" max="12814" width="7.28515625" style="1169" customWidth="1"/>
    <col min="12815" max="12820" width="5" style="1169" customWidth="1"/>
    <col min="12821" max="12822" width="8.5703125" style="1169" customWidth="1"/>
    <col min="12823" max="12823" width="9.85546875" style="1169" customWidth="1"/>
    <col min="12824" max="12824" width="9.42578125" style="1169" customWidth="1"/>
    <col min="12825" max="12825" width="8" style="1169" customWidth="1"/>
    <col min="12826" max="12826" width="9.140625" style="1169" customWidth="1"/>
    <col min="12827" max="12827" width="4.5703125" style="1169" customWidth="1"/>
    <col min="12828" max="12831" width="3.85546875" style="1169" customWidth="1"/>
    <col min="12832" max="13052" width="3.42578125" style="1169"/>
    <col min="13053" max="13053" width="4.85546875" style="1169" customWidth="1"/>
    <col min="13054" max="13054" width="10.28515625" style="1169" customWidth="1"/>
    <col min="13055" max="13055" width="7.140625" style="1169" customWidth="1"/>
    <col min="13056" max="13057" width="5" style="1169" customWidth="1"/>
    <col min="13058" max="13058" width="7.85546875" style="1169" customWidth="1"/>
    <col min="13059" max="13059" width="11.7109375" style="1169" customWidth="1"/>
    <col min="13060" max="13060" width="9.85546875" style="1169" customWidth="1"/>
    <col min="13061" max="13062" width="7.7109375" style="1169" customWidth="1"/>
    <col min="13063" max="13068" width="5.85546875" style="1169" customWidth="1"/>
    <col min="13069" max="13070" width="7.28515625" style="1169" customWidth="1"/>
    <col min="13071" max="13076" width="5" style="1169" customWidth="1"/>
    <col min="13077" max="13078" width="8.5703125" style="1169" customWidth="1"/>
    <col min="13079" max="13079" width="9.85546875" style="1169" customWidth="1"/>
    <col min="13080" max="13080" width="9.42578125" style="1169" customWidth="1"/>
    <col min="13081" max="13081" width="8" style="1169" customWidth="1"/>
    <col min="13082" max="13082" width="9.140625" style="1169" customWidth="1"/>
    <col min="13083" max="13083" width="4.5703125" style="1169" customWidth="1"/>
    <col min="13084" max="13087" width="3.85546875" style="1169" customWidth="1"/>
    <col min="13088" max="13308" width="3.42578125" style="1169"/>
    <col min="13309" max="13309" width="4.85546875" style="1169" customWidth="1"/>
    <col min="13310" max="13310" width="10.28515625" style="1169" customWidth="1"/>
    <col min="13311" max="13311" width="7.140625" style="1169" customWidth="1"/>
    <col min="13312" max="13313" width="5" style="1169" customWidth="1"/>
    <col min="13314" max="13314" width="7.85546875" style="1169" customWidth="1"/>
    <col min="13315" max="13315" width="11.7109375" style="1169" customWidth="1"/>
    <col min="13316" max="13316" width="9.85546875" style="1169" customWidth="1"/>
    <col min="13317" max="13318" width="7.7109375" style="1169" customWidth="1"/>
    <col min="13319" max="13324" width="5.85546875" style="1169" customWidth="1"/>
    <col min="13325" max="13326" width="7.28515625" style="1169" customWidth="1"/>
    <col min="13327" max="13332" width="5" style="1169" customWidth="1"/>
    <col min="13333" max="13334" width="8.5703125" style="1169" customWidth="1"/>
    <col min="13335" max="13335" width="9.85546875" style="1169" customWidth="1"/>
    <col min="13336" max="13336" width="9.42578125" style="1169" customWidth="1"/>
    <col min="13337" max="13337" width="8" style="1169" customWidth="1"/>
    <col min="13338" max="13338" width="9.140625" style="1169" customWidth="1"/>
    <col min="13339" max="13339" width="4.5703125" style="1169" customWidth="1"/>
    <col min="13340" max="13343" width="3.85546875" style="1169" customWidth="1"/>
    <col min="13344" max="13564" width="3.42578125" style="1169"/>
    <col min="13565" max="13565" width="4.85546875" style="1169" customWidth="1"/>
    <col min="13566" max="13566" width="10.28515625" style="1169" customWidth="1"/>
    <col min="13567" max="13567" width="7.140625" style="1169" customWidth="1"/>
    <col min="13568" max="13569" width="5" style="1169" customWidth="1"/>
    <col min="13570" max="13570" width="7.85546875" style="1169" customWidth="1"/>
    <col min="13571" max="13571" width="11.7109375" style="1169" customWidth="1"/>
    <col min="13572" max="13572" width="9.85546875" style="1169" customWidth="1"/>
    <col min="13573" max="13574" width="7.7109375" style="1169" customWidth="1"/>
    <col min="13575" max="13580" width="5.85546875" style="1169" customWidth="1"/>
    <col min="13581" max="13582" width="7.28515625" style="1169" customWidth="1"/>
    <col min="13583" max="13588" width="5" style="1169" customWidth="1"/>
    <col min="13589" max="13590" width="8.5703125" style="1169" customWidth="1"/>
    <col min="13591" max="13591" width="9.85546875" style="1169" customWidth="1"/>
    <col min="13592" max="13592" width="9.42578125" style="1169" customWidth="1"/>
    <col min="13593" max="13593" width="8" style="1169" customWidth="1"/>
    <col min="13594" max="13594" width="9.140625" style="1169" customWidth="1"/>
    <col min="13595" max="13595" width="4.5703125" style="1169" customWidth="1"/>
    <col min="13596" max="13599" width="3.85546875" style="1169" customWidth="1"/>
    <col min="13600" max="13820" width="3.42578125" style="1169"/>
    <col min="13821" max="13821" width="4.85546875" style="1169" customWidth="1"/>
    <col min="13822" max="13822" width="10.28515625" style="1169" customWidth="1"/>
    <col min="13823" max="13823" width="7.140625" style="1169" customWidth="1"/>
    <col min="13824" max="13825" width="5" style="1169" customWidth="1"/>
    <col min="13826" max="13826" width="7.85546875" style="1169" customWidth="1"/>
    <col min="13827" max="13827" width="11.7109375" style="1169" customWidth="1"/>
    <col min="13828" max="13828" width="9.85546875" style="1169" customWidth="1"/>
    <col min="13829" max="13830" width="7.7109375" style="1169" customWidth="1"/>
    <col min="13831" max="13836" width="5.85546875" style="1169" customWidth="1"/>
    <col min="13837" max="13838" width="7.28515625" style="1169" customWidth="1"/>
    <col min="13839" max="13844" width="5" style="1169" customWidth="1"/>
    <col min="13845" max="13846" width="8.5703125" style="1169" customWidth="1"/>
    <col min="13847" max="13847" width="9.85546875" style="1169" customWidth="1"/>
    <col min="13848" max="13848" width="9.42578125" style="1169" customWidth="1"/>
    <col min="13849" max="13849" width="8" style="1169" customWidth="1"/>
    <col min="13850" max="13850" width="9.140625" style="1169" customWidth="1"/>
    <col min="13851" max="13851" width="4.5703125" style="1169" customWidth="1"/>
    <col min="13852" max="13855" width="3.85546875" style="1169" customWidth="1"/>
    <col min="13856" max="14076" width="3.42578125" style="1169"/>
    <col min="14077" max="14077" width="4.85546875" style="1169" customWidth="1"/>
    <col min="14078" max="14078" width="10.28515625" style="1169" customWidth="1"/>
    <col min="14079" max="14079" width="7.140625" style="1169" customWidth="1"/>
    <col min="14080" max="14081" width="5" style="1169" customWidth="1"/>
    <col min="14082" max="14082" width="7.85546875" style="1169" customWidth="1"/>
    <col min="14083" max="14083" width="11.7109375" style="1169" customWidth="1"/>
    <col min="14084" max="14084" width="9.85546875" style="1169" customWidth="1"/>
    <col min="14085" max="14086" width="7.7109375" style="1169" customWidth="1"/>
    <col min="14087" max="14092" width="5.85546875" style="1169" customWidth="1"/>
    <col min="14093" max="14094" width="7.28515625" style="1169" customWidth="1"/>
    <col min="14095" max="14100" width="5" style="1169" customWidth="1"/>
    <col min="14101" max="14102" width="8.5703125" style="1169" customWidth="1"/>
    <col min="14103" max="14103" width="9.85546875" style="1169" customWidth="1"/>
    <col min="14104" max="14104" width="9.42578125" style="1169" customWidth="1"/>
    <col min="14105" max="14105" width="8" style="1169" customWidth="1"/>
    <col min="14106" max="14106" width="9.140625" style="1169" customWidth="1"/>
    <col min="14107" max="14107" width="4.5703125" style="1169" customWidth="1"/>
    <col min="14108" max="14111" width="3.85546875" style="1169" customWidth="1"/>
    <col min="14112" max="14332" width="3.42578125" style="1169"/>
    <col min="14333" max="14333" width="4.85546875" style="1169" customWidth="1"/>
    <col min="14334" max="14334" width="10.28515625" style="1169" customWidth="1"/>
    <col min="14335" max="14335" width="7.140625" style="1169" customWidth="1"/>
    <col min="14336" max="14337" width="5" style="1169" customWidth="1"/>
    <col min="14338" max="14338" width="7.85546875" style="1169" customWidth="1"/>
    <col min="14339" max="14339" width="11.7109375" style="1169" customWidth="1"/>
    <col min="14340" max="14340" width="9.85546875" style="1169" customWidth="1"/>
    <col min="14341" max="14342" width="7.7109375" style="1169" customWidth="1"/>
    <col min="14343" max="14348" width="5.85546875" style="1169" customWidth="1"/>
    <col min="14349" max="14350" width="7.28515625" style="1169" customWidth="1"/>
    <col min="14351" max="14356" width="5" style="1169" customWidth="1"/>
    <col min="14357" max="14358" width="8.5703125" style="1169" customWidth="1"/>
    <col min="14359" max="14359" width="9.85546875" style="1169" customWidth="1"/>
    <col min="14360" max="14360" width="9.42578125" style="1169" customWidth="1"/>
    <col min="14361" max="14361" width="8" style="1169" customWidth="1"/>
    <col min="14362" max="14362" width="9.140625" style="1169" customWidth="1"/>
    <col min="14363" max="14363" width="4.5703125" style="1169" customWidth="1"/>
    <col min="14364" max="14367" width="3.85546875" style="1169" customWidth="1"/>
    <col min="14368" max="14588" width="3.42578125" style="1169"/>
    <col min="14589" max="14589" width="4.85546875" style="1169" customWidth="1"/>
    <col min="14590" max="14590" width="10.28515625" style="1169" customWidth="1"/>
    <col min="14591" max="14591" width="7.140625" style="1169" customWidth="1"/>
    <col min="14592" max="14593" width="5" style="1169" customWidth="1"/>
    <col min="14594" max="14594" width="7.85546875" style="1169" customWidth="1"/>
    <col min="14595" max="14595" width="11.7109375" style="1169" customWidth="1"/>
    <col min="14596" max="14596" width="9.85546875" style="1169" customWidth="1"/>
    <col min="14597" max="14598" width="7.7109375" style="1169" customWidth="1"/>
    <col min="14599" max="14604" width="5.85546875" style="1169" customWidth="1"/>
    <col min="14605" max="14606" width="7.28515625" style="1169" customWidth="1"/>
    <col min="14607" max="14612" width="5" style="1169" customWidth="1"/>
    <col min="14613" max="14614" width="8.5703125" style="1169" customWidth="1"/>
    <col min="14615" max="14615" width="9.85546875" style="1169" customWidth="1"/>
    <col min="14616" max="14616" width="9.42578125" style="1169" customWidth="1"/>
    <col min="14617" max="14617" width="8" style="1169" customWidth="1"/>
    <col min="14618" max="14618" width="9.140625" style="1169" customWidth="1"/>
    <col min="14619" max="14619" width="4.5703125" style="1169" customWidth="1"/>
    <col min="14620" max="14623" width="3.85546875" style="1169" customWidth="1"/>
    <col min="14624" max="14844" width="3.42578125" style="1169"/>
    <col min="14845" max="14845" width="4.85546875" style="1169" customWidth="1"/>
    <col min="14846" max="14846" width="10.28515625" style="1169" customWidth="1"/>
    <col min="14847" max="14847" width="7.140625" style="1169" customWidth="1"/>
    <col min="14848" max="14849" width="5" style="1169" customWidth="1"/>
    <col min="14850" max="14850" width="7.85546875" style="1169" customWidth="1"/>
    <col min="14851" max="14851" width="11.7109375" style="1169" customWidth="1"/>
    <col min="14852" max="14852" width="9.85546875" style="1169" customWidth="1"/>
    <col min="14853" max="14854" width="7.7109375" style="1169" customWidth="1"/>
    <col min="14855" max="14860" width="5.85546875" style="1169" customWidth="1"/>
    <col min="14861" max="14862" width="7.28515625" style="1169" customWidth="1"/>
    <col min="14863" max="14868" width="5" style="1169" customWidth="1"/>
    <col min="14869" max="14870" width="8.5703125" style="1169" customWidth="1"/>
    <col min="14871" max="14871" width="9.85546875" style="1169" customWidth="1"/>
    <col min="14872" max="14872" width="9.42578125" style="1169" customWidth="1"/>
    <col min="14873" max="14873" width="8" style="1169" customWidth="1"/>
    <col min="14874" max="14874" width="9.140625" style="1169" customWidth="1"/>
    <col min="14875" max="14875" width="4.5703125" style="1169" customWidth="1"/>
    <col min="14876" max="14879" width="3.85546875" style="1169" customWidth="1"/>
    <col min="14880" max="15100" width="3.42578125" style="1169"/>
    <col min="15101" max="15101" width="4.85546875" style="1169" customWidth="1"/>
    <col min="15102" max="15102" width="10.28515625" style="1169" customWidth="1"/>
    <col min="15103" max="15103" width="7.140625" style="1169" customWidth="1"/>
    <col min="15104" max="15105" width="5" style="1169" customWidth="1"/>
    <col min="15106" max="15106" width="7.85546875" style="1169" customWidth="1"/>
    <col min="15107" max="15107" width="11.7109375" style="1169" customWidth="1"/>
    <col min="15108" max="15108" width="9.85546875" style="1169" customWidth="1"/>
    <col min="15109" max="15110" width="7.7109375" style="1169" customWidth="1"/>
    <col min="15111" max="15116" width="5.85546875" style="1169" customWidth="1"/>
    <col min="15117" max="15118" width="7.28515625" style="1169" customWidth="1"/>
    <col min="15119" max="15124" width="5" style="1169" customWidth="1"/>
    <col min="15125" max="15126" width="8.5703125" style="1169" customWidth="1"/>
    <col min="15127" max="15127" width="9.85546875" style="1169" customWidth="1"/>
    <col min="15128" max="15128" width="9.42578125" style="1169" customWidth="1"/>
    <col min="15129" max="15129" width="8" style="1169" customWidth="1"/>
    <col min="15130" max="15130" width="9.140625" style="1169" customWidth="1"/>
    <col min="15131" max="15131" width="4.5703125" style="1169" customWidth="1"/>
    <col min="15132" max="15135" width="3.85546875" style="1169" customWidth="1"/>
    <col min="15136" max="15356" width="3.42578125" style="1169"/>
    <col min="15357" max="15357" width="4.85546875" style="1169" customWidth="1"/>
    <col min="15358" max="15358" width="10.28515625" style="1169" customWidth="1"/>
    <col min="15359" max="15359" width="7.140625" style="1169" customWidth="1"/>
    <col min="15360" max="15361" width="5" style="1169" customWidth="1"/>
    <col min="15362" max="15362" width="7.85546875" style="1169" customWidth="1"/>
    <col min="15363" max="15363" width="11.7109375" style="1169" customWidth="1"/>
    <col min="15364" max="15364" width="9.85546875" style="1169" customWidth="1"/>
    <col min="15365" max="15366" width="7.7109375" style="1169" customWidth="1"/>
    <col min="15367" max="15372" width="5.85546875" style="1169" customWidth="1"/>
    <col min="15373" max="15374" width="7.28515625" style="1169" customWidth="1"/>
    <col min="15375" max="15380" width="5" style="1169" customWidth="1"/>
    <col min="15381" max="15382" width="8.5703125" style="1169" customWidth="1"/>
    <col min="15383" max="15383" width="9.85546875" style="1169" customWidth="1"/>
    <col min="15384" max="15384" width="9.42578125" style="1169" customWidth="1"/>
    <col min="15385" max="15385" width="8" style="1169" customWidth="1"/>
    <col min="15386" max="15386" width="9.140625" style="1169" customWidth="1"/>
    <col min="15387" max="15387" width="4.5703125" style="1169" customWidth="1"/>
    <col min="15388" max="15391" width="3.85546875" style="1169" customWidth="1"/>
    <col min="15392" max="15612" width="3.42578125" style="1169"/>
    <col min="15613" max="15613" width="4.85546875" style="1169" customWidth="1"/>
    <col min="15614" max="15614" width="10.28515625" style="1169" customWidth="1"/>
    <col min="15615" max="15615" width="7.140625" style="1169" customWidth="1"/>
    <col min="15616" max="15617" width="5" style="1169" customWidth="1"/>
    <col min="15618" max="15618" width="7.85546875" style="1169" customWidth="1"/>
    <col min="15619" max="15619" width="11.7109375" style="1169" customWidth="1"/>
    <col min="15620" max="15620" width="9.85546875" style="1169" customWidth="1"/>
    <col min="15621" max="15622" width="7.7109375" style="1169" customWidth="1"/>
    <col min="15623" max="15628" width="5.85546875" style="1169" customWidth="1"/>
    <col min="15629" max="15630" width="7.28515625" style="1169" customWidth="1"/>
    <col min="15631" max="15636" width="5" style="1169" customWidth="1"/>
    <col min="15637" max="15638" width="8.5703125" style="1169" customWidth="1"/>
    <col min="15639" max="15639" width="9.85546875" style="1169" customWidth="1"/>
    <col min="15640" max="15640" width="9.42578125" style="1169" customWidth="1"/>
    <col min="15641" max="15641" width="8" style="1169" customWidth="1"/>
    <col min="15642" max="15642" width="9.140625" style="1169" customWidth="1"/>
    <col min="15643" max="15643" width="4.5703125" style="1169" customWidth="1"/>
    <col min="15644" max="15647" width="3.85546875" style="1169" customWidth="1"/>
    <col min="15648" max="15868" width="3.42578125" style="1169"/>
    <col min="15869" max="15869" width="4.85546875" style="1169" customWidth="1"/>
    <col min="15870" max="15870" width="10.28515625" style="1169" customWidth="1"/>
    <col min="15871" max="15871" width="7.140625" style="1169" customWidth="1"/>
    <col min="15872" max="15873" width="5" style="1169" customWidth="1"/>
    <col min="15874" max="15874" width="7.85546875" style="1169" customWidth="1"/>
    <col min="15875" max="15875" width="11.7109375" style="1169" customWidth="1"/>
    <col min="15876" max="15876" width="9.85546875" style="1169" customWidth="1"/>
    <col min="15877" max="15878" width="7.7109375" style="1169" customWidth="1"/>
    <col min="15879" max="15884" width="5.85546875" style="1169" customWidth="1"/>
    <col min="15885" max="15886" width="7.28515625" style="1169" customWidth="1"/>
    <col min="15887" max="15892" width="5" style="1169" customWidth="1"/>
    <col min="15893" max="15894" width="8.5703125" style="1169" customWidth="1"/>
    <col min="15895" max="15895" width="9.85546875" style="1169" customWidth="1"/>
    <col min="15896" max="15896" width="9.42578125" style="1169" customWidth="1"/>
    <col min="15897" max="15897" width="8" style="1169" customWidth="1"/>
    <col min="15898" max="15898" width="9.140625" style="1169" customWidth="1"/>
    <col min="15899" max="15899" width="4.5703125" style="1169" customWidth="1"/>
    <col min="15900" max="15903" width="3.85546875" style="1169" customWidth="1"/>
    <col min="15904" max="16124" width="3.42578125" style="1169"/>
    <col min="16125" max="16125" width="4.85546875" style="1169" customWidth="1"/>
    <col min="16126" max="16126" width="10.28515625" style="1169" customWidth="1"/>
    <col min="16127" max="16127" width="7.140625" style="1169" customWidth="1"/>
    <col min="16128" max="16129" width="5" style="1169" customWidth="1"/>
    <col min="16130" max="16130" width="7.85546875" style="1169" customWidth="1"/>
    <col min="16131" max="16131" width="11.7109375" style="1169" customWidth="1"/>
    <col min="16132" max="16132" width="9.85546875" style="1169" customWidth="1"/>
    <col min="16133" max="16134" width="7.7109375" style="1169" customWidth="1"/>
    <col min="16135" max="16140" width="5.85546875" style="1169" customWidth="1"/>
    <col min="16141" max="16142" width="7.28515625" style="1169" customWidth="1"/>
    <col min="16143" max="16148" width="5" style="1169" customWidth="1"/>
    <col min="16149" max="16150" width="8.5703125" style="1169" customWidth="1"/>
    <col min="16151" max="16151" width="9.85546875" style="1169" customWidth="1"/>
    <col min="16152" max="16152" width="9.42578125" style="1169" customWidth="1"/>
    <col min="16153" max="16153" width="8" style="1169" customWidth="1"/>
    <col min="16154" max="16154" width="9.140625" style="1169" customWidth="1"/>
    <col min="16155" max="16155" width="4.5703125" style="1169" customWidth="1"/>
    <col min="16156" max="16159" width="3.85546875" style="1169" customWidth="1"/>
    <col min="16160" max="16384" width="3.42578125" style="1169"/>
  </cols>
  <sheetData>
    <row r="1" spans="1:42" ht="9.75" customHeight="1">
      <c r="A1" s="1163"/>
      <c r="B1" s="1164"/>
      <c r="C1" s="1165"/>
      <c r="D1" s="1165"/>
      <c r="E1" s="1165"/>
      <c r="F1" s="1165"/>
      <c r="G1" s="1163"/>
      <c r="H1" s="1166"/>
      <c r="I1" s="1166"/>
      <c r="J1" s="1167"/>
      <c r="K1" s="1167"/>
      <c r="L1" s="1168"/>
      <c r="M1" s="1167"/>
      <c r="N1" s="1168"/>
      <c r="O1" s="1168"/>
      <c r="P1" s="1167"/>
      <c r="Q1" s="1167"/>
      <c r="R1" s="1167"/>
      <c r="S1" s="1167"/>
    </row>
    <row r="2" spans="1:42" ht="18">
      <c r="A2" s="1946" t="s">
        <v>1972</v>
      </c>
      <c r="B2" s="1946"/>
      <c r="C2" s="1946"/>
      <c r="D2" s="1946"/>
      <c r="E2" s="1946"/>
      <c r="F2" s="1946"/>
      <c r="G2" s="1946"/>
      <c r="H2" s="1946"/>
      <c r="I2" s="1946"/>
      <c r="J2" s="1946"/>
      <c r="K2" s="1946"/>
      <c r="L2" s="1946"/>
      <c r="M2" s="1946"/>
      <c r="N2" s="1946"/>
      <c r="O2" s="1946"/>
      <c r="P2" s="1946"/>
      <c r="Q2" s="1946"/>
      <c r="R2" s="1946"/>
      <c r="S2" s="1946"/>
      <c r="T2" s="1946"/>
      <c r="U2" s="1946"/>
      <c r="V2" s="1946"/>
      <c r="W2" s="1946"/>
      <c r="X2" s="1946"/>
      <c r="Y2" s="1946"/>
      <c r="Z2" s="1946"/>
      <c r="AA2" s="1946"/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46"/>
      <c r="AM2" s="1946"/>
      <c r="AN2" s="1946"/>
      <c r="AO2" s="1946"/>
      <c r="AP2" s="1946"/>
    </row>
    <row r="3" spans="1:42" ht="18" customHeight="1">
      <c r="A3" s="1947" t="s">
        <v>1973</v>
      </c>
      <c r="B3" s="1947"/>
      <c r="C3" s="1947"/>
      <c r="D3" s="1947"/>
      <c r="E3" s="1947"/>
      <c r="F3" s="1947"/>
      <c r="G3" s="1947"/>
      <c r="H3" s="1947"/>
      <c r="I3" s="1947"/>
      <c r="J3" s="1947"/>
      <c r="K3" s="1947"/>
      <c r="L3" s="1947"/>
      <c r="M3" s="1947"/>
      <c r="N3" s="1947"/>
      <c r="O3" s="1947"/>
      <c r="P3" s="1947"/>
      <c r="Q3" s="1947"/>
      <c r="R3" s="1947"/>
      <c r="S3" s="1947"/>
      <c r="T3" s="1947"/>
      <c r="U3" s="1947"/>
      <c r="V3" s="1947"/>
      <c r="W3" s="1947"/>
      <c r="X3" s="1947"/>
      <c r="Y3" s="1947"/>
      <c r="Z3" s="1947"/>
      <c r="AA3" s="1947"/>
      <c r="AB3" s="1947"/>
      <c r="AC3" s="1947"/>
      <c r="AD3" s="1947"/>
      <c r="AE3" s="1947"/>
      <c r="AF3" s="1947"/>
      <c r="AG3" s="1947"/>
      <c r="AH3" s="1947"/>
      <c r="AI3" s="1947"/>
      <c r="AJ3" s="1947"/>
      <c r="AK3" s="1947"/>
      <c r="AL3" s="1947"/>
      <c r="AM3" s="1947"/>
      <c r="AN3" s="1947"/>
      <c r="AO3" s="1947"/>
      <c r="AP3" s="1947"/>
    </row>
    <row r="4" spans="1:42" ht="12.75" customHeight="1">
      <c r="AA4" s="1172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</row>
    <row r="5" spans="1:42" ht="12" customHeight="1">
      <c r="A5" s="1971" t="s">
        <v>433</v>
      </c>
      <c r="B5" s="1974" t="s">
        <v>1944</v>
      </c>
      <c r="C5" s="1965" t="s">
        <v>1974</v>
      </c>
      <c r="D5" s="1950"/>
      <c r="E5" s="1950"/>
      <c r="F5" s="1966"/>
      <c r="G5" s="1965" t="s">
        <v>1975</v>
      </c>
      <c r="H5" s="1966"/>
      <c r="I5" s="1952" t="s">
        <v>223</v>
      </c>
      <c r="J5" s="1952"/>
      <c r="K5" s="1952"/>
      <c r="L5" s="1952"/>
      <c r="M5" s="1952"/>
      <c r="N5" s="1952"/>
      <c r="O5" s="1952"/>
      <c r="P5" s="1952"/>
      <c r="Q5" s="1952"/>
      <c r="R5" s="1952"/>
      <c r="S5" s="1952"/>
      <c r="T5" s="1952"/>
      <c r="U5" s="1952"/>
      <c r="V5" s="1952"/>
      <c r="W5" s="1952"/>
      <c r="X5" s="1952"/>
      <c r="Y5" s="1952"/>
      <c r="Z5" s="1952"/>
      <c r="AA5" s="1950" t="s">
        <v>1449</v>
      </c>
      <c r="AB5" s="1950"/>
      <c r="AC5" s="1959" t="s">
        <v>223</v>
      </c>
      <c r="AD5" s="1959"/>
      <c r="AE5" s="1959"/>
      <c r="AF5" s="1959"/>
      <c r="AG5" s="1959"/>
      <c r="AH5" s="1959"/>
      <c r="AI5" s="1959"/>
      <c r="AJ5" s="1959"/>
      <c r="AK5" s="1959"/>
      <c r="AL5" s="1959"/>
      <c r="AM5" s="1960" t="s">
        <v>1976</v>
      </c>
      <c r="AN5" s="1963" t="s">
        <v>1977</v>
      </c>
      <c r="AO5" s="1964"/>
      <c r="AP5" s="1964"/>
    </row>
    <row r="6" spans="1:42" s="1174" customFormat="1" ht="18.75" customHeight="1">
      <c r="A6" s="1972"/>
      <c r="B6" s="1975"/>
      <c r="C6" s="1969"/>
      <c r="D6" s="1951"/>
      <c r="E6" s="1951"/>
      <c r="F6" s="1977"/>
      <c r="G6" s="1969"/>
      <c r="H6" s="1977"/>
      <c r="I6" s="1952" t="s">
        <v>1978</v>
      </c>
      <c r="J6" s="1952"/>
      <c r="K6" s="1952"/>
      <c r="L6" s="1952"/>
      <c r="M6" s="1952"/>
      <c r="N6" s="1952"/>
      <c r="O6" s="1952"/>
      <c r="P6" s="1952"/>
      <c r="Q6" s="1952" t="s">
        <v>1360</v>
      </c>
      <c r="R6" s="1952"/>
      <c r="S6" s="1952"/>
      <c r="T6" s="1952"/>
      <c r="U6" s="1952"/>
      <c r="V6" s="1952"/>
      <c r="W6" s="1952"/>
      <c r="X6" s="1952"/>
      <c r="Y6" s="1952" t="s">
        <v>1217</v>
      </c>
      <c r="Z6" s="1952"/>
      <c r="AA6" s="1951"/>
      <c r="AB6" s="1951"/>
      <c r="AC6" s="1965" t="s">
        <v>1450</v>
      </c>
      <c r="AD6" s="1966"/>
      <c r="AE6" s="1965" t="s">
        <v>1451</v>
      </c>
      <c r="AF6" s="1950"/>
      <c r="AG6" s="1965" t="s">
        <v>1979</v>
      </c>
      <c r="AH6" s="1950"/>
      <c r="AI6" s="1965" t="s">
        <v>1980</v>
      </c>
      <c r="AJ6" s="1950"/>
      <c r="AK6" s="1965" t="s">
        <v>1453</v>
      </c>
      <c r="AL6" s="1950"/>
      <c r="AM6" s="1961"/>
      <c r="AN6" s="1970" t="s">
        <v>1981</v>
      </c>
      <c r="AO6" s="1970" t="s">
        <v>1982</v>
      </c>
      <c r="AP6" s="1970" t="s">
        <v>1499</v>
      </c>
    </row>
    <row r="7" spans="1:42" s="1174" customFormat="1" ht="78.75" customHeight="1">
      <c r="A7" s="1972"/>
      <c r="B7" s="1975"/>
      <c r="C7" s="1969"/>
      <c r="D7" s="1951"/>
      <c r="E7" s="1951"/>
      <c r="F7" s="1977"/>
      <c r="G7" s="1967"/>
      <c r="H7" s="1968"/>
      <c r="I7" s="1952" t="s">
        <v>23</v>
      </c>
      <c r="J7" s="1953" t="s">
        <v>1983</v>
      </c>
      <c r="K7" s="1952" t="s">
        <v>1984</v>
      </c>
      <c r="L7" s="1952"/>
      <c r="M7" s="1952" t="s">
        <v>1985</v>
      </c>
      <c r="N7" s="1952"/>
      <c r="O7" s="1952" t="s">
        <v>1986</v>
      </c>
      <c r="P7" s="1952"/>
      <c r="Q7" s="1955" t="s">
        <v>23</v>
      </c>
      <c r="R7" s="1953" t="s">
        <v>1983</v>
      </c>
      <c r="S7" s="1952" t="s">
        <v>1984</v>
      </c>
      <c r="T7" s="1952"/>
      <c r="U7" s="1952" t="s">
        <v>1985</v>
      </c>
      <c r="V7" s="1952"/>
      <c r="W7" s="1952" t="s">
        <v>1986</v>
      </c>
      <c r="X7" s="1952"/>
      <c r="Y7" s="1955" t="s">
        <v>23</v>
      </c>
      <c r="Z7" s="1953" t="s">
        <v>1983</v>
      </c>
      <c r="AA7" s="1951"/>
      <c r="AB7" s="1951"/>
      <c r="AC7" s="1967"/>
      <c r="AD7" s="1968"/>
      <c r="AE7" s="1969"/>
      <c r="AF7" s="1951"/>
      <c r="AG7" s="1969"/>
      <c r="AH7" s="1951"/>
      <c r="AI7" s="1969"/>
      <c r="AJ7" s="1951"/>
      <c r="AK7" s="1969"/>
      <c r="AL7" s="1951"/>
      <c r="AM7" s="1961"/>
      <c r="AN7" s="1970"/>
      <c r="AO7" s="1970"/>
      <c r="AP7" s="1970"/>
    </row>
    <row r="8" spans="1:42" s="1174" customFormat="1" ht="40.5" customHeight="1">
      <c r="A8" s="1973"/>
      <c r="B8" s="1976"/>
      <c r="C8" s="1967"/>
      <c r="D8" s="1978"/>
      <c r="E8" s="1978"/>
      <c r="F8" s="1968"/>
      <c r="G8" s="1175" t="s">
        <v>96</v>
      </c>
      <c r="H8" s="1176" t="s">
        <v>1983</v>
      </c>
      <c r="I8" s="1952"/>
      <c r="J8" s="1954"/>
      <c r="K8" s="1176" t="s">
        <v>96</v>
      </c>
      <c r="L8" s="1176" t="s">
        <v>2</v>
      </c>
      <c r="M8" s="1176" t="s">
        <v>96</v>
      </c>
      <c r="N8" s="1176" t="s">
        <v>2</v>
      </c>
      <c r="O8" s="1176" t="s">
        <v>96</v>
      </c>
      <c r="P8" s="1176" t="s">
        <v>2</v>
      </c>
      <c r="Q8" s="1955"/>
      <c r="R8" s="1954"/>
      <c r="S8" s="1176" t="s">
        <v>96</v>
      </c>
      <c r="T8" s="1176" t="s">
        <v>2</v>
      </c>
      <c r="U8" s="1176" t="s">
        <v>96</v>
      </c>
      <c r="V8" s="1176" t="s">
        <v>2</v>
      </c>
      <c r="W8" s="1176" t="s">
        <v>96</v>
      </c>
      <c r="X8" s="1176" t="s">
        <v>2</v>
      </c>
      <c r="Y8" s="1955"/>
      <c r="Z8" s="1954"/>
      <c r="AA8" s="1175" t="s">
        <v>23</v>
      </c>
      <c r="AB8" s="1176" t="s">
        <v>1983</v>
      </c>
      <c r="AC8" s="1175" t="s">
        <v>23</v>
      </c>
      <c r="AD8" s="1176" t="s">
        <v>2</v>
      </c>
      <c r="AE8" s="1175" t="s">
        <v>23</v>
      </c>
      <c r="AF8" s="1176" t="s">
        <v>2</v>
      </c>
      <c r="AG8" s="1175" t="s">
        <v>23</v>
      </c>
      <c r="AH8" s="1176" t="s">
        <v>2</v>
      </c>
      <c r="AI8" s="1175" t="s">
        <v>23</v>
      </c>
      <c r="AJ8" s="1176" t="s">
        <v>2</v>
      </c>
      <c r="AK8" s="1175" t="s">
        <v>23</v>
      </c>
      <c r="AL8" s="1177" t="s">
        <v>2</v>
      </c>
      <c r="AM8" s="1962"/>
      <c r="AN8" s="1970"/>
      <c r="AO8" s="1970"/>
      <c r="AP8" s="1970"/>
    </row>
    <row r="9" spans="1:42" ht="15.75" customHeight="1" thickBot="1">
      <c r="A9" s="1178" t="s">
        <v>97</v>
      </c>
      <c r="B9" s="1179"/>
      <c r="C9" s="1956" t="s">
        <v>322</v>
      </c>
      <c r="D9" s="1957"/>
      <c r="E9" s="1957"/>
      <c r="F9" s="1958"/>
      <c r="G9" s="1180" t="s">
        <v>320</v>
      </c>
      <c r="H9" s="1180" t="s">
        <v>307</v>
      </c>
      <c r="I9" s="1180" t="s">
        <v>308</v>
      </c>
      <c r="J9" s="1180" t="s">
        <v>309</v>
      </c>
      <c r="K9" s="1180" t="s">
        <v>310</v>
      </c>
      <c r="L9" s="1180" t="s">
        <v>311</v>
      </c>
      <c r="M9" s="1180" t="s">
        <v>312</v>
      </c>
      <c r="N9" s="1180" t="s">
        <v>313</v>
      </c>
      <c r="O9" s="1180" t="s">
        <v>314</v>
      </c>
      <c r="P9" s="1180" t="s">
        <v>315</v>
      </c>
      <c r="Q9" s="1180" t="s">
        <v>316</v>
      </c>
      <c r="R9" s="1180" t="s">
        <v>6</v>
      </c>
      <c r="S9" s="1180" t="s">
        <v>317</v>
      </c>
      <c r="T9" s="1180" t="s">
        <v>318</v>
      </c>
      <c r="U9" s="1180" t="s">
        <v>319</v>
      </c>
      <c r="V9" s="1180" t="s">
        <v>323</v>
      </c>
      <c r="W9" s="1180" t="s">
        <v>324</v>
      </c>
      <c r="X9" s="1180" t="s">
        <v>325</v>
      </c>
      <c r="Y9" s="1180" t="s">
        <v>326</v>
      </c>
      <c r="Z9" s="1180" t="s">
        <v>327</v>
      </c>
      <c r="AA9" s="1181">
        <v>25</v>
      </c>
      <c r="AB9" s="1181">
        <v>26</v>
      </c>
      <c r="AC9" s="1181">
        <v>27</v>
      </c>
      <c r="AD9" s="1181">
        <v>28</v>
      </c>
      <c r="AE9" s="1181">
        <v>29</v>
      </c>
      <c r="AF9" s="1181">
        <v>30</v>
      </c>
      <c r="AG9" s="1181">
        <v>31</v>
      </c>
      <c r="AH9" s="1181">
        <v>32</v>
      </c>
      <c r="AI9" s="1181">
        <v>33</v>
      </c>
      <c r="AJ9" s="1181">
        <v>34</v>
      </c>
      <c r="AK9" s="1181">
        <v>35</v>
      </c>
      <c r="AL9" s="1181">
        <v>36</v>
      </c>
      <c r="AM9" s="1181">
        <v>37</v>
      </c>
      <c r="AN9" s="1181">
        <v>38</v>
      </c>
      <c r="AO9" s="1181">
        <v>39</v>
      </c>
      <c r="AP9" s="1181">
        <v>40</v>
      </c>
    </row>
    <row r="10" spans="1:42" ht="18" customHeight="1">
      <c r="A10" s="1182">
        <v>1</v>
      </c>
      <c r="B10" s="1183" t="s">
        <v>1987</v>
      </c>
      <c r="C10" s="1944" t="s">
        <v>1988</v>
      </c>
      <c r="D10" s="1944"/>
      <c r="E10" s="1944"/>
      <c r="F10" s="1944"/>
      <c r="G10" s="1184">
        <f>I10+Q10+Y10</f>
        <v>20</v>
      </c>
      <c r="H10" s="1184">
        <f>J10+R10+Z10</f>
        <v>0</v>
      </c>
      <c r="I10" s="1185">
        <f>K10+M10+O10</f>
        <v>0</v>
      </c>
      <c r="J10" s="1185">
        <f>L10+N10+P10</f>
        <v>0</v>
      </c>
      <c r="K10" s="1185"/>
      <c r="L10" s="1185"/>
      <c r="M10" s="1185"/>
      <c r="N10" s="1185"/>
      <c r="O10" s="1185"/>
      <c r="P10" s="1185"/>
      <c r="Q10" s="1184">
        <f>S10+U10+W10</f>
        <v>0</v>
      </c>
      <c r="R10" s="1184">
        <f>T10+V10+X10</f>
        <v>0</v>
      </c>
      <c r="S10" s="1185"/>
      <c r="T10" s="1185"/>
      <c r="U10" s="1185"/>
      <c r="V10" s="1185"/>
      <c r="W10" s="1185"/>
      <c r="X10" s="1185"/>
      <c r="Y10" s="1184">
        <v>20</v>
      </c>
      <c r="Z10" s="1184">
        <v>0</v>
      </c>
      <c r="AA10" s="1186">
        <f t="shared" ref="AA10:AB25" si="0">AC10+AE10+AG10+AI10+AK10</f>
        <v>20</v>
      </c>
      <c r="AB10" s="1186">
        <f t="shared" si="0"/>
        <v>0</v>
      </c>
      <c r="AC10" s="1187"/>
      <c r="AD10" s="1188"/>
      <c r="AE10" s="1188">
        <v>16</v>
      </c>
      <c r="AF10" s="1188">
        <v>0</v>
      </c>
      <c r="AG10" s="1188"/>
      <c r="AH10" s="1188"/>
      <c r="AI10" s="1188"/>
      <c r="AJ10" s="1188"/>
      <c r="AK10" s="1188">
        <v>4</v>
      </c>
      <c r="AL10" s="1188">
        <v>0</v>
      </c>
      <c r="AM10" s="1189">
        <f>AN10+AO10+AP10</f>
        <v>20</v>
      </c>
      <c r="AN10" s="1188"/>
      <c r="AO10" s="1188"/>
      <c r="AP10" s="1188">
        <v>20</v>
      </c>
    </row>
    <row r="11" spans="1:42" ht="41.25" customHeight="1">
      <c r="A11" s="1182">
        <v>2</v>
      </c>
      <c r="B11" s="1190" t="s">
        <v>1989</v>
      </c>
      <c r="C11" s="1944" t="s">
        <v>1990</v>
      </c>
      <c r="D11" s="1944"/>
      <c r="E11" s="1944"/>
      <c r="F11" s="1944"/>
      <c r="G11" s="1184">
        <f t="shared" ref="G11:H26" si="1">I11+Q11+Y11</f>
        <v>19</v>
      </c>
      <c r="H11" s="1184">
        <f t="shared" si="1"/>
        <v>2</v>
      </c>
      <c r="I11" s="1185">
        <f t="shared" ref="I11:J26" si="2">K11+M11+O11</f>
        <v>0</v>
      </c>
      <c r="J11" s="1185">
        <f t="shared" si="2"/>
        <v>0</v>
      </c>
      <c r="K11" s="1185"/>
      <c r="L11" s="1185"/>
      <c r="M11" s="1185"/>
      <c r="N11" s="1185"/>
      <c r="O11" s="1185"/>
      <c r="P11" s="1185"/>
      <c r="Q11" s="1184">
        <f t="shared" ref="Q11:R33" si="3">S11+U11+W11</f>
        <v>0</v>
      </c>
      <c r="R11" s="1184">
        <f t="shared" si="3"/>
        <v>0</v>
      </c>
      <c r="S11" s="1185"/>
      <c r="T11" s="1185"/>
      <c r="U11" s="1185"/>
      <c r="V11" s="1185"/>
      <c r="W11" s="1185"/>
      <c r="X11" s="1185"/>
      <c r="Y11" s="1184">
        <v>19</v>
      </c>
      <c r="Z11" s="1184">
        <v>2</v>
      </c>
      <c r="AA11" s="1186">
        <f t="shared" si="0"/>
        <v>19</v>
      </c>
      <c r="AB11" s="1186">
        <f t="shared" si="0"/>
        <v>2</v>
      </c>
      <c r="AC11" s="1187"/>
      <c r="AD11" s="1188"/>
      <c r="AE11" s="1188">
        <v>9</v>
      </c>
      <c r="AF11" s="1188">
        <v>1</v>
      </c>
      <c r="AG11" s="1188"/>
      <c r="AH11" s="1188"/>
      <c r="AI11" s="1188"/>
      <c r="AJ11" s="1188"/>
      <c r="AK11" s="1188">
        <v>10</v>
      </c>
      <c r="AL11" s="1188">
        <v>1</v>
      </c>
      <c r="AM11" s="1189">
        <f t="shared" ref="AM11:AM33" si="4">AN11+AO11+AP11</f>
        <v>19</v>
      </c>
      <c r="AN11" s="1188"/>
      <c r="AO11" s="1188"/>
      <c r="AP11" s="1188">
        <v>19</v>
      </c>
    </row>
    <row r="12" spans="1:42" ht="33" customHeight="1">
      <c r="A12" s="1182">
        <v>3</v>
      </c>
      <c r="B12" s="1190" t="s">
        <v>1991</v>
      </c>
      <c r="C12" s="1944" t="s">
        <v>1992</v>
      </c>
      <c r="D12" s="1944"/>
      <c r="E12" s="1944"/>
      <c r="F12" s="1944"/>
      <c r="G12" s="1184">
        <f t="shared" si="1"/>
        <v>20</v>
      </c>
      <c r="H12" s="1184">
        <f t="shared" si="1"/>
        <v>0</v>
      </c>
      <c r="I12" s="1185">
        <f t="shared" si="2"/>
        <v>0</v>
      </c>
      <c r="J12" s="1185">
        <f t="shared" si="2"/>
        <v>0</v>
      </c>
      <c r="K12" s="1185"/>
      <c r="L12" s="1185"/>
      <c r="M12" s="1185"/>
      <c r="N12" s="1185"/>
      <c r="O12" s="1185"/>
      <c r="P12" s="1185"/>
      <c r="Q12" s="1184">
        <f t="shared" si="3"/>
        <v>0</v>
      </c>
      <c r="R12" s="1184">
        <f t="shared" si="3"/>
        <v>0</v>
      </c>
      <c r="S12" s="1185"/>
      <c r="T12" s="1185"/>
      <c r="U12" s="1185"/>
      <c r="V12" s="1185"/>
      <c r="W12" s="1185"/>
      <c r="X12" s="1185"/>
      <c r="Y12" s="1184">
        <v>20</v>
      </c>
      <c r="Z12" s="1184">
        <v>0</v>
      </c>
      <c r="AA12" s="1186">
        <f t="shared" si="0"/>
        <v>20</v>
      </c>
      <c r="AB12" s="1186">
        <f t="shared" si="0"/>
        <v>0</v>
      </c>
      <c r="AC12" s="1187"/>
      <c r="AD12" s="1188"/>
      <c r="AE12" s="1188">
        <v>2</v>
      </c>
      <c r="AF12" s="1188">
        <v>0</v>
      </c>
      <c r="AG12" s="1188"/>
      <c r="AH12" s="1188"/>
      <c r="AI12" s="1188"/>
      <c r="AJ12" s="1188"/>
      <c r="AK12" s="1188">
        <v>18</v>
      </c>
      <c r="AL12" s="1188">
        <v>0</v>
      </c>
      <c r="AM12" s="1189">
        <f t="shared" si="4"/>
        <v>20</v>
      </c>
      <c r="AN12" s="1188"/>
      <c r="AO12" s="1188"/>
      <c r="AP12" s="1188">
        <v>20</v>
      </c>
    </row>
    <row r="13" spans="1:42" ht="29.25" customHeight="1">
      <c r="A13" s="1182">
        <v>4</v>
      </c>
      <c r="B13" s="1190" t="s">
        <v>1993</v>
      </c>
      <c r="C13" s="1944" t="s">
        <v>1994</v>
      </c>
      <c r="D13" s="1944"/>
      <c r="E13" s="1944"/>
      <c r="F13" s="1944"/>
      <c r="G13" s="1184">
        <f t="shared" si="1"/>
        <v>20</v>
      </c>
      <c r="H13" s="1184">
        <f t="shared" si="1"/>
        <v>3</v>
      </c>
      <c r="I13" s="1185">
        <f t="shared" si="2"/>
        <v>0</v>
      </c>
      <c r="J13" s="1185">
        <f t="shared" si="2"/>
        <v>0</v>
      </c>
      <c r="K13" s="1185"/>
      <c r="L13" s="1185"/>
      <c r="M13" s="1185"/>
      <c r="N13" s="1185"/>
      <c r="O13" s="1185"/>
      <c r="P13" s="1185"/>
      <c r="Q13" s="1184">
        <f t="shared" si="3"/>
        <v>0</v>
      </c>
      <c r="R13" s="1184">
        <f t="shared" si="3"/>
        <v>0</v>
      </c>
      <c r="S13" s="1185"/>
      <c r="T13" s="1185"/>
      <c r="U13" s="1185"/>
      <c r="V13" s="1185"/>
      <c r="W13" s="1185"/>
      <c r="X13" s="1185"/>
      <c r="Y13" s="1184">
        <v>20</v>
      </c>
      <c r="Z13" s="1184">
        <v>3</v>
      </c>
      <c r="AA13" s="1186">
        <f t="shared" si="0"/>
        <v>20</v>
      </c>
      <c r="AB13" s="1186">
        <f t="shared" si="0"/>
        <v>3</v>
      </c>
      <c r="AC13" s="1187"/>
      <c r="AD13" s="1188"/>
      <c r="AE13" s="1188">
        <v>14</v>
      </c>
      <c r="AF13" s="1188">
        <v>1</v>
      </c>
      <c r="AG13" s="1188"/>
      <c r="AH13" s="1188"/>
      <c r="AI13" s="1191"/>
      <c r="AJ13" s="1191"/>
      <c r="AK13" s="1191">
        <v>6</v>
      </c>
      <c r="AL13" s="1188">
        <v>2</v>
      </c>
      <c r="AM13" s="1189">
        <f t="shared" si="4"/>
        <v>20</v>
      </c>
      <c r="AN13" s="1188"/>
      <c r="AO13" s="1188"/>
      <c r="AP13" s="1191">
        <v>20</v>
      </c>
    </row>
    <row r="14" spans="1:42" ht="23.25" customHeight="1">
      <c r="A14" s="1182">
        <v>5</v>
      </c>
      <c r="B14" s="1190" t="s">
        <v>1995</v>
      </c>
      <c r="C14" s="1944" t="s">
        <v>1996</v>
      </c>
      <c r="D14" s="1944"/>
      <c r="E14" s="1944"/>
      <c r="F14" s="1944"/>
      <c r="G14" s="1184">
        <f t="shared" si="1"/>
        <v>15</v>
      </c>
      <c r="H14" s="1184">
        <f t="shared" si="1"/>
        <v>0</v>
      </c>
      <c r="I14" s="1185">
        <f t="shared" si="2"/>
        <v>0</v>
      </c>
      <c r="J14" s="1185">
        <f t="shared" si="2"/>
        <v>0</v>
      </c>
      <c r="K14" s="1185"/>
      <c r="L14" s="1185"/>
      <c r="M14" s="1185"/>
      <c r="N14" s="1185"/>
      <c r="O14" s="1185"/>
      <c r="P14" s="1185"/>
      <c r="Q14" s="1184">
        <f t="shared" si="3"/>
        <v>15</v>
      </c>
      <c r="R14" s="1184">
        <f t="shared" si="3"/>
        <v>0</v>
      </c>
      <c r="S14" s="1185">
        <v>15</v>
      </c>
      <c r="T14" s="1185">
        <v>0</v>
      </c>
      <c r="U14" s="1185"/>
      <c r="V14" s="1185"/>
      <c r="W14" s="1185"/>
      <c r="X14" s="1185"/>
      <c r="Y14" s="1184"/>
      <c r="Z14" s="1184"/>
      <c r="AA14" s="1186">
        <f t="shared" si="0"/>
        <v>15</v>
      </c>
      <c r="AB14" s="1186">
        <f t="shared" si="0"/>
        <v>0</v>
      </c>
      <c r="AC14" s="1187">
        <v>15</v>
      </c>
      <c r="AD14" s="1188">
        <v>0</v>
      </c>
      <c r="AE14" s="1188"/>
      <c r="AF14" s="1188"/>
      <c r="AG14" s="1188"/>
      <c r="AH14" s="1188"/>
      <c r="AI14" s="1188"/>
      <c r="AJ14" s="1188"/>
      <c r="AK14" s="1188"/>
      <c r="AL14" s="1188"/>
      <c r="AM14" s="1189">
        <f t="shared" si="4"/>
        <v>0</v>
      </c>
      <c r="AN14" s="1188"/>
      <c r="AO14" s="1188"/>
      <c r="AP14" s="1188"/>
    </row>
    <row r="15" spans="1:42" ht="27.75" customHeight="1">
      <c r="A15" s="1182">
        <v>6</v>
      </c>
      <c r="B15" s="1190" t="s">
        <v>1997</v>
      </c>
      <c r="C15" s="1944" t="s">
        <v>1998</v>
      </c>
      <c r="D15" s="1944"/>
      <c r="E15" s="1944"/>
      <c r="F15" s="1944"/>
      <c r="G15" s="1184">
        <f t="shared" si="1"/>
        <v>20</v>
      </c>
      <c r="H15" s="1184">
        <f t="shared" si="1"/>
        <v>20</v>
      </c>
      <c r="I15" s="1185">
        <f t="shared" si="2"/>
        <v>0</v>
      </c>
      <c r="J15" s="1185">
        <f t="shared" si="2"/>
        <v>0</v>
      </c>
      <c r="K15" s="1185"/>
      <c r="L15" s="1185"/>
      <c r="M15" s="1185"/>
      <c r="N15" s="1185"/>
      <c r="O15" s="1185"/>
      <c r="P15" s="1185"/>
      <c r="Q15" s="1184">
        <f t="shared" si="3"/>
        <v>20</v>
      </c>
      <c r="R15" s="1184">
        <f t="shared" si="3"/>
        <v>20</v>
      </c>
      <c r="S15" s="1185">
        <v>20</v>
      </c>
      <c r="T15" s="1185">
        <v>20</v>
      </c>
      <c r="U15" s="1185"/>
      <c r="V15" s="1185"/>
      <c r="W15" s="1185"/>
      <c r="X15" s="1185"/>
      <c r="Y15" s="1184"/>
      <c r="Z15" s="1184"/>
      <c r="AA15" s="1186">
        <f t="shared" si="0"/>
        <v>20</v>
      </c>
      <c r="AB15" s="1186">
        <f t="shared" si="0"/>
        <v>20</v>
      </c>
      <c r="AC15" s="1187">
        <v>16</v>
      </c>
      <c r="AD15" s="1188">
        <v>16</v>
      </c>
      <c r="AE15" s="1188"/>
      <c r="AF15" s="1188"/>
      <c r="AG15" s="1188"/>
      <c r="AH15" s="1188"/>
      <c r="AI15" s="1188"/>
      <c r="AJ15" s="1188"/>
      <c r="AK15" s="1188">
        <v>4</v>
      </c>
      <c r="AL15" s="1188">
        <v>4</v>
      </c>
      <c r="AM15" s="1189">
        <f t="shared" si="4"/>
        <v>0</v>
      </c>
      <c r="AN15" s="1188"/>
      <c r="AO15" s="1188"/>
      <c r="AP15" s="1188"/>
    </row>
    <row r="16" spans="1:42" ht="17.25" customHeight="1">
      <c r="A16" s="1182">
        <v>7</v>
      </c>
      <c r="B16" s="1190" t="s">
        <v>1999</v>
      </c>
      <c r="C16" s="1944" t="s">
        <v>2000</v>
      </c>
      <c r="D16" s="1944"/>
      <c r="E16" s="1944"/>
      <c r="F16" s="1944"/>
      <c r="G16" s="1184">
        <f t="shared" si="1"/>
        <v>20</v>
      </c>
      <c r="H16" s="1184">
        <f t="shared" si="1"/>
        <v>13</v>
      </c>
      <c r="I16" s="1185">
        <f t="shared" si="2"/>
        <v>0</v>
      </c>
      <c r="J16" s="1185">
        <f t="shared" si="2"/>
        <v>0</v>
      </c>
      <c r="K16" s="1185"/>
      <c r="L16" s="1185"/>
      <c r="M16" s="1185"/>
      <c r="N16" s="1185"/>
      <c r="O16" s="1185"/>
      <c r="P16" s="1185"/>
      <c r="Q16" s="1184">
        <f t="shared" si="3"/>
        <v>20</v>
      </c>
      <c r="R16" s="1184">
        <f t="shared" si="3"/>
        <v>13</v>
      </c>
      <c r="S16" s="1185">
        <v>20</v>
      </c>
      <c r="T16" s="1185">
        <v>13</v>
      </c>
      <c r="U16" s="1185"/>
      <c r="V16" s="1185"/>
      <c r="W16" s="1185"/>
      <c r="X16" s="1185"/>
      <c r="Y16" s="1184"/>
      <c r="Z16" s="1184"/>
      <c r="AA16" s="1186">
        <f t="shared" si="0"/>
        <v>20</v>
      </c>
      <c r="AB16" s="1186">
        <f t="shared" si="0"/>
        <v>13</v>
      </c>
      <c r="AC16" s="1187">
        <v>20</v>
      </c>
      <c r="AD16" s="1188">
        <v>13</v>
      </c>
      <c r="AE16" s="1188"/>
      <c r="AF16" s="1188"/>
      <c r="AG16" s="1188"/>
      <c r="AH16" s="1188"/>
      <c r="AI16" s="1188"/>
      <c r="AJ16" s="1188"/>
      <c r="AK16" s="1188"/>
      <c r="AL16" s="1188"/>
      <c r="AM16" s="1189">
        <f t="shared" si="4"/>
        <v>0</v>
      </c>
      <c r="AN16" s="1188"/>
      <c r="AO16" s="1188"/>
      <c r="AP16" s="1188"/>
    </row>
    <row r="17" spans="1:42" ht="19.5" customHeight="1">
      <c r="A17" s="1182">
        <v>8</v>
      </c>
      <c r="B17" s="1190" t="s">
        <v>2001</v>
      </c>
      <c r="C17" s="1944" t="s">
        <v>2002</v>
      </c>
      <c r="D17" s="1944"/>
      <c r="E17" s="1944"/>
      <c r="F17" s="1944"/>
      <c r="G17" s="1184">
        <f t="shared" si="1"/>
        <v>57</v>
      </c>
      <c r="H17" s="1184">
        <f t="shared" si="1"/>
        <v>51</v>
      </c>
      <c r="I17" s="1185">
        <f t="shared" si="2"/>
        <v>0</v>
      </c>
      <c r="J17" s="1185">
        <f t="shared" si="2"/>
        <v>0</v>
      </c>
      <c r="K17" s="1185"/>
      <c r="L17" s="1185"/>
      <c r="M17" s="1185"/>
      <c r="N17" s="1185"/>
      <c r="O17" s="1185"/>
      <c r="P17" s="1185"/>
      <c r="Q17" s="1184">
        <f t="shared" si="3"/>
        <v>57</v>
      </c>
      <c r="R17" s="1184">
        <f t="shared" si="3"/>
        <v>51</v>
      </c>
      <c r="S17" s="1185">
        <v>20</v>
      </c>
      <c r="T17" s="1185">
        <v>16</v>
      </c>
      <c r="U17" s="1185">
        <v>19</v>
      </c>
      <c r="V17" s="1185">
        <v>19</v>
      </c>
      <c r="W17" s="1185">
        <v>18</v>
      </c>
      <c r="X17" s="1185">
        <v>16</v>
      </c>
      <c r="Y17" s="1184"/>
      <c r="Z17" s="1184"/>
      <c r="AA17" s="1186">
        <f t="shared" si="0"/>
        <v>20</v>
      </c>
      <c r="AB17" s="1186">
        <f t="shared" si="0"/>
        <v>16</v>
      </c>
      <c r="AC17" s="1187">
        <v>20</v>
      </c>
      <c r="AD17" s="1188">
        <v>16</v>
      </c>
      <c r="AE17" s="1188"/>
      <c r="AF17" s="1188"/>
      <c r="AG17" s="1188"/>
      <c r="AH17" s="1188"/>
      <c r="AI17" s="1188"/>
      <c r="AJ17" s="1188"/>
      <c r="AK17" s="1188"/>
      <c r="AL17" s="1188"/>
      <c r="AM17" s="1189">
        <f t="shared" si="4"/>
        <v>18</v>
      </c>
      <c r="AN17" s="1188"/>
      <c r="AO17" s="1188">
        <v>18</v>
      </c>
      <c r="AP17" s="1188"/>
    </row>
    <row r="18" spans="1:42" ht="18.75" customHeight="1">
      <c r="A18" s="1182">
        <v>9</v>
      </c>
      <c r="B18" s="1190" t="s">
        <v>2003</v>
      </c>
      <c r="C18" s="1944" t="s">
        <v>2004</v>
      </c>
      <c r="D18" s="1944"/>
      <c r="E18" s="1944"/>
      <c r="F18" s="1944"/>
      <c r="G18" s="1184">
        <f t="shared" si="1"/>
        <v>31</v>
      </c>
      <c r="H18" s="1184">
        <f t="shared" si="1"/>
        <v>26</v>
      </c>
      <c r="I18" s="1185">
        <f t="shared" si="2"/>
        <v>0</v>
      </c>
      <c r="J18" s="1185">
        <f t="shared" si="2"/>
        <v>0</v>
      </c>
      <c r="K18" s="1185"/>
      <c r="L18" s="1185"/>
      <c r="M18" s="1185"/>
      <c r="N18" s="1185"/>
      <c r="O18" s="1185"/>
      <c r="P18" s="1185"/>
      <c r="Q18" s="1184">
        <f t="shared" si="3"/>
        <v>31</v>
      </c>
      <c r="R18" s="1184">
        <f t="shared" si="3"/>
        <v>26</v>
      </c>
      <c r="S18" s="1185">
        <v>14</v>
      </c>
      <c r="T18" s="1185">
        <v>14</v>
      </c>
      <c r="U18" s="1185">
        <v>17</v>
      </c>
      <c r="V18" s="1185">
        <v>12</v>
      </c>
      <c r="W18" s="1185"/>
      <c r="X18" s="1185"/>
      <c r="Y18" s="1184"/>
      <c r="Z18" s="1184"/>
      <c r="AA18" s="1186">
        <f t="shared" si="0"/>
        <v>14</v>
      </c>
      <c r="AB18" s="1186">
        <f t="shared" si="0"/>
        <v>14</v>
      </c>
      <c r="AC18" s="1187">
        <v>14</v>
      </c>
      <c r="AD18" s="1188">
        <v>14</v>
      </c>
      <c r="AE18" s="1188"/>
      <c r="AF18" s="1188"/>
      <c r="AG18" s="1188"/>
      <c r="AH18" s="1188"/>
      <c r="AI18" s="1188"/>
      <c r="AJ18" s="1188"/>
      <c r="AK18" s="1188"/>
      <c r="AL18" s="1188"/>
      <c r="AM18" s="1189">
        <f t="shared" si="4"/>
        <v>0</v>
      </c>
      <c r="AN18" s="1188"/>
      <c r="AO18" s="1188"/>
      <c r="AP18" s="1188"/>
    </row>
    <row r="19" spans="1:42" ht="25.5" customHeight="1">
      <c r="A19" s="1182">
        <v>10</v>
      </c>
      <c r="B19" s="1190" t="s">
        <v>2005</v>
      </c>
      <c r="C19" s="1944" t="s">
        <v>2006</v>
      </c>
      <c r="D19" s="1944"/>
      <c r="E19" s="1944"/>
      <c r="F19" s="1944"/>
      <c r="G19" s="1184">
        <f t="shared" si="1"/>
        <v>45</v>
      </c>
      <c r="H19" s="1184">
        <f t="shared" si="1"/>
        <v>44</v>
      </c>
      <c r="I19" s="1185">
        <f t="shared" si="2"/>
        <v>0</v>
      </c>
      <c r="J19" s="1185">
        <f t="shared" si="2"/>
        <v>0</v>
      </c>
      <c r="K19" s="1185"/>
      <c r="L19" s="1185"/>
      <c r="M19" s="1185"/>
      <c r="N19" s="1185"/>
      <c r="O19" s="1185"/>
      <c r="P19" s="1185"/>
      <c r="Q19" s="1184">
        <f t="shared" si="3"/>
        <v>45</v>
      </c>
      <c r="R19" s="1184">
        <f t="shared" si="3"/>
        <v>44</v>
      </c>
      <c r="S19" s="1185"/>
      <c r="T19" s="1185"/>
      <c r="U19" s="1185">
        <v>21</v>
      </c>
      <c r="V19" s="1185">
        <v>21</v>
      </c>
      <c r="W19" s="1185">
        <v>24</v>
      </c>
      <c r="X19" s="1185">
        <v>23</v>
      </c>
      <c r="Y19" s="1184"/>
      <c r="Z19" s="1184"/>
      <c r="AA19" s="1186">
        <f t="shared" si="0"/>
        <v>0</v>
      </c>
      <c r="AB19" s="1186">
        <f t="shared" si="0"/>
        <v>0</v>
      </c>
      <c r="AC19" s="1187"/>
      <c r="AD19" s="1188"/>
      <c r="AE19" s="1188"/>
      <c r="AF19" s="1188"/>
      <c r="AG19" s="1188"/>
      <c r="AH19" s="1188"/>
      <c r="AI19" s="1188"/>
      <c r="AJ19" s="1188"/>
      <c r="AK19" s="1188"/>
      <c r="AL19" s="1188"/>
      <c r="AM19" s="1189">
        <f t="shared" si="4"/>
        <v>24</v>
      </c>
      <c r="AN19" s="1188"/>
      <c r="AO19" s="1188">
        <v>24</v>
      </c>
      <c r="AP19" s="1188"/>
    </row>
    <row r="20" spans="1:42" ht="18" customHeight="1">
      <c r="A20" s="1182">
        <v>11</v>
      </c>
      <c r="B20" s="1190" t="s">
        <v>2007</v>
      </c>
      <c r="C20" s="1944" t="s">
        <v>2008</v>
      </c>
      <c r="D20" s="1944"/>
      <c r="E20" s="1944"/>
      <c r="F20" s="1944"/>
      <c r="G20" s="1184">
        <f t="shared" si="1"/>
        <v>52</v>
      </c>
      <c r="H20" s="1184">
        <f t="shared" si="1"/>
        <v>0</v>
      </c>
      <c r="I20" s="1185">
        <f t="shared" si="2"/>
        <v>0</v>
      </c>
      <c r="J20" s="1185">
        <f t="shared" si="2"/>
        <v>0</v>
      </c>
      <c r="K20" s="1185"/>
      <c r="L20" s="1185"/>
      <c r="M20" s="1185"/>
      <c r="N20" s="1185"/>
      <c r="O20" s="1185"/>
      <c r="P20" s="1185"/>
      <c r="Q20" s="1184">
        <f t="shared" si="3"/>
        <v>52</v>
      </c>
      <c r="R20" s="1184">
        <f t="shared" si="3"/>
        <v>0</v>
      </c>
      <c r="S20" s="1185">
        <v>20</v>
      </c>
      <c r="T20" s="1185">
        <v>0</v>
      </c>
      <c r="U20" s="1185">
        <v>19</v>
      </c>
      <c r="V20" s="1185">
        <v>0</v>
      </c>
      <c r="W20" s="1185">
        <v>13</v>
      </c>
      <c r="X20" s="1185">
        <v>0</v>
      </c>
      <c r="Y20" s="1184"/>
      <c r="Z20" s="1184"/>
      <c r="AA20" s="1186">
        <f t="shared" si="0"/>
        <v>20</v>
      </c>
      <c r="AB20" s="1186">
        <f t="shared" si="0"/>
        <v>0</v>
      </c>
      <c r="AC20" s="1187">
        <v>20</v>
      </c>
      <c r="AD20" s="1188">
        <v>0</v>
      </c>
      <c r="AE20" s="1188"/>
      <c r="AF20" s="1188"/>
      <c r="AG20" s="1188"/>
      <c r="AH20" s="1188"/>
      <c r="AI20" s="1188"/>
      <c r="AJ20" s="1188"/>
      <c r="AK20" s="1188"/>
      <c r="AL20" s="1188"/>
      <c r="AM20" s="1189">
        <f t="shared" si="4"/>
        <v>13</v>
      </c>
      <c r="AN20" s="1188"/>
      <c r="AO20" s="1188">
        <v>13</v>
      </c>
      <c r="AP20" s="1188"/>
    </row>
    <row r="21" spans="1:42" ht="18" customHeight="1">
      <c r="A21" s="1182">
        <v>12</v>
      </c>
      <c r="B21" s="1190" t="s">
        <v>2009</v>
      </c>
      <c r="C21" s="1944" t="s">
        <v>2010</v>
      </c>
      <c r="D21" s="1944"/>
      <c r="E21" s="1944"/>
      <c r="F21" s="1944"/>
      <c r="G21" s="1184">
        <f t="shared" si="1"/>
        <v>15</v>
      </c>
      <c r="H21" s="1184">
        <f t="shared" si="1"/>
        <v>13</v>
      </c>
      <c r="I21" s="1185">
        <f t="shared" si="2"/>
        <v>0</v>
      </c>
      <c r="J21" s="1185">
        <f t="shared" si="2"/>
        <v>0</v>
      </c>
      <c r="K21" s="1185"/>
      <c r="L21" s="1185"/>
      <c r="M21" s="1185"/>
      <c r="N21" s="1185"/>
      <c r="O21" s="1185"/>
      <c r="P21" s="1185"/>
      <c r="Q21" s="1184">
        <f t="shared" si="3"/>
        <v>15</v>
      </c>
      <c r="R21" s="1184">
        <f t="shared" si="3"/>
        <v>13</v>
      </c>
      <c r="S21" s="1185">
        <v>15</v>
      </c>
      <c r="T21" s="1185">
        <v>13</v>
      </c>
      <c r="U21" s="1185"/>
      <c r="V21" s="1185"/>
      <c r="W21" s="1185"/>
      <c r="X21" s="1185"/>
      <c r="Y21" s="1184"/>
      <c r="Z21" s="1184"/>
      <c r="AA21" s="1186">
        <f t="shared" si="0"/>
        <v>15</v>
      </c>
      <c r="AB21" s="1186">
        <f t="shared" si="0"/>
        <v>13</v>
      </c>
      <c r="AC21" s="1187">
        <v>14</v>
      </c>
      <c r="AD21" s="1188">
        <v>12</v>
      </c>
      <c r="AE21" s="1188"/>
      <c r="AF21" s="1188"/>
      <c r="AG21" s="1188"/>
      <c r="AH21" s="1188"/>
      <c r="AI21" s="1188"/>
      <c r="AJ21" s="1188"/>
      <c r="AK21" s="1188">
        <v>1</v>
      </c>
      <c r="AL21" s="1188">
        <v>1</v>
      </c>
      <c r="AM21" s="1189">
        <f t="shared" si="4"/>
        <v>0</v>
      </c>
      <c r="AN21" s="1188"/>
      <c r="AO21" s="1188">
        <v>0</v>
      </c>
      <c r="AP21" s="1188"/>
    </row>
    <row r="22" spans="1:42" ht="22.5" customHeight="1">
      <c r="A22" s="1182">
        <v>13</v>
      </c>
      <c r="B22" s="1190" t="s">
        <v>2011</v>
      </c>
      <c r="C22" s="1944" t="s">
        <v>2012</v>
      </c>
      <c r="D22" s="1944"/>
      <c r="E22" s="1944"/>
      <c r="F22" s="1944"/>
      <c r="G22" s="1184">
        <f t="shared" si="1"/>
        <v>34</v>
      </c>
      <c r="H22" s="1184">
        <f t="shared" si="1"/>
        <v>14</v>
      </c>
      <c r="I22" s="1185">
        <f t="shared" si="2"/>
        <v>0</v>
      </c>
      <c r="J22" s="1185">
        <f t="shared" si="2"/>
        <v>0</v>
      </c>
      <c r="K22" s="1185"/>
      <c r="L22" s="1185"/>
      <c r="M22" s="1185"/>
      <c r="N22" s="1185"/>
      <c r="O22" s="1185"/>
      <c r="P22" s="1185"/>
      <c r="Q22" s="1184">
        <f t="shared" si="3"/>
        <v>34</v>
      </c>
      <c r="R22" s="1184">
        <f t="shared" si="3"/>
        <v>14</v>
      </c>
      <c r="S22" s="1185"/>
      <c r="T22" s="1185"/>
      <c r="U22" s="1185">
        <v>21</v>
      </c>
      <c r="V22" s="1185">
        <v>8</v>
      </c>
      <c r="W22" s="1185">
        <v>13</v>
      </c>
      <c r="X22" s="1185">
        <v>6</v>
      </c>
      <c r="Y22" s="1184"/>
      <c r="Z22" s="1184"/>
      <c r="AA22" s="1186">
        <f t="shared" si="0"/>
        <v>0</v>
      </c>
      <c r="AB22" s="1186">
        <f t="shared" si="0"/>
        <v>0</v>
      </c>
      <c r="AC22" s="1187"/>
      <c r="AD22" s="1188"/>
      <c r="AE22" s="1188"/>
      <c r="AF22" s="1188"/>
      <c r="AG22" s="1188"/>
      <c r="AH22" s="1188"/>
      <c r="AI22" s="1188"/>
      <c r="AJ22" s="1188"/>
      <c r="AK22" s="1188"/>
      <c r="AL22" s="1188"/>
      <c r="AM22" s="1189">
        <f t="shared" si="4"/>
        <v>13</v>
      </c>
      <c r="AN22" s="1188"/>
      <c r="AO22" s="1188">
        <v>13</v>
      </c>
      <c r="AP22" s="1188"/>
    </row>
    <row r="23" spans="1:42" ht="31.5" customHeight="1">
      <c r="A23" s="1182">
        <v>14</v>
      </c>
      <c r="B23" s="1190" t="s">
        <v>2013</v>
      </c>
      <c r="C23" s="1944" t="s">
        <v>2014</v>
      </c>
      <c r="D23" s="1944"/>
      <c r="E23" s="1944"/>
      <c r="F23" s="1944"/>
      <c r="G23" s="1184">
        <f t="shared" si="1"/>
        <v>42</v>
      </c>
      <c r="H23" s="1184">
        <f t="shared" si="1"/>
        <v>0</v>
      </c>
      <c r="I23" s="1185">
        <f t="shared" si="2"/>
        <v>0</v>
      </c>
      <c r="J23" s="1185">
        <f t="shared" si="2"/>
        <v>0</v>
      </c>
      <c r="K23" s="1185"/>
      <c r="L23" s="1185"/>
      <c r="M23" s="1185"/>
      <c r="N23" s="1185"/>
      <c r="O23" s="1185"/>
      <c r="P23" s="1185"/>
      <c r="Q23" s="1184">
        <f t="shared" si="3"/>
        <v>42</v>
      </c>
      <c r="R23" s="1184">
        <f t="shared" si="3"/>
        <v>0</v>
      </c>
      <c r="S23" s="1185">
        <v>15</v>
      </c>
      <c r="T23" s="1185">
        <v>0</v>
      </c>
      <c r="U23" s="1185">
        <v>14</v>
      </c>
      <c r="V23" s="1185">
        <v>0</v>
      </c>
      <c r="W23" s="1185">
        <v>13</v>
      </c>
      <c r="X23" s="1185">
        <v>0</v>
      </c>
      <c r="Y23" s="1184"/>
      <c r="Z23" s="1184"/>
      <c r="AA23" s="1186">
        <f t="shared" si="0"/>
        <v>15</v>
      </c>
      <c r="AB23" s="1186">
        <f t="shared" si="0"/>
        <v>0</v>
      </c>
      <c r="AC23" s="1187">
        <v>14</v>
      </c>
      <c r="AD23" s="1188">
        <v>0</v>
      </c>
      <c r="AE23" s="1188"/>
      <c r="AF23" s="1188"/>
      <c r="AG23" s="1188"/>
      <c r="AH23" s="1188"/>
      <c r="AI23" s="1188"/>
      <c r="AJ23" s="1188"/>
      <c r="AK23" s="1188">
        <v>1</v>
      </c>
      <c r="AL23" s="1188">
        <v>0</v>
      </c>
      <c r="AM23" s="1189">
        <f t="shared" si="4"/>
        <v>13</v>
      </c>
      <c r="AN23" s="1188"/>
      <c r="AO23" s="1188">
        <v>13</v>
      </c>
      <c r="AP23" s="1188"/>
    </row>
    <row r="24" spans="1:42" ht="17.25" customHeight="1">
      <c r="A24" s="1182">
        <v>15</v>
      </c>
      <c r="B24" s="1190" t="s">
        <v>2015</v>
      </c>
      <c r="C24" s="1944" t="s">
        <v>2016</v>
      </c>
      <c r="D24" s="1944"/>
      <c r="E24" s="1944"/>
      <c r="F24" s="1944"/>
      <c r="G24" s="1184">
        <f t="shared" si="1"/>
        <v>58</v>
      </c>
      <c r="H24" s="1184">
        <f t="shared" si="1"/>
        <v>0</v>
      </c>
      <c r="I24" s="1185">
        <f t="shared" si="2"/>
        <v>0</v>
      </c>
      <c r="J24" s="1185">
        <f t="shared" si="2"/>
        <v>0</v>
      </c>
      <c r="K24" s="1185"/>
      <c r="L24" s="1185"/>
      <c r="M24" s="1185"/>
      <c r="N24" s="1185"/>
      <c r="O24" s="1185"/>
      <c r="P24" s="1185"/>
      <c r="Q24" s="1184">
        <f t="shared" si="3"/>
        <v>58</v>
      </c>
      <c r="R24" s="1184">
        <f t="shared" si="3"/>
        <v>0</v>
      </c>
      <c r="S24" s="1185">
        <v>21</v>
      </c>
      <c r="T24" s="1185">
        <v>0</v>
      </c>
      <c r="U24" s="1185">
        <v>17</v>
      </c>
      <c r="V24" s="1185">
        <v>0</v>
      </c>
      <c r="W24" s="1185">
        <v>20</v>
      </c>
      <c r="X24" s="1185">
        <v>0</v>
      </c>
      <c r="Y24" s="1184"/>
      <c r="Z24" s="1184"/>
      <c r="AA24" s="1186">
        <f t="shared" si="0"/>
        <v>21</v>
      </c>
      <c r="AB24" s="1186">
        <f t="shared" si="0"/>
        <v>0</v>
      </c>
      <c r="AC24" s="1187">
        <v>19</v>
      </c>
      <c r="AD24" s="1188">
        <v>0</v>
      </c>
      <c r="AE24" s="1188"/>
      <c r="AF24" s="1188"/>
      <c r="AG24" s="1188"/>
      <c r="AH24" s="1188"/>
      <c r="AI24" s="1188"/>
      <c r="AJ24" s="1188"/>
      <c r="AK24" s="1188">
        <v>2</v>
      </c>
      <c r="AL24" s="1188">
        <v>0</v>
      </c>
      <c r="AM24" s="1189">
        <f t="shared" si="4"/>
        <v>20</v>
      </c>
      <c r="AN24" s="1188"/>
      <c r="AO24" s="1188">
        <v>20</v>
      </c>
      <c r="AP24" s="1188"/>
    </row>
    <row r="25" spans="1:42" ht="20.25" customHeight="1">
      <c r="A25" s="1182">
        <v>16</v>
      </c>
      <c r="B25" s="1190" t="s">
        <v>2017</v>
      </c>
      <c r="C25" s="1944" t="s">
        <v>1284</v>
      </c>
      <c r="D25" s="1944"/>
      <c r="E25" s="1944"/>
      <c r="F25" s="1944"/>
      <c r="G25" s="1184">
        <f t="shared" si="1"/>
        <v>52</v>
      </c>
      <c r="H25" s="1184">
        <f t="shared" si="1"/>
        <v>2</v>
      </c>
      <c r="I25" s="1185">
        <f t="shared" si="2"/>
        <v>0</v>
      </c>
      <c r="J25" s="1185">
        <f t="shared" si="2"/>
        <v>0</v>
      </c>
      <c r="K25" s="1185"/>
      <c r="L25" s="1185"/>
      <c r="M25" s="1185"/>
      <c r="N25" s="1185"/>
      <c r="O25" s="1185"/>
      <c r="P25" s="1185"/>
      <c r="Q25" s="1184">
        <f t="shared" si="3"/>
        <v>52</v>
      </c>
      <c r="R25" s="1184">
        <f t="shared" si="3"/>
        <v>2</v>
      </c>
      <c r="S25" s="1185">
        <v>20</v>
      </c>
      <c r="T25" s="1185">
        <v>0</v>
      </c>
      <c r="U25" s="1185">
        <v>16</v>
      </c>
      <c r="V25" s="1185">
        <v>0</v>
      </c>
      <c r="W25" s="1185">
        <v>16</v>
      </c>
      <c r="X25" s="1185">
        <v>2</v>
      </c>
      <c r="Y25" s="1184"/>
      <c r="Z25" s="1184"/>
      <c r="AA25" s="1186">
        <f t="shared" si="0"/>
        <v>20</v>
      </c>
      <c r="AB25" s="1186">
        <f t="shared" si="0"/>
        <v>0</v>
      </c>
      <c r="AC25" s="1187">
        <v>14</v>
      </c>
      <c r="AD25" s="1188">
        <v>0</v>
      </c>
      <c r="AE25" s="1188"/>
      <c r="AF25" s="1188"/>
      <c r="AG25" s="1188"/>
      <c r="AH25" s="1188"/>
      <c r="AI25" s="1188"/>
      <c r="AJ25" s="1188"/>
      <c r="AK25" s="1188">
        <v>6</v>
      </c>
      <c r="AL25" s="1188">
        <v>0</v>
      </c>
      <c r="AM25" s="1189">
        <f t="shared" si="4"/>
        <v>16</v>
      </c>
      <c r="AN25" s="1188"/>
      <c r="AO25" s="1188">
        <v>16</v>
      </c>
      <c r="AP25" s="1188"/>
    </row>
    <row r="26" spans="1:42" ht="33.75" customHeight="1">
      <c r="A26" s="1182">
        <v>17</v>
      </c>
      <c r="B26" s="1190" t="s">
        <v>2018</v>
      </c>
      <c r="C26" s="1944" t="s">
        <v>2019</v>
      </c>
      <c r="D26" s="1944"/>
      <c r="E26" s="1944"/>
      <c r="F26" s="1944"/>
      <c r="G26" s="1184">
        <f t="shared" si="1"/>
        <v>36</v>
      </c>
      <c r="H26" s="1184">
        <f t="shared" si="1"/>
        <v>1</v>
      </c>
      <c r="I26" s="1185">
        <f t="shared" si="2"/>
        <v>0</v>
      </c>
      <c r="J26" s="1185">
        <f t="shared" si="2"/>
        <v>0</v>
      </c>
      <c r="K26" s="1185"/>
      <c r="L26" s="1185"/>
      <c r="M26" s="1185"/>
      <c r="N26" s="1185"/>
      <c r="O26" s="1185"/>
      <c r="P26" s="1185"/>
      <c r="Q26" s="1184">
        <f t="shared" si="3"/>
        <v>36</v>
      </c>
      <c r="R26" s="1184">
        <f t="shared" si="3"/>
        <v>1</v>
      </c>
      <c r="S26" s="1185"/>
      <c r="T26" s="1185"/>
      <c r="U26" s="1185">
        <v>17</v>
      </c>
      <c r="V26" s="1185">
        <v>1</v>
      </c>
      <c r="W26" s="1185">
        <v>19</v>
      </c>
      <c r="X26" s="1185">
        <v>0</v>
      </c>
      <c r="Y26" s="1184"/>
      <c r="Z26" s="1184"/>
      <c r="AA26" s="1186">
        <f t="shared" ref="AA26:AB33" si="5">AC26+AE26+AG26+AI26+AK26</f>
        <v>0</v>
      </c>
      <c r="AB26" s="1186">
        <f t="shared" si="5"/>
        <v>0</v>
      </c>
      <c r="AC26" s="1187"/>
      <c r="AD26" s="1188"/>
      <c r="AE26" s="1188"/>
      <c r="AF26" s="1188"/>
      <c r="AG26" s="1188"/>
      <c r="AH26" s="1188"/>
      <c r="AI26" s="1188"/>
      <c r="AJ26" s="1188"/>
      <c r="AK26" s="1188"/>
      <c r="AL26" s="1188"/>
      <c r="AM26" s="1189">
        <f t="shared" si="4"/>
        <v>19</v>
      </c>
      <c r="AN26" s="1188"/>
      <c r="AO26" s="1188">
        <v>19</v>
      </c>
      <c r="AP26" s="1188"/>
    </row>
    <row r="27" spans="1:42" ht="20.25" customHeight="1">
      <c r="A27" s="1182">
        <v>18</v>
      </c>
      <c r="B27" s="1192" t="s">
        <v>2020</v>
      </c>
      <c r="C27" s="1948" t="s">
        <v>2021</v>
      </c>
      <c r="D27" s="1948"/>
      <c r="E27" s="1948"/>
      <c r="F27" s="1948"/>
      <c r="G27" s="1184">
        <f t="shared" ref="G27:H33" si="6">I27+Q27+Y27</f>
        <v>22</v>
      </c>
      <c r="H27" s="1184">
        <f t="shared" si="6"/>
        <v>20</v>
      </c>
      <c r="I27" s="1185"/>
      <c r="J27" s="1185"/>
      <c r="K27" s="1185"/>
      <c r="L27" s="1185"/>
      <c r="M27" s="1185"/>
      <c r="N27" s="1185"/>
      <c r="O27" s="1185"/>
      <c r="P27" s="1185"/>
      <c r="Q27" s="1184">
        <f t="shared" si="3"/>
        <v>22</v>
      </c>
      <c r="R27" s="1184">
        <f t="shared" si="3"/>
        <v>20</v>
      </c>
      <c r="S27" s="1185"/>
      <c r="T27" s="1185"/>
      <c r="U27" s="1185"/>
      <c r="V27" s="1185"/>
      <c r="W27" s="1185">
        <v>22</v>
      </c>
      <c r="X27" s="1185">
        <v>20</v>
      </c>
      <c r="Y27" s="1184"/>
      <c r="Z27" s="1184"/>
      <c r="AA27" s="1186">
        <f t="shared" si="5"/>
        <v>0</v>
      </c>
      <c r="AB27" s="1186">
        <f t="shared" si="5"/>
        <v>0</v>
      </c>
      <c r="AC27" s="1193"/>
      <c r="AD27" s="1188"/>
      <c r="AE27" s="1188"/>
      <c r="AF27" s="1188"/>
      <c r="AG27" s="1188"/>
      <c r="AH27" s="1188"/>
      <c r="AI27" s="1188"/>
      <c r="AJ27" s="1188"/>
      <c r="AK27" s="1188"/>
      <c r="AL27" s="1188"/>
      <c r="AM27" s="1189">
        <f t="shared" si="4"/>
        <v>22</v>
      </c>
      <c r="AN27" s="1188"/>
      <c r="AO27" s="1188">
        <v>22</v>
      </c>
      <c r="AP27" s="1188"/>
    </row>
    <row r="28" spans="1:42" ht="27" customHeight="1">
      <c r="A28" s="1182">
        <v>19</v>
      </c>
      <c r="B28" s="1190" t="s">
        <v>2022</v>
      </c>
      <c r="C28" s="1944" t="s">
        <v>2023</v>
      </c>
      <c r="D28" s="1944"/>
      <c r="E28" s="1944"/>
      <c r="F28" s="1944"/>
      <c r="G28" s="1184">
        <f t="shared" si="6"/>
        <v>15</v>
      </c>
      <c r="H28" s="1184">
        <f t="shared" si="6"/>
        <v>14</v>
      </c>
      <c r="I28" s="1185">
        <f t="shared" ref="I28:J32" si="7">K28+M28+O28</f>
        <v>15</v>
      </c>
      <c r="J28" s="1185">
        <f t="shared" si="7"/>
        <v>14</v>
      </c>
      <c r="K28" s="1185">
        <v>15</v>
      </c>
      <c r="L28" s="1185">
        <v>14</v>
      </c>
      <c r="M28" s="1185"/>
      <c r="N28" s="1185"/>
      <c r="O28" s="1185"/>
      <c r="P28" s="1185"/>
      <c r="Q28" s="1184">
        <f t="shared" si="3"/>
        <v>0</v>
      </c>
      <c r="R28" s="1184">
        <f t="shared" si="3"/>
        <v>0</v>
      </c>
      <c r="S28" s="1185"/>
      <c r="T28" s="1185"/>
      <c r="U28" s="1185"/>
      <c r="V28" s="1185"/>
      <c r="W28" s="1185"/>
      <c r="X28" s="1185"/>
      <c r="Y28" s="1184"/>
      <c r="Z28" s="1184"/>
      <c r="AA28" s="1186">
        <f t="shared" si="5"/>
        <v>15</v>
      </c>
      <c r="AB28" s="1186">
        <f t="shared" si="5"/>
        <v>14</v>
      </c>
      <c r="AC28" s="1194"/>
      <c r="AD28" s="1194"/>
      <c r="AE28" s="1187">
        <v>12</v>
      </c>
      <c r="AF28" s="1188">
        <v>11</v>
      </c>
      <c r="AG28" s="1188"/>
      <c r="AH28" s="1188"/>
      <c r="AI28" s="1188">
        <v>1</v>
      </c>
      <c r="AJ28" s="1188">
        <v>1</v>
      </c>
      <c r="AK28" s="1188">
        <v>2</v>
      </c>
      <c r="AL28" s="1188">
        <v>2</v>
      </c>
      <c r="AM28" s="1189">
        <f t="shared" si="4"/>
        <v>0</v>
      </c>
      <c r="AN28" s="1188"/>
      <c r="AO28" s="1188"/>
      <c r="AP28" s="1188"/>
    </row>
    <row r="29" spans="1:42" ht="19.5" customHeight="1">
      <c r="A29" s="1182">
        <v>20</v>
      </c>
      <c r="B29" s="1190" t="s">
        <v>2024</v>
      </c>
      <c r="C29" s="1944" t="s">
        <v>2025</v>
      </c>
      <c r="D29" s="1944"/>
      <c r="E29" s="1944"/>
      <c r="F29" s="1944"/>
      <c r="G29" s="1184">
        <f t="shared" si="6"/>
        <v>31</v>
      </c>
      <c r="H29" s="1184">
        <f t="shared" si="6"/>
        <v>3</v>
      </c>
      <c r="I29" s="1185">
        <f t="shared" si="7"/>
        <v>31</v>
      </c>
      <c r="J29" s="1185">
        <f t="shared" si="7"/>
        <v>3</v>
      </c>
      <c r="K29" s="1185">
        <v>16</v>
      </c>
      <c r="L29" s="1185">
        <v>1</v>
      </c>
      <c r="M29" s="1185">
        <v>15</v>
      </c>
      <c r="N29" s="1185">
        <v>2</v>
      </c>
      <c r="O29" s="1185"/>
      <c r="P29" s="1185"/>
      <c r="Q29" s="1184">
        <f t="shared" si="3"/>
        <v>0</v>
      </c>
      <c r="R29" s="1184">
        <f t="shared" si="3"/>
        <v>0</v>
      </c>
      <c r="S29" s="1185"/>
      <c r="T29" s="1185"/>
      <c r="U29" s="1185"/>
      <c r="V29" s="1185"/>
      <c r="W29" s="1185"/>
      <c r="X29" s="1185"/>
      <c r="Y29" s="1184"/>
      <c r="Z29" s="1184"/>
      <c r="AA29" s="1186">
        <f t="shared" si="5"/>
        <v>16</v>
      </c>
      <c r="AB29" s="1186">
        <f t="shared" si="5"/>
        <v>1</v>
      </c>
      <c r="AC29" s="1187"/>
      <c r="AD29" s="1188"/>
      <c r="AE29" s="1188">
        <v>7</v>
      </c>
      <c r="AF29" s="1188">
        <v>1</v>
      </c>
      <c r="AG29" s="1188">
        <v>2</v>
      </c>
      <c r="AH29" s="1188">
        <v>0</v>
      </c>
      <c r="AI29" s="1188">
        <v>7</v>
      </c>
      <c r="AJ29" s="1188">
        <v>0</v>
      </c>
      <c r="AK29" s="1188"/>
      <c r="AL29" s="1188"/>
      <c r="AM29" s="1189">
        <f t="shared" si="4"/>
        <v>0</v>
      </c>
      <c r="AN29" s="1188"/>
      <c r="AO29" s="1188"/>
      <c r="AP29" s="1188"/>
    </row>
    <row r="30" spans="1:42" ht="15" customHeight="1">
      <c r="A30" s="1182">
        <v>21</v>
      </c>
      <c r="B30" s="1190" t="s">
        <v>2026</v>
      </c>
      <c r="C30" s="1944" t="s">
        <v>2027</v>
      </c>
      <c r="D30" s="1944"/>
      <c r="E30" s="1944"/>
      <c r="F30" s="1944"/>
      <c r="G30" s="1184">
        <f t="shared" si="6"/>
        <v>37</v>
      </c>
      <c r="H30" s="1184">
        <f t="shared" si="6"/>
        <v>18</v>
      </c>
      <c r="I30" s="1185">
        <f t="shared" si="7"/>
        <v>37</v>
      </c>
      <c r="J30" s="1185">
        <f t="shared" si="7"/>
        <v>18</v>
      </c>
      <c r="K30" s="1185">
        <v>15</v>
      </c>
      <c r="L30" s="1185">
        <v>4</v>
      </c>
      <c r="M30" s="1185">
        <v>13</v>
      </c>
      <c r="N30" s="1185">
        <v>8</v>
      </c>
      <c r="O30" s="1185">
        <v>9</v>
      </c>
      <c r="P30" s="1185">
        <v>6</v>
      </c>
      <c r="Q30" s="1184">
        <f t="shared" si="3"/>
        <v>0</v>
      </c>
      <c r="R30" s="1184">
        <f t="shared" si="3"/>
        <v>0</v>
      </c>
      <c r="S30" s="1185"/>
      <c r="T30" s="1185"/>
      <c r="U30" s="1185"/>
      <c r="V30" s="1185"/>
      <c r="W30" s="1185"/>
      <c r="X30" s="1185"/>
      <c r="Y30" s="1184"/>
      <c r="Z30" s="1184"/>
      <c r="AA30" s="1186">
        <f t="shared" si="5"/>
        <v>15</v>
      </c>
      <c r="AB30" s="1186">
        <f t="shared" si="5"/>
        <v>4</v>
      </c>
      <c r="AC30" s="1187"/>
      <c r="AD30" s="1195"/>
      <c r="AE30" s="1195">
        <v>13</v>
      </c>
      <c r="AF30" s="1195">
        <v>3</v>
      </c>
      <c r="AG30" s="1195">
        <v>2</v>
      </c>
      <c r="AH30" s="1195">
        <v>1</v>
      </c>
      <c r="AI30" s="1195"/>
      <c r="AJ30" s="1195"/>
      <c r="AK30" s="1195"/>
      <c r="AL30" s="1195"/>
      <c r="AM30" s="1189">
        <f t="shared" si="4"/>
        <v>9</v>
      </c>
      <c r="AN30" s="1195">
        <v>9</v>
      </c>
      <c r="AO30" s="1195"/>
      <c r="AP30" s="1195"/>
    </row>
    <row r="31" spans="1:42" ht="17.25" customHeight="1">
      <c r="A31" s="1182">
        <v>22</v>
      </c>
      <c r="B31" s="1190" t="s">
        <v>2028</v>
      </c>
      <c r="C31" s="1944" t="s">
        <v>2029</v>
      </c>
      <c r="D31" s="1944"/>
      <c r="E31" s="1944"/>
      <c r="F31" s="1944"/>
      <c r="G31" s="1184">
        <f t="shared" si="6"/>
        <v>33</v>
      </c>
      <c r="H31" s="1184">
        <f t="shared" si="6"/>
        <v>12</v>
      </c>
      <c r="I31" s="1185">
        <f t="shared" si="7"/>
        <v>33</v>
      </c>
      <c r="J31" s="1185">
        <f t="shared" si="7"/>
        <v>12</v>
      </c>
      <c r="K31" s="1185">
        <v>15</v>
      </c>
      <c r="L31" s="1185">
        <v>8</v>
      </c>
      <c r="M31" s="1185">
        <v>18</v>
      </c>
      <c r="N31" s="1185">
        <v>4</v>
      </c>
      <c r="O31" s="1185"/>
      <c r="P31" s="1185"/>
      <c r="Q31" s="1184">
        <f t="shared" si="3"/>
        <v>0</v>
      </c>
      <c r="R31" s="1184">
        <f t="shared" si="3"/>
        <v>0</v>
      </c>
      <c r="S31" s="1185"/>
      <c r="T31" s="1185"/>
      <c r="U31" s="1185"/>
      <c r="V31" s="1185"/>
      <c r="W31" s="1185"/>
      <c r="X31" s="1185"/>
      <c r="Y31" s="1184"/>
      <c r="Z31" s="1184"/>
      <c r="AA31" s="1186">
        <f t="shared" si="5"/>
        <v>15</v>
      </c>
      <c r="AB31" s="1186">
        <f t="shared" si="5"/>
        <v>8</v>
      </c>
      <c r="AC31" s="1187"/>
      <c r="AD31" s="1195"/>
      <c r="AE31" s="1195">
        <v>11</v>
      </c>
      <c r="AF31" s="1195">
        <v>4</v>
      </c>
      <c r="AG31" s="1195"/>
      <c r="AH31" s="1195"/>
      <c r="AI31" s="1195">
        <v>2</v>
      </c>
      <c r="AJ31" s="1195">
        <v>2</v>
      </c>
      <c r="AK31" s="1195">
        <v>2</v>
      </c>
      <c r="AL31" s="1195">
        <v>2</v>
      </c>
      <c r="AM31" s="1189">
        <f t="shared" si="4"/>
        <v>0</v>
      </c>
      <c r="AN31" s="1195"/>
      <c r="AO31" s="1195"/>
      <c r="AP31" s="1195"/>
    </row>
    <row r="32" spans="1:42" ht="11.25" customHeight="1">
      <c r="A32" s="1182">
        <v>23</v>
      </c>
      <c r="B32" s="1190" t="s">
        <v>2030</v>
      </c>
      <c r="C32" s="1944" t="s">
        <v>2031</v>
      </c>
      <c r="D32" s="1944"/>
      <c r="E32" s="1944"/>
      <c r="F32" s="1944"/>
      <c r="G32" s="1184">
        <f t="shared" si="6"/>
        <v>15</v>
      </c>
      <c r="H32" s="1184">
        <f t="shared" si="6"/>
        <v>7</v>
      </c>
      <c r="I32" s="1185">
        <f t="shared" si="7"/>
        <v>15</v>
      </c>
      <c r="J32" s="1185">
        <f t="shared" si="7"/>
        <v>7</v>
      </c>
      <c r="K32" s="1185">
        <v>15</v>
      </c>
      <c r="L32" s="1185">
        <v>7</v>
      </c>
      <c r="M32" s="1185"/>
      <c r="N32" s="1185"/>
      <c r="O32" s="1185"/>
      <c r="P32" s="1185"/>
      <c r="Q32" s="1184">
        <f t="shared" si="3"/>
        <v>0</v>
      </c>
      <c r="R32" s="1184">
        <f t="shared" si="3"/>
        <v>0</v>
      </c>
      <c r="S32" s="1185"/>
      <c r="T32" s="1185"/>
      <c r="U32" s="1185"/>
      <c r="V32" s="1185"/>
      <c r="W32" s="1185"/>
      <c r="X32" s="1185"/>
      <c r="Y32" s="1184"/>
      <c r="Z32" s="1184"/>
      <c r="AA32" s="1186">
        <f t="shared" si="5"/>
        <v>15</v>
      </c>
      <c r="AB32" s="1186">
        <f t="shared" si="5"/>
        <v>7</v>
      </c>
      <c r="AC32" s="1187"/>
      <c r="AD32" s="1195"/>
      <c r="AE32" s="1195">
        <v>6</v>
      </c>
      <c r="AF32" s="1195">
        <v>5</v>
      </c>
      <c r="AG32" s="1195"/>
      <c r="AH32" s="1195"/>
      <c r="AI32" s="1195">
        <v>2</v>
      </c>
      <c r="AJ32" s="1195">
        <v>0</v>
      </c>
      <c r="AK32" s="1195">
        <v>7</v>
      </c>
      <c r="AL32" s="1195">
        <v>2</v>
      </c>
      <c r="AM32" s="1189">
        <f t="shared" si="4"/>
        <v>0</v>
      </c>
      <c r="AN32" s="1195"/>
      <c r="AO32" s="1195"/>
      <c r="AP32" s="1195"/>
    </row>
    <row r="33" spans="1:42" ht="27" customHeight="1">
      <c r="A33" s="1182">
        <v>24</v>
      </c>
      <c r="B33" s="1192" t="s">
        <v>2032</v>
      </c>
      <c r="C33" s="1948" t="s">
        <v>2033</v>
      </c>
      <c r="D33" s="1948"/>
      <c r="E33" s="1948"/>
      <c r="F33" s="1948"/>
      <c r="G33" s="1184">
        <f t="shared" si="6"/>
        <v>9</v>
      </c>
      <c r="H33" s="1184">
        <f t="shared" si="6"/>
        <v>1</v>
      </c>
      <c r="I33" s="1185">
        <f>K33+M33+O33</f>
        <v>9</v>
      </c>
      <c r="J33" s="1185">
        <f>L33+N33+P33</f>
        <v>1</v>
      </c>
      <c r="K33" s="1185"/>
      <c r="L33" s="1185"/>
      <c r="M33" s="1185">
        <v>9</v>
      </c>
      <c r="N33" s="1185">
        <v>1</v>
      </c>
      <c r="O33" s="1185"/>
      <c r="P33" s="1185"/>
      <c r="Q33" s="1184">
        <f t="shared" si="3"/>
        <v>0</v>
      </c>
      <c r="R33" s="1184">
        <f t="shared" si="3"/>
        <v>0</v>
      </c>
      <c r="S33" s="1185"/>
      <c r="T33" s="1185"/>
      <c r="U33" s="1185"/>
      <c r="V33" s="1185"/>
      <c r="W33" s="1185"/>
      <c r="X33" s="1185"/>
      <c r="Y33" s="1184"/>
      <c r="Z33" s="1184"/>
      <c r="AA33" s="1186">
        <f t="shared" si="5"/>
        <v>0</v>
      </c>
      <c r="AB33" s="1186">
        <f t="shared" si="5"/>
        <v>0</v>
      </c>
      <c r="AC33" s="1193"/>
      <c r="AD33" s="1195"/>
      <c r="AE33" s="1195"/>
      <c r="AF33" s="1195"/>
      <c r="AG33" s="1195"/>
      <c r="AH33" s="1195"/>
      <c r="AI33" s="1195"/>
      <c r="AJ33" s="1195"/>
      <c r="AK33" s="1195"/>
      <c r="AL33" s="1195"/>
      <c r="AM33" s="1189">
        <f t="shared" si="4"/>
        <v>9</v>
      </c>
      <c r="AN33" s="1195">
        <v>9</v>
      </c>
      <c r="AO33" s="1195"/>
      <c r="AP33" s="1195"/>
    </row>
    <row r="34" spans="1:42" ht="16.5" customHeight="1" thickBot="1">
      <c r="A34" s="1196">
        <f>+A33+1</f>
        <v>25</v>
      </c>
      <c r="B34" s="1949" t="s">
        <v>332</v>
      </c>
      <c r="C34" s="1949"/>
      <c r="D34" s="1949"/>
      <c r="E34" s="1949"/>
      <c r="F34" s="1949"/>
      <c r="G34" s="1197">
        <f t="shared" ref="G34:Z34" si="8">SUM(G10:G33)</f>
        <v>718</v>
      </c>
      <c r="H34" s="1197">
        <f t="shared" si="8"/>
        <v>264</v>
      </c>
      <c r="I34" s="1197">
        <f t="shared" si="8"/>
        <v>140</v>
      </c>
      <c r="J34" s="1197">
        <f t="shared" si="8"/>
        <v>55</v>
      </c>
      <c r="K34" s="1197">
        <f t="shared" si="8"/>
        <v>76</v>
      </c>
      <c r="L34" s="1197">
        <f t="shared" si="8"/>
        <v>34</v>
      </c>
      <c r="M34" s="1197">
        <f>SUM(M10:M33)</f>
        <v>55</v>
      </c>
      <c r="N34" s="1197">
        <f>SUM(N10:N33)</f>
        <v>15</v>
      </c>
      <c r="O34" s="1197">
        <f t="shared" si="8"/>
        <v>9</v>
      </c>
      <c r="P34" s="1197">
        <f t="shared" si="8"/>
        <v>6</v>
      </c>
      <c r="Q34" s="1197">
        <f t="shared" si="8"/>
        <v>499</v>
      </c>
      <c r="R34" s="1197">
        <f t="shared" si="8"/>
        <v>204</v>
      </c>
      <c r="S34" s="1197">
        <f t="shared" si="8"/>
        <v>180</v>
      </c>
      <c r="T34" s="1197">
        <f t="shared" si="8"/>
        <v>76</v>
      </c>
      <c r="U34" s="1197">
        <f t="shared" si="8"/>
        <v>161</v>
      </c>
      <c r="V34" s="1197">
        <f t="shared" si="8"/>
        <v>61</v>
      </c>
      <c r="W34" s="1197">
        <f t="shared" si="8"/>
        <v>158</v>
      </c>
      <c r="X34" s="1197">
        <f t="shared" si="8"/>
        <v>67</v>
      </c>
      <c r="Y34" s="1197">
        <f t="shared" si="8"/>
        <v>79</v>
      </c>
      <c r="Z34" s="1197">
        <f t="shared" si="8"/>
        <v>5</v>
      </c>
      <c r="AA34" s="1198">
        <f>SUM(AA10:AA33)</f>
        <v>335</v>
      </c>
      <c r="AB34" s="1198">
        <f t="shared" ref="AB34:AP34" si="9">SUM(AB10:AB33)</f>
        <v>115</v>
      </c>
      <c r="AC34" s="1198">
        <f t="shared" si="9"/>
        <v>166</v>
      </c>
      <c r="AD34" s="1198">
        <f t="shared" si="9"/>
        <v>71</v>
      </c>
      <c r="AE34" s="1198">
        <f t="shared" si="9"/>
        <v>90</v>
      </c>
      <c r="AF34" s="1198">
        <f t="shared" si="9"/>
        <v>26</v>
      </c>
      <c r="AG34" s="1198">
        <f t="shared" si="9"/>
        <v>4</v>
      </c>
      <c r="AH34" s="1198">
        <f t="shared" si="9"/>
        <v>1</v>
      </c>
      <c r="AI34" s="1198">
        <f t="shared" si="9"/>
        <v>12</v>
      </c>
      <c r="AJ34" s="1198">
        <f t="shared" si="9"/>
        <v>3</v>
      </c>
      <c r="AK34" s="1198">
        <f t="shared" si="9"/>
        <v>63</v>
      </c>
      <c r="AL34" s="1198">
        <f t="shared" si="9"/>
        <v>14</v>
      </c>
      <c r="AM34" s="1198">
        <f t="shared" si="9"/>
        <v>255</v>
      </c>
      <c r="AN34" s="1198">
        <f t="shared" si="9"/>
        <v>18</v>
      </c>
      <c r="AO34" s="1198">
        <f t="shared" si="9"/>
        <v>158</v>
      </c>
      <c r="AP34" s="1198">
        <f t="shared" si="9"/>
        <v>79</v>
      </c>
    </row>
    <row r="35" spans="1:42" s="1199" customFormat="1" ht="10.5" customHeight="1">
      <c r="B35" s="1200"/>
      <c r="C35" s="1201"/>
      <c r="D35" s="1202"/>
      <c r="E35" s="1202"/>
      <c r="F35" s="1202"/>
    </row>
    <row r="36" spans="1:42" s="1199" customFormat="1" ht="13.5" customHeight="1">
      <c r="B36" s="1170"/>
      <c r="C36" s="1945">
        <v>68</v>
      </c>
      <c r="D36" s="1945"/>
      <c r="E36" s="1945"/>
      <c r="F36" s="1945"/>
      <c r="G36" s="1945"/>
      <c r="H36" s="1945"/>
      <c r="I36" s="1945"/>
      <c r="J36" s="1945"/>
      <c r="K36" s="1945"/>
      <c r="L36" s="1945"/>
      <c r="M36" s="1945"/>
      <c r="N36" s="1945"/>
      <c r="O36" s="1945"/>
      <c r="P36" s="1945"/>
      <c r="Q36" s="1945"/>
      <c r="R36" s="1945"/>
      <c r="S36" s="1945"/>
      <c r="T36" s="1945"/>
      <c r="U36" s="1945"/>
      <c r="V36" s="1945"/>
      <c r="W36" s="1945"/>
      <c r="X36" s="1945"/>
      <c r="Y36" s="1945"/>
      <c r="Z36" s="1945"/>
      <c r="AA36" s="1945"/>
      <c r="AB36" s="1945"/>
      <c r="AC36" s="1945"/>
      <c r="AD36" s="1945"/>
      <c r="AE36" s="1945"/>
      <c r="AF36" s="1945"/>
      <c r="AG36" s="1945"/>
      <c r="AH36" s="1945"/>
      <c r="AI36" s="1945"/>
      <c r="AJ36" s="1945"/>
      <c r="AK36" s="1945"/>
      <c r="AL36" s="1945"/>
      <c r="AM36" s="1945"/>
      <c r="AN36" s="1945"/>
      <c r="AO36" s="1945"/>
      <c r="AP36" s="1945"/>
    </row>
    <row r="37" spans="1:42" s="1199" customFormat="1" ht="9" customHeight="1">
      <c r="B37" s="1203"/>
      <c r="C37" s="1171"/>
      <c r="D37" s="1171"/>
      <c r="E37" s="1171"/>
      <c r="F37" s="1171"/>
    </row>
    <row r="38" spans="1:42" s="1199" customFormat="1" ht="14.25" customHeight="1">
      <c r="B38" s="1203"/>
      <c r="C38" s="1171"/>
      <c r="D38" s="1171"/>
      <c r="E38" s="1171"/>
      <c r="F38" s="1171"/>
      <c r="AG38" s="1204"/>
      <c r="AH38" s="1204"/>
    </row>
    <row r="39" spans="1:42" s="1199" customFormat="1">
      <c r="B39" s="1203"/>
      <c r="C39" s="1171"/>
      <c r="D39" s="1171"/>
      <c r="E39" s="1171"/>
      <c r="F39" s="1171"/>
      <c r="AG39" s="1205"/>
      <c r="AH39" s="1204"/>
    </row>
    <row r="40" spans="1:42" s="1199" customFormat="1">
      <c r="B40" s="1203"/>
      <c r="C40" s="1171"/>
      <c r="D40" s="1171"/>
      <c r="E40" s="1171"/>
      <c r="F40" s="1171"/>
      <c r="AG40" s="1204"/>
      <c r="AH40" s="1204"/>
    </row>
    <row r="41" spans="1:42" s="1199" customFormat="1">
      <c r="B41" s="1203"/>
      <c r="C41" s="1171"/>
      <c r="D41" s="1171"/>
      <c r="E41" s="1171"/>
      <c r="F41" s="1171"/>
      <c r="AG41" s="1204"/>
      <c r="AH41" s="1204"/>
    </row>
    <row r="42" spans="1:42" s="1199" customFormat="1">
      <c r="B42" s="1203"/>
      <c r="C42" s="1171"/>
      <c r="D42" s="1171"/>
      <c r="E42" s="1171"/>
      <c r="F42" s="1171"/>
      <c r="AG42" s="1206"/>
      <c r="AH42" s="1206"/>
    </row>
    <row r="43" spans="1:42" s="1199" customFormat="1">
      <c r="B43" s="1203"/>
      <c r="C43" s="1171"/>
      <c r="D43" s="1171"/>
      <c r="E43" s="1171"/>
      <c r="F43" s="1171"/>
    </row>
    <row r="44" spans="1:42">
      <c r="B44" s="1203"/>
    </row>
    <row r="45" spans="1:42">
      <c r="B45" s="1203"/>
      <c r="H45" s="1207"/>
      <c r="I45" s="1207"/>
      <c r="J45" s="1207"/>
      <c r="K45" s="1207"/>
      <c r="L45" s="1207"/>
      <c r="M45" s="1207"/>
      <c r="N45" s="1207"/>
      <c r="O45" s="1207"/>
      <c r="P45" s="1207"/>
      <c r="Q45" s="1207"/>
      <c r="R45" s="1207"/>
    </row>
  </sheetData>
  <mergeCells count="61">
    <mergeCell ref="A5:A8"/>
    <mergeCell ref="B5:B8"/>
    <mergeCell ref="C5:F8"/>
    <mergeCell ref="G5:H7"/>
    <mergeCell ref="I5:Z5"/>
    <mergeCell ref="Q7:Q8"/>
    <mergeCell ref="R7:R8"/>
    <mergeCell ref="S7:T7"/>
    <mergeCell ref="AC5:AL5"/>
    <mergeCell ref="AM5:AM8"/>
    <mergeCell ref="AN5:AP5"/>
    <mergeCell ref="I6:P6"/>
    <mergeCell ref="Q6:X6"/>
    <mergeCell ref="Y6:Z6"/>
    <mergeCell ref="AC6:AD7"/>
    <mergeCell ref="AE6:AF7"/>
    <mergeCell ref="AG6:AH7"/>
    <mergeCell ref="AI6:AJ7"/>
    <mergeCell ref="AK6:AL7"/>
    <mergeCell ref="AN6:AN8"/>
    <mergeCell ref="AO6:AO8"/>
    <mergeCell ref="AP6:AP8"/>
    <mergeCell ref="C11:F11"/>
    <mergeCell ref="C12:F12"/>
    <mergeCell ref="C13:F13"/>
    <mergeCell ref="C14:F14"/>
    <mergeCell ref="AA5:AB7"/>
    <mergeCell ref="C10:F10"/>
    <mergeCell ref="I7:I8"/>
    <mergeCell ref="J7:J8"/>
    <mergeCell ref="K7:L7"/>
    <mergeCell ref="M7:N7"/>
    <mergeCell ref="U7:V7"/>
    <mergeCell ref="W7:X7"/>
    <mergeCell ref="Y7:Y8"/>
    <mergeCell ref="Z7:Z8"/>
    <mergeCell ref="C9:F9"/>
    <mergeCell ref="O7:P7"/>
    <mergeCell ref="C15:F15"/>
    <mergeCell ref="C18:F18"/>
    <mergeCell ref="C19:F19"/>
    <mergeCell ref="C20:F20"/>
    <mergeCell ref="C21:F21"/>
    <mergeCell ref="C17:F17"/>
    <mergeCell ref="C16:F16"/>
    <mergeCell ref="C22:F22"/>
    <mergeCell ref="C36:AP36"/>
    <mergeCell ref="A2:AP2"/>
    <mergeCell ref="A3:AP3"/>
    <mergeCell ref="C29:F29"/>
    <mergeCell ref="C30:F30"/>
    <mergeCell ref="C31:F31"/>
    <mergeCell ref="C32:F32"/>
    <mergeCell ref="C33:F33"/>
    <mergeCell ref="B34:F34"/>
    <mergeCell ref="C23:F23"/>
    <mergeCell ref="C24:F24"/>
    <mergeCell ref="C25:F25"/>
    <mergeCell ref="C26:F26"/>
    <mergeCell ref="C27:F27"/>
    <mergeCell ref="C28:F28"/>
  </mergeCells>
  <pageMargins left="0.75" right="0.2" top="0.25" bottom="0.13" header="0.3" footer="0.3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6"/>
  <sheetViews>
    <sheetView workbookViewId="0">
      <selection sqref="A1:Q24"/>
    </sheetView>
  </sheetViews>
  <sheetFormatPr defaultRowHeight="12.75"/>
  <cols>
    <col min="1" max="1" width="13.85546875" style="88" customWidth="1"/>
    <col min="2" max="2" width="7.140625" style="88" customWidth="1"/>
    <col min="3" max="3" width="8.140625" style="88" customWidth="1"/>
    <col min="4" max="4" width="8.28515625" style="88" customWidth="1"/>
    <col min="5" max="5" width="7.28515625" style="88" customWidth="1"/>
    <col min="6" max="7" width="8.28515625" style="88" customWidth="1"/>
    <col min="8" max="8" width="7.28515625" style="88" customWidth="1"/>
    <col min="9" max="13" width="8.28515625" style="88" customWidth="1"/>
    <col min="14" max="15" width="9.140625" style="88"/>
    <col min="16" max="16" width="7.5703125" style="88" customWidth="1"/>
    <col min="17" max="17" width="7.28515625" style="88" customWidth="1"/>
    <col min="18" max="16384" width="9.140625" style="88"/>
  </cols>
  <sheetData>
    <row r="1" spans="1:17">
      <c r="A1" s="1502" t="s">
        <v>1509</v>
      </c>
      <c r="B1" s="1502"/>
      <c r="C1" s="1502"/>
      <c r="D1" s="1502"/>
      <c r="E1" s="1502"/>
      <c r="F1" s="1502"/>
      <c r="G1" s="1502"/>
      <c r="H1" s="1502"/>
      <c r="I1" s="1502"/>
      <c r="J1" s="1502"/>
      <c r="K1" s="1502"/>
      <c r="L1" s="1502"/>
      <c r="M1" s="1502"/>
      <c r="N1" s="1502"/>
      <c r="O1" s="1502"/>
      <c r="P1" s="1502"/>
      <c r="Q1" s="1502"/>
    </row>
    <row r="3" spans="1:17" s="700" customFormat="1" ht="18.75" customHeight="1">
      <c r="A3" s="1506" t="s">
        <v>1508</v>
      </c>
      <c r="B3" s="1506" t="s">
        <v>1507</v>
      </c>
      <c r="C3" s="1506"/>
      <c r="D3" s="1506"/>
      <c r="E3" s="1506" t="s">
        <v>1</v>
      </c>
      <c r="F3" s="1506"/>
      <c r="G3" s="1506"/>
      <c r="H3" s="1506"/>
      <c r="I3" s="1506"/>
      <c r="J3" s="1506"/>
      <c r="K3" s="1506"/>
      <c r="L3" s="1506"/>
      <c r="M3" s="1506"/>
      <c r="N3" s="1503" t="s">
        <v>1506</v>
      </c>
      <c r="O3" s="1506" t="s">
        <v>1</v>
      </c>
      <c r="P3" s="1506"/>
      <c r="Q3" s="1506"/>
    </row>
    <row r="4" spans="1:17" s="701" customFormat="1" ht="23.25" customHeight="1">
      <c r="A4" s="1506"/>
      <c r="B4" s="1506" t="s">
        <v>23</v>
      </c>
      <c r="C4" s="1507" t="s">
        <v>1502</v>
      </c>
      <c r="D4" s="1507" t="s">
        <v>2</v>
      </c>
      <c r="E4" s="1507" t="s">
        <v>1505</v>
      </c>
      <c r="F4" s="1507"/>
      <c r="G4" s="1507"/>
      <c r="H4" s="1507" t="s">
        <v>1504</v>
      </c>
      <c r="I4" s="1507">
        <v>3</v>
      </c>
      <c r="J4" s="1507">
        <v>4</v>
      </c>
      <c r="K4" s="1507" t="s">
        <v>1503</v>
      </c>
      <c r="L4" s="1507">
        <v>3</v>
      </c>
      <c r="M4" s="1507">
        <v>4</v>
      </c>
      <c r="N4" s="1504"/>
      <c r="O4" s="1507" t="s">
        <v>1505</v>
      </c>
      <c r="P4" s="1507" t="s">
        <v>1504</v>
      </c>
      <c r="Q4" s="1507" t="s">
        <v>1503</v>
      </c>
    </row>
    <row r="5" spans="1:17" ht="21.75" customHeight="1">
      <c r="A5" s="1506"/>
      <c r="B5" s="1506"/>
      <c r="C5" s="1507"/>
      <c r="D5" s="1507"/>
      <c r="E5" s="1415" t="s">
        <v>23</v>
      </c>
      <c r="F5" s="1415" t="s">
        <v>1502</v>
      </c>
      <c r="G5" s="1415" t="s">
        <v>2</v>
      </c>
      <c r="H5" s="1415" t="s">
        <v>23</v>
      </c>
      <c r="I5" s="1415" t="s">
        <v>1502</v>
      </c>
      <c r="J5" s="1415" t="s">
        <v>2</v>
      </c>
      <c r="K5" s="1415" t="s">
        <v>23</v>
      </c>
      <c r="L5" s="1415" t="s">
        <v>1502</v>
      </c>
      <c r="M5" s="1415" t="s">
        <v>2</v>
      </c>
      <c r="N5" s="1505"/>
      <c r="O5" s="1507"/>
      <c r="P5" s="1507" t="s">
        <v>23</v>
      </c>
      <c r="Q5" s="1507" t="s">
        <v>1502</v>
      </c>
    </row>
    <row r="6" spans="1:17" s="50" customFormat="1" ht="21" customHeight="1">
      <c r="A6" s="218" t="s">
        <v>159</v>
      </c>
      <c r="B6" s="218">
        <v>41812</v>
      </c>
      <c r="C6" s="218">
        <v>20303</v>
      </c>
      <c r="D6" s="218">
        <v>21509</v>
      </c>
      <c r="E6" s="218">
        <v>41476</v>
      </c>
      <c r="F6" s="218">
        <v>20130</v>
      </c>
      <c r="G6" s="218">
        <v>21346</v>
      </c>
      <c r="H6" s="218">
        <v>139</v>
      </c>
      <c r="I6" s="218">
        <v>66</v>
      </c>
      <c r="J6" s="218">
        <v>73</v>
      </c>
      <c r="K6" s="218">
        <v>197</v>
      </c>
      <c r="L6" s="218">
        <v>107</v>
      </c>
      <c r="M6" s="218">
        <v>90</v>
      </c>
      <c r="N6" s="218">
        <v>12063</v>
      </c>
      <c r="O6" s="218">
        <v>11954</v>
      </c>
      <c r="P6" s="218">
        <v>35</v>
      </c>
      <c r="Q6" s="218">
        <v>74</v>
      </c>
    </row>
    <row r="7" spans="1:17" s="50" customFormat="1" ht="21" customHeight="1">
      <c r="A7" s="218" t="s">
        <v>98</v>
      </c>
      <c r="B7" s="218">
        <v>3138</v>
      </c>
      <c r="C7" s="218">
        <v>1603</v>
      </c>
      <c r="D7" s="218">
        <v>1535</v>
      </c>
      <c r="E7" s="218">
        <v>0</v>
      </c>
      <c r="F7" s="218">
        <v>0</v>
      </c>
      <c r="G7" s="218">
        <v>0</v>
      </c>
      <c r="H7" s="218">
        <v>1276</v>
      </c>
      <c r="I7" s="218">
        <v>639</v>
      </c>
      <c r="J7" s="218">
        <v>637</v>
      </c>
      <c r="K7" s="218">
        <v>1862</v>
      </c>
      <c r="L7" s="218">
        <v>964</v>
      </c>
      <c r="M7" s="218">
        <v>898</v>
      </c>
      <c r="N7" s="218">
        <v>843</v>
      </c>
      <c r="O7" s="218">
        <v>0</v>
      </c>
      <c r="P7" s="218">
        <v>363</v>
      </c>
      <c r="Q7" s="218">
        <v>480</v>
      </c>
    </row>
    <row r="8" spans="1:17" s="50" customFormat="1" ht="21" customHeight="1">
      <c r="A8" s="218" t="s">
        <v>99</v>
      </c>
      <c r="B8" s="218">
        <v>2099</v>
      </c>
      <c r="C8" s="218">
        <v>1091</v>
      </c>
      <c r="D8" s="218">
        <v>1008</v>
      </c>
      <c r="E8" s="218">
        <v>0</v>
      </c>
      <c r="F8" s="218">
        <v>0</v>
      </c>
      <c r="G8" s="218">
        <v>0</v>
      </c>
      <c r="H8" s="218">
        <v>920</v>
      </c>
      <c r="I8" s="218">
        <v>447</v>
      </c>
      <c r="J8" s="218">
        <v>473</v>
      </c>
      <c r="K8" s="218">
        <v>1179</v>
      </c>
      <c r="L8" s="218">
        <v>644</v>
      </c>
      <c r="M8" s="218">
        <v>535</v>
      </c>
      <c r="N8" s="218">
        <v>695</v>
      </c>
      <c r="O8" s="218">
        <v>0</v>
      </c>
      <c r="P8" s="218">
        <v>299</v>
      </c>
      <c r="Q8" s="218">
        <v>396</v>
      </c>
    </row>
    <row r="9" spans="1:17" s="50" customFormat="1" ht="21" customHeight="1">
      <c r="A9" s="218" t="s">
        <v>108</v>
      </c>
      <c r="B9" s="218">
        <v>4475</v>
      </c>
      <c r="C9" s="218">
        <v>2296</v>
      </c>
      <c r="D9" s="218">
        <v>2179</v>
      </c>
      <c r="E9" s="218">
        <v>0</v>
      </c>
      <c r="F9" s="218">
        <v>0</v>
      </c>
      <c r="G9" s="218">
        <v>0</v>
      </c>
      <c r="H9" s="218">
        <v>2102</v>
      </c>
      <c r="I9" s="218">
        <v>1051</v>
      </c>
      <c r="J9" s="218">
        <v>1051</v>
      </c>
      <c r="K9" s="218">
        <v>2373</v>
      </c>
      <c r="L9" s="218">
        <v>1245</v>
      </c>
      <c r="M9" s="218">
        <v>1128</v>
      </c>
      <c r="N9" s="218">
        <v>1425</v>
      </c>
      <c r="O9" s="218">
        <v>0</v>
      </c>
      <c r="P9" s="218">
        <v>689</v>
      </c>
      <c r="Q9" s="218">
        <v>736</v>
      </c>
    </row>
    <row r="10" spans="1:17" s="50" customFormat="1" ht="21" customHeight="1">
      <c r="A10" s="218" t="s">
        <v>100</v>
      </c>
      <c r="B10" s="218">
        <v>1686</v>
      </c>
      <c r="C10" s="218">
        <v>869</v>
      </c>
      <c r="D10" s="218">
        <v>817</v>
      </c>
      <c r="E10" s="218">
        <v>0</v>
      </c>
      <c r="F10" s="218">
        <v>0</v>
      </c>
      <c r="G10" s="218">
        <v>0</v>
      </c>
      <c r="H10" s="218">
        <v>682</v>
      </c>
      <c r="I10" s="218">
        <v>344</v>
      </c>
      <c r="J10" s="218">
        <v>338</v>
      </c>
      <c r="K10" s="218">
        <v>1004</v>
      </c>
      <c r="L10" s="218">
        <v>525</v>
      </c>
      <c r="M10" s="218">
        <v>479</v>
      </c>
      <c r="N10" s="218">
        <v>533</v>
      </c>
      <c r="O10" s="218">
        <v>0</v>
      </c>
      <c r="P10" s="218">
        <v>221</v>
      </c>
      <c r="Q10" s="218">
        <v>312</v>
      </c>
    </row>
    <row r="11" spans="1:17" s="50" customFormat="1" ht="21" customHeight="1">
      <c r="A11" s="218" t="s">
        <v>101</v>
      </c>
      <c r="B11" s="218">
        <v>1345</v>
      </c>
      <c r="C11" s="218">
        <v>705</v>
      </c>
      <c r="D11" s="218">
        <v>640</v>
      </c>
      <c r="E11" s="218">
        <v>0</v>
      </c>
      <c r="F11" s="218">
        <v>0</v>
      </c>
      <c r="G11" s="218">
        <v>0</v>
      </c>
      <c r="H11" s="218">
        <v>473</v>
      </c>
      <c r="I11" s="218">
        <v>227</v>
      </c>
      <c r="J11" s="218">
        <v>246</v>
      </c>
      <c r="K11" s="218">
        <v>872</v>
      </c>
      <c r="L11" s="218">
        <v>478</v>
      </c>
      <c r="M11" s="218">
        <v>394</v>
      </c>
      <c r="N11" s="218">
        <v>429</v>
      </c>
      <c r="O11" s="218">
        <v>0</v>
      </c>
      <c r="P11" s="218">
        <v>145</v>
      </c>
      <c r="Q11" s="218">
        <v>284</v>
      </c>
    </row>
    <row r="12" spans="1:17" s="50" customFormat="1" ht="21" customHeight="1">
      <c r="A12" s="218" t="s">
        <v>102</v>
      </c>
      <c r="B12" s="218">
        <v>3265</v>
      </c>
      <c r="C12" s="218">
        <v>1685</v>
      </c>
      <c r="D12" s="218">
        <v>1580</v>
      </c>
      <c r="E12" s="218">
        <v>0</v>
      </c>
      <c r="F12" s="218">
        <v>0</v>
      </c>
      <c r="G12" s="218">
        <v>0</v>
      </c>
      <c r="H12" s="218">
        <v>710</v>
      </c>
      <c r="I12" s="218">
        <v>361</v>
      </c>
      <c r="J12" s="218">
        <v>349</v>
      </c>
      <c r="K12" s="218">
        <v>2555</v>
      </c>
      <c r="L12" s="218">
        <v>1324</v>
      </c>
      <c r="M12" s="218">
        <v>1231</v>
      </c>
      <c r="N12" s="218">
        <v>907</v>
      </c>
      <c r="O12" s="218">
        <v>0</v>
      </c>
      <c r="P12" s="218">
        <v>209</v>
      </c>
      <c r="Q12" s="218">
        <v>698</v>
      </c>
    </row>
    <row r="13" spans="1:17" s="50" customFormat="1" ht="21" customHeight="1">
      <c r="A13" s="218" t="s">
        <v>103</v>
      </c>
      <c r="B13" s="218">
        <v>2631</v>
      </c>
      <c r="C13" s="218">
        <v>1382</v>
      </c>
      <c r="D13" s="218">
        <v>1249</v>
      </c>
      <c r="E13" s="218">
        <v>0</v>
      </c>
      <c r="F13" s="218">
        <v>0</v>
      </c>
      <c r="G13" s="218">
        <v>0</v>
      </c>
      <c r="H13" s="218">
        <v>830</v>
      </c>
      <c r="I13" s="218">
        <v>418</v>
      </c>
      <c r="J13" s="218">
        <v>412</v>
      </c>
      <c r="K13" s="218">
        <v>1801</v>
      </c>
      <c r="L13" s="218">
        <v>964</v>
      </c>
      <c r="M13" s="218">
        <v>837</v>
      </c>
      <c r="N13" s="218">
        <v>854</v>
      </c>
      <c r="O13" s="218">
        <v>0</v>
      </c>
      <c r="P13" s="218">
        <v>273</v>
      </c>
      <c r="Q13" s="218">
        <v>581</v>
      </c>
    </row>
    <row r="14" spans="1:17" s="50" customFormat="1" ht="21" customHeight="1">
      <c r="A14" s="218" t="s">
        <v>106</v>
      </c>
      <c r="B14" s="218">
        <v>2001</v>
      </c>
      <c r="C14" s="218">
        <v>1041</v>
      </c>
      <c r="D14" s="218">
        <v>960</v>
      </c>
      <c r="E14" s="218">
        <v>0</v>
      </c>
      <c r="F14" s="218">
        <v>0</v>
      </c>
      <c r="G14" s="218">
        <v>0</v>
      </c>
      <c r="H14" s="218">
        <v>516</v>
      </c>
      <c r="I14" s="218">
        <v>253</v>
      </c>
      <c r="J14" s="218">
        <v>263</v>
      </c>
      <c r="K14" s="218">
        <v>1485</v>
      </c>
      <c r="L14" s="218">
        <v>788</v>
      </c>
      <c r="M14" s="218">
        <v>697</v>
      </c>
      <c r="N14" s="218">
        <v>604</v>
      </c>
      <c r="O14" s="218">
        <v>0</v>
      </c>
      <c r="P14" s="218">
        <v>159</v>
      </c>
      <c r="Q14" s="218">
        <v>445</v>
      </c>
    </row>
    <row r="15" spans="1:17" s="50" customFormat="1" ht="21" customHeight="1">
      <c r="A15" s="218" t="s">
        <v>104</v>
      </c>
      <c r="B15" s="218">
        <v>3119</v>
      </c>
      <c r="C15" s="218">
        <v>1626</v>
      </c>
      <c r="D15" s="218">
        <v>1493</v>
      </c>
      <c r="E15" s="218">
        <v>0</v>
      </c>
      <c r="F15" s="218">
        <v>0</v>
      </c>
      <c r="G15" s="218">
        <v>0</v>
      </c>
      <c r="H15" s="218">
        <v>1713</v>
      </c>
      <c r="I15" s="218">
        <v>877</v>
      </c>
      <c r="J15" s="218">
        <v>836</v>
      </c>
      <c r="K15" s="218">
        <v>1406</v>
      </c>
      <c r="L15" s="218">
        <v>749</v>
      </c>
      <c r="M15" s="218">
        <v>657</v>
      </c>
      <c r="N15" s="218">
        <v>892</v>
      </c>
      <c r="O15" s="218">
        <v>0</v>
      </c>
      <c r="P15" s="218">
        <v>531</v>
      </c>
      <c r="Q15" s="218">
        <v>361</v>
      </c>
    </row>
    <row r="16" spans="1:17" s="50" customFormat="1" ht="21" customHeight="1">
      <c r="A16" s="218" t="s">
        <v>105</v>
      </c>
      <c r="B16" s="218">
        <v>1737</v>
      </c>
      <c r="C16" s="218">
        <v>899</v>
      </c>
      <c r="D16" s="218">
        <v>838</v>
      </c>
      <c r="E16" s="218">
        <v>0</v>
      </c>
      <c r="F16" s="218">
        <v>0</v>
      </c>
      <c r="G16" s="218">
        <v>0</v>
      </c>
      <c r="H16" s="218">
        <v>614</v>
      </c>
      <c r="I16" s="218">
        <v>317</v>
      </c>
      <c r="J16" s="218">
        <v>297</v>
      </c>
      <c r="K16" s="218">
        <v>1123</v>
      </c>
      <c r="L16" s="218">
        <v>582</v>
      </c>
      <c r="M16" s="218">
        <v>541</v>
      </c>
      <c r="N16" s="218">
        <v>530</v>
      </c>
      <c r="O16" s="218">
        <v>0</v>
      </c>
      <c r="P16" s="218">
        <v>187</v>
      </c>
      <c r="Q16" s="218">
        <v>343</v>
      </c>
    </row>
    <row r="17" spans="1:17" s="50" customFormat="1" ht="21" customHeight="1">
      <c r="A17" s="218" t="s">
        <v>107</v>
      </c>
      <c r="B17" s="218">
        <v>3493</v>
      </c>
      <c r="C17" s="218">
        <v>1794</v>
      </c>
      <c r="D17" s="218">
        <v>1699</v>
      </c>
      <c r="E17" s="218">
        <v>0</v>
      </c>
      <c r="F17" s="218">
        <v>0</v>
      </c>
      <c r="G17" s="218">
        <v>0</v>
      </c>
      <c r="H17" s="218">
        <v>2594</v>
      </c>
      <c r="I17" s="218">
        <v>1324</v>
      </c>
      <c r="J17" s="218">
        <v>1270</v>
      </c>
      <c r="K17" s="218">
        <v>899</v>
      </c>
      <c r="L17" s="218">
        <v>470</v>
      </c>
      <c r="M17" s="218">
        <v>429</v>
      </c>
      <c r="N17" s="218">
        <v>981</v>
      </c>
      <c r="O17" s="218">
        <v>0</v>
      </c>
      <c r="P17" s="218">
        <v>703</v>
      </c>
      <c r="Q17" s="218">
        <v>278</v>
      </c>
    </row>
    <row r="18" spans="1:17" s="50" customFormat="1" ht="21" customHeight="1">
      <c r="A18" s="218" t="s">
        <v>109</v>
      </c>
      <c r="B18" s="218">
        <v>2664</v>
      </c>
      <c r="C18" s="218">
        <v>1342</v>
      </c>
      <c r="D18" s="218">
        <v>1322</v>
      </c>
      <c r="E18" s="218">
        <v>0</v>
      </c>
      <c r="F18" s="218">
        <v>0</v>
      </c>
      <c r="G18" s="218">
        <v>0</v>
      </c>
      <c r="H18" s="218">
        <v>1337</v>
      </c>
      <c r="I18" s="218">
        <v>640</v>
      </c>
      <c r="J18" s="218">
        <v>697</v>
      </c>
      <c r="K18" s="218">
        <v>1327</v>
      </c>
      <c r="L18" s="218">
        <v>702</v>
      </c>
      <c r="M18" s="218">
        <v>625</v>
      </c>
      <c r="N18" s="218">
        <v>813</v>
      </c>
      <c r="O18" s="218">
        <v>0</v>
      </c>
      <c r="P18" s="218">
        <v>404</v>
      </c>
      <c r="Q18" s="218">
        <v>409</v>
      </c>
    </row>
    <row r="19" spans="1:17" s="50" customFormat="1" ht="21" customHeight="1">
      <c r="A19" s="218" t="s">
        <v>110</v>
      </c>
      <c r="B19" s="218">
        <v>1636</v>
      </c>
      <c r="C19" s="218">
        <v>827</v>
      </c>
      <c r="D19" s="218">
        <v>809</v>
      </c>
      <c r="E19" s="218">
        <v>0</v>
      </c>
      <c r="F19" s="218">
        <v>0</v>
      </c>
      <c r="G19" s="218">
        <v>0</v>
      </c>
      <c r="H19" s="218">
        <v>702</v>
      </c>
      <c r="I19" s="218">
        <v>344</v>
      </c>
      <c r="J19" s="218">
        <v>358</v>
      </c>
      <c r="K19" s="218">
        <v>934</v>
      </c>
      <c r="L19" s="218">
        <v>483</v>
      </c>
      <c r="M19" s="218">
        <v>451</v>
      </c>
      <c r="N19" s="218">
        <v>536</v>
      </c>
      <c r="O19" s="218">
        <v>0</v>
      </c>
      <c r="P19" s="218">
        <v>238</v>
      </c>
      <c r="Q19" s="218">
        <v>298</v>
      </c>
    </row>
    <row r="20" spans="1:17" s="50" customFormat="1" ht="21" customHeight="1">
      <c r="A20" s="1413" t="s">
        <v>736</v>
      </c>
      <c r="B20" s="1414">
        <v>75101</v>
      </c>
      <c r="C20" s="1414">
        <v>37463</v>
      </c>
      <c r="D20" s="1414">
        <v>37638</v>
      </c>
      <c r="E20" s="1414">
        <v>41476</v>
      </c>
      <c r="F20" s="1414">
        <v>20130</v>
      </c>
      <c r="G20" s="1414">
        <v>21346</v>
      </c>
      <c r="H20" s="1414">
        <v>14608</v>
      </c>
      <c r="I20" s="1414">
        <v>7308</v>
      </c>
      <c r="J20" s="1414">
        <v>7300</v>
      </c>
      <c r="K20" s="1414">
        <v>19017</v>
      </c>
      <c r="L20" s="1414">
        <v>10025</v>
      </c>
      <c r="M20" s="1414">
        <v>8992</v>
      </c>
      <c r="N20" s="1414">
        <v>22105</v>
      </c>
      <c r="O20" s="1414">
        <v>11954</v>
      </c>
      <c r="P20" s="1414">
        <v>4456</v>
      </c>
      <c r="Q20" s="1414">
        <v>5695</v>
      </c>
    </row>
    <row r="21" spans="1:17" s="50" customFormat="1" ht="18" customHeight="1">
      <c r="A21" s="774" t="s">
        <v>1513</v>
      </c>
      <c r="B21" s="785">
        <v>74723</v>
      </c>
      <c r="C21" s="785">
        <v>37282</v>
      </c>
      <c r="D21" s="785">
        <v>37441</v>
      </c>
      <c r="E21" s="785">
        <v>41628</v>
      </c>
      <c r="F21" s="785">
        <v>20146</v>
      </c>
      <c r="G21" s="785">
        <v>21482</v>
      </c>
      <c r="H21" s="786">
        <v>13818</v>
      </c>
      <c r="I21" s="786">
        <v>6944</v>
      </c>
      <c r="J21" s="786">
        <v>6874</v>
      </c>
      <c r="K21" s="786">
        <v>19277</v>
      </c>
      <c r="L21" s="786">
        <v>10192</v>
      </c>
      <c r="M21" s="786">
        <v>9085</v>
      </c>
      <c r="N21" s="787">
        <v>21890</v>
      </c>
      <c r="O21" s="787">
        <v>12066</v>
      </c>
      <c r="P21" s="787">
        <v>4275</v>
      </c>
      <c r="Q21" s="787">
        <v>5549</v>
      </c>
    </row>
    <row r="22" spans="1:17" s="50" customFormat="1" ht="18" customHeight="1">
      <c r="A22" s="774" t="s">
        <v>1510</v>
      </c>
      <c r="B22" s="175">
        <v>75036</v>
      </c>
      <c r="C22" s="175">
        <v>37212</v>
      </c>
      <c r="D22" s="175">
        <v>37824</v>
      </c>
      <c r="E22" s="175">
        <v>40986</v>
      </c>
      <c r="F22" s="175">
        <v>19762</v>
      </c>
      <c r="G22" s="175">
        <v>21224</v>
      </c>
      <c r="H22" s="175">
        <v>13592</v>
      </c>
      <c r="I22" s="175">
        <v>6627</v>
      </c>
      <c r="J22" s="175">
        <v>6965</v>
      </c>
      <c r="K22" s="175">
        <v>20458</v>
      </c>
      <c r="L22" s="175">
        <v>10823</v>
      </c>
      <c r="M22" s="175">
        <v>9635</v>
      </c>
      <c r="N22" s="175">
        <v>21921</v>
      </c>
      <c r="O22" s="175">
        <v>11909</v>
      </c>
      <c r="P22" s="175">
        <v>4117</v>
      </c>
      <c r="Q22" s="175">
        <v>5895</v>
      </c>
    </row>
    <row r="23" spans="1:17" s="50" customFormat="1" ht="18" customHeight="1">
      <c r="A23" s="774" t="s">
        <v>1511</v>
      </c>
      <c r="B23" s="175">
        <v>74473</v>
      </c>
      <c r="C23" s="175">
        <v>36885</v>
      </c>
      <c r="D23" s="175">
        <v>37588</v>
      </c>
      <c r="E23" s="175">
        <v>40807</v>
      </c>
      <c r="F23" s="175">
        <v>19631</v>
      </c>
      <c r="G23" s="175">
        <v>21176</v>
      </c>
      <c r="H23" s="175">
        <v>14785</v>
      </c>
      <c r="I23" s="175">
        <v>7332</v>
      </c>
      <c r="J23" s="175">
        <v>7453</v>
      </c>
      <c r="K23" s="175">
        <v>18881</v>
      </c>
      <c r="L23" s="175">
        <v>9922</v>
      </c>
      <c r="M23" s="175">
        <v>8959</v>
      </c>
      <c r="N23" s="175">
        <v>21565</v>
      </c>
      <c r="O23" s="175">
        <v>11735</v>
      </c>
      <c r="P23" s="175">
        <v>4421</v>
      </c>
      <c r="Q23" s="175">
        <v>5409</v>
      </c>
    </row>
    <row r="24" spans="1:17" s="50" customFormat="1" ht="18" customHeight="1">
      <c r="A24" s="375" t="s">
        <v>1512</v>
      </c>
      <c r="B24" s="769">
        <v>73892</v>
      </c>
      <c r="C24" s="769">
        <v>36459</v>
      </c>
      <c r="D24" s="769">
        <v>37438</v>
      </c>
      <c r="E24" s="769">
        <v>39398</v>
      </c>
      <c r="F24" s="769">
        <v>18958</v>
      </c>
      <c r="G24" s="769">
        <v>20447</v>
      </c>
      <c r="H24" s="769">
        <v>14811</v>
      </c>
      <c r="I24" s="769">
        <v>7515</v>
      </c>
      <c r="J24" s="769">
        <v>7309</v>
      </c>
      <c r="K24" s="769">
        <v>19710</v>
      </c>
      <c r="L24" s="769">
        <v>10014</v>
      </c>
      <c r="M24" s="769">
        <v>9712</v>
      </c>
      <c r="N24" s="769">
        <v>21323</v>
      </c>
      <c r="O24" s="769">
        <v>11374</v>
      </c>
      <c r="P24" s="769">
        <v>4206</v>
      </c>
      <c r="Q24" s="769">
        <v>5743</v>
      </c>
    </row>
    <row r="26" spans="1:17">
      <c r="A26" s="1502"/>
      <c r="B26" s="1502"/>
      <c r="C26" s="1502"/>
      <c r="D26" s="1502"/>
      <c r="E26" s="1502"/>
      <c r="F26" s="1502"/>
      <c r="G26" s="1502"/>
      <c r="H26" s="1502"/>
      <c r="I26" s="1502"/>
      <c r="J26" s="1502"/>
      <c r="K26" s="1502"/>
      <c r="L26" s="1502"/>
      <c r="M26" s="1502"/>
      <c r="N26" s="1502"/>
      <c r="O26" s="1502"/>
      <c r="P26" s="1502"/>
      <c r="Q26" s="1502"/>
    </row>
  </sheetData>
  <mergeCells count="16">
    <mergeCell ref="A26:Q26"/>
    <mergeCell ref="A1:Q1"/>
    <mergeCell ref="N3:N5"/>
    <mergeCell ref="O3:Q3"/>
    <mergeCell ref="O4:O5"/>
    <mergeCell ref="P4:P5"/>
    <mergeCell ref="Q4:Q5"/>
    <mergeCell ref="H4:J4"/>
    <mergeCell ref="K4:M4"/>
    <mergeCell ref="A3:A5"/>
    <mergeCell ref="B3:D3"/>
    <mergeCell ref="E3:M3"/>
    <mergeCell ref="B4:B5"/>
    <mergeCell ref="C4:C5"/>
    <mergeCell ref="D4:D5"/>
    <mergeCell ref="E4:G4"/>
  </mergeCells>
  <pageMargins left="0.42" right="0.25" top="0.75" bottom="0.75" header="0.5" footer="0.5"/>
  <pageSetup paperSize="9" orientation="landscape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48"/>
  <sheetViews>
    <sheetView workbookViewId="0">
      <selection activeCell="A49" sqref="A49"/>
    </sheetView>
  </sheetViews>
  <sheetFormatPr defaultColWidth="4.28515625" defaultRowHeight="12" customHeight="1"/>
  <cols>
    <col min="1" max="2" width="4.28515625" style="82" customWidth="1"/>
    <col min="3" max="3" width="9.140625" style="82" customWidth="1"/>
    <col min="4" max="4" width="15.7109375" style="82" customWidth="1"/>
    <col min="5" max="5" width="5.7109375" style="82" customWidth="1"/>
    <col min="6" max="8" width="3.5703125" style="82" customWidth="1"/>
    <col min="9" max="16" width="5.28515625" style="82" customWidth="1"/>
    <col min="17" max="17" width="3.85546875" style="82" customWidth="1"/>
    <col min="18" max="18" width="4" style="82" customWidth="1"/>
    <col min="19" max="256" width="4.28515625" style="82"/>
    <col min="257" max="258" width="4.28515625" style="82" customWidth="1"/>
    <col min="259" max="259" width="9.140625" style="82" customWidth="1"/>
    <col min="260" max="260" width="15.7109375" style="82" customWidth="1"/>
    <col min="261" max="261" width="5.7109375" style="82" customWidth="1"/>
    <col min="262" max="264" width="3.5703125" style="82" customWidth="1"/>
    <col min="265" max="274" width="5.28515625" style="82" customWidth="1"/>
    <col min="275" max="512" width="4.28515625" style="82"/>
    <col min="513" max="514" width="4.28515625" style="82" customWidth="1"/>
    <col min="515" max="515" width="9.140625" style="82" customWidth="1"/>
    <col min="516" max="516" width="15.7109375" style="82" customWidth="1"/>
    <col min="517" max="517" width="5.7109375" style="82" customWidth="1"/>
    <col min="518" max="520" width="3.5703125" style="82" customWidth="1"/>
    <col min="521" max="530" width="5.28515625" style="82" customWidth="1"/>
    <col min="531" max="768" width="4.28515625" style="82"/>
    <col min="769" max="770" width="4.28515625" style="82" customWidth="1"/>
    <col min="771" max="771" width="9.140625" style="82" customWidth="1"/>
    <col min="772" max="772" width="15.7109375" style="82" customWidth="1"/>
    <col min="773" max="773" width="5.7109375" style="82" customWidth="1"/>
    <col min="774" max="776" width="3.5703125" style="82" customWidth="1"/>
    <col min="777" max="786" width="5.28515625" style="82" customWidth="1"/>
    <col min="787" max="1024" width="4.28515625" style="82"/>
    <col min="1025" max="1026" width="4.28515625" style="82" customWidth="1"/>
    <col min="1027" max="1027" width="9.140625" style="82" customWidth="1"/>
    <col min="1028" max="1028" width="15.7109375" style="82" customWidth="1"/>
    <col min="1029" max="1029" width="5.7109375" style="82" customWidth="1"/>
    <col min="1030" max="1032" width="3.5703125" style="82" customWidth="1"/>
    <col min="1033" max="1042" width="5.28515625" style="82" customWidth="1"/>
    <col min="1043" max="1280" width="4.28515625" style="82"/>
    <col min="1281" max="1282" width="4.28515625" style="82" customWidth="1"/>
    <col min="1283" max="1283" width="9.140625" style="82" customWidth="1"/>
    <col min="1284" max="1284" width="15.7109375" style="82" customWidth="1"/>
    <col min="1285" max="1285" width="5.7109375" style="82" customWidth="1"/>
    <col min="1286" max="1288" width="3.5703125" style="82" customWidth="1"/>
    <col min="1289" max="1298" width="5.28515625" style="82" customWidth="1"/>
    <col min="1299" max="1536" width="4.28515625" style="82"/>
    <col min="1537" max="1538" width="4.28515625" style="82" customWidth="1"/>
    <col min="1539" max="1539" width="9.140625" style="82" customWidth="1"/>
    <col min="1540" max="1540" width="15.7109375" style="82" customWidth="1"/>
    <col min="1541" max="1541" width="5.7109375" style="82" customWidth="1"/>
    <col min="1542" max="1544" width="3.5703125" style="82" customWidth="1"/>
    <col min="1545" max="1554" width="5.28515625" style="82" customWidth="1"/>
    <col min="1555" max="1792" width="4.28515625" style="82"/>
    <col min="1793" max="1794" width="4.28515625" style="82" customWidth="1"/>
    <col min="1795" max="1795" width="9.140625" style="82" customWidth="1"/>
    <col min="1796" max="1796" width="15.7109375" style="82" customWidth="1"/>
    <col min="1797" max="1797" width="5.7109375" style="82" customWidth="1"/>
    <col min="1798" max="1800" width="3.5703125" style="82" customWidth="1"/>
    <col min="1801" max="1810" width="5.28515625" style="82" customWidth="1"/>
    <col min="1811" max="2048" width="4.28515625" style="82"/>
    <col min="2049" max="2050" width="4.28515625" style="82" customWidth="1"/>
    <col min="2051" max="2051" width="9.140625" style="82" customWidth="1"/>
    <col min="2052" max="2052" width="15.7109375" style="82" customWidth="1"/>
    <col min="2053" max="2053" width="5.7109375" style="82" customWidth="1"/>
    <col min="2054" max="2056" width="3.5703125" style="82" customWidth="1"/>
    <col min="2057" max="2066" width="5.28515625" style="82" customWidth="1"/>
    <col min="2067" max="2304" width="4.28515625" style="82"/>
    <col min="2305" max="2306" width="4.28515625" style="82" customWidth="1"/>
    <col min="2307" max="2307" width="9.140625" style="82" customWidth="1"/>
    <col min="2308" max="2308" width="15.7109375" style="82" customWidth="1"/>
    <col min="2309" max="2309" width="5.7109375" style="82" customWidth="1"/>
    <col min="2310" max="2312" width="3.5703125" style="82" customWidth="1"/>
    <col min="2313" max="2322" width="5.28515625" style="82" customWidth="1"/>
    <col min="2323" max="2560" width="4.28515625" style="82"/>
    <col min="2561" max="2562" width="4.28515625" style="82" customWidth="1"/>
    <col min="2563" max="2563" width="9.140625" style="82" customWidth="1"/>
    <col min="2564" max="2564" width="15.7109375" style="82" customWidth="1"/>
    <col min="2565" max="2565" width="5.7109375" style="82" customWidth="1"/>
    <col min="2566" max="2568" width="3.5703125" style="82" customWidth="1"/>
    <col min="2569" max="2578" width="5.28515625" style="82" customWidth="1"/>
    <col min="2579" max="2816" width="4.28515625" style="82"/>
    <col min="2817" max="2818" width="4.28515625" style="82" customWidth="1"/>
    <col min="2819" max="2819" width="9.140625" style="82" customWidth="1"/>
    <col min="2820" max="2820" width="15.7109375" style="82" customWidth="1"/>
    <col min="2821" max="2821" width="5.7109375" style="82" customWidth="1"/>
    <col min="2822" max="2824" width="3.5703125" style="82" customWidth="1"/>
    <col min="2825" max="2834" width="5.28515625" style="82" customWidth="1"/>
    <col min="2835" max="3072" width="4.28515625" style="82"/>
    <col min="3073" max="3074" width="4.28515625" style="82" customWidth="1"/>
    <col min="3075" max="3075" width="9.140625" style="82" customWidth="1"/>
    <col min="3076" max="3076" width="15.7109375" style="82" customWidth="1"/>
    <col min="3077" max="3077" width="5.7109375" style="82" customWidth="1"/>
    <col min="3078" max="3080" width="3.5703125" style="82" customWidth="1"/>
    <col min="3081" max="3090" width="5.28515625" style="82" customWidth="1"/>
    <col min="3091" max="3328" width="4.28515625" style="82"/>
    <col min="3329" max="3330" width="4.28515625" style="82" customWidth="1"/>
    <col min="3331" max="3331" width="9.140625" style="82" customWidth="1"/>
    <col min="3332" max="3332" width="15.7109375" style="82" customWidth="1"/>
    <col min="3333" max="3333" width="5.7109375" style="82" customWidth="1"/>
    <col min="3334" max="3336" width="3.5703125" style="82" customWidth="1"/>
    <col min="3337" max="3346" width="5.28515625" style="82" customWidth="1"/>
    <col min="3347" max="3584" width="4.28515625" style="82"/>
    <col min="3585" max="3586" width="4.28515625" style="82" customWidth="1"/>
    <col min="3587" max="3587" width="9.140625" style="82" customWidth="1"/>
    <col min="3588" max="3588" width="15.7109375" style="82" customWidth="1"/>
    <col min="3589" max="3589" width="5.7109375" style="82" customWidth="1"/>
    <col min="3590" max="3592" width="3.5703125" style="82" customWidth="1"/>
    <col min="3593" max="3602" width="5.28515625" style="82" customWidth="1"/>
    <col min="3603" max="3840" width="4.28515625" style="82"/>
    <col min="3841" max="3842" width="4.28515625" style="82" customWidth="1"/>
    <col min="3843" max="3843" width="9.140625" style="82" customWidth="1"/>
    <col min="3844" max="3844" width="15.7109375" style="82" customWidth="1"/>
    <col min="3845" max="3845" width="5.7109375" style="82" customWidth="1"/>
    <col min="3846" max="3848" width="3.5703125" style="82" customWidth="1"/>
    <col min="3849" max="3858" width="5.28515625" style="82" customWidth="1"/>
    <col min="3859" max="4096" width="4.28515625" style="82"/>
    <col min="4097" max="4098" width="4.28515625" style="82" customWidth="1"/>
    <col min="4099" max="4099" width="9.140625" style="82" customWidth="1"/>
    <col min="4100" max="4100" width="15.7109375" style="82" customWidth="1"/>
    <col min="4101" max="4101" width="5.7109375" style="82" customWidth="1"/>
    <col min="4102" max="4104" width="3.5703125" style="82" customWidth="1"/>
    <col min="4105" max="4114" width="5.28515625" style="82" customWidth="1"/>
    <col min="4115" max="4352" width="4.28515625" style="82"/>
    <col min="4353" max="4354" width="4.28515625" style="82" customWidth="1"/>
    <col min="4355" max="4355" width="9.140625" style="82" customWidth="1"/>
    <col min="4356" max="4356" width="15.7109375" style="82" customWidth="1"/>
    <col min="4357" max="4357" width="5.7109375" style="82" customWidth="1"/>
    <col min="4358" max="4360" width="3.5703125" style="82" customWidth="1"/>
    <col min="4361" max="4370" width="5.28515625" style="82" customWidth="1"/>
    <col min="4371" max="4608" width="4.28515625" style="82"/>
    <col min="4609" max="4610" width="4.28515625" style="82" customWidth="1"/>
    <col min="4611" max="4611" width="9.140625" style="82" customWidth="1"/>
    <col min="4612" max="4612" width="15.7109375" style="82" customWidth="1"/>
    <col min="4613" max="4613" width="5.7109375" style="82" customWidth="1"/>
    <col min="4614" max="4616" width="3.5703125" style="82" customWidth="1"/>
    <col min="4617" max="4626" width="5.28515625" style="82" customWidth="1"/>
    <col min="4627" max="4864" width="4.28515625" style="82"/>
    <col min="4865" max="4866" width="4.28515625" style="82" customWidth="1"/>
    <col min="4867" max="4867" width="9.140625" style="82" customWidth="1"/>
    <col min="4868" max="4868" width="15.7109375" style="82" customWidth="1"/>
    <col min="4869" max="4869" width="5.7109375" style="82" customWidth="1"/>
    <col min="4870" max="4872" width="3.5703125" style="82" customWidth="1"/>
    <col min="4873" max="4882" width="5.28515625" style="82" customWidth="1"/>
    <col min="4883" max="5120" width="4.28515625" style="82"/>
    <col min="5121" max="5122" width="4.28515625" style="82" customWidth="1"/>
    <col min="5123" max="5123" width="9.140625" style="82" customWidth="1"/>
    <col min="5124" max="5124" width="15.7109375" style="82" customWidth="1"/>
    <col min="5125" max="5125" width="5.7109375" style="82" customWidth="1"/>
    <col min="5126" max="5128" width="3.5703125" style="82" customWidth="1"/>
    <col min="5129" max="5138" width="5.28515625" style="82" customWidth="1"/>
    <col min="5139" max="5376" width="4.28515625" style="82"/>
    <col min="5377" max="5378" width="4.28515625" style="82" customWidth="1"/>
    <col min="5379" max="5379" width="9.140625" style="82" customWidth="1"/>
    <col min="5380" max="5380" width="15.7109375" style="82" customWidth="1"/>
    <col min="5381" max="5381" width="5.7109375" style="82" customWidth="1"/>
    <col min="5382" max="5384" width="3.5703125" style="82" customWidth="1"/>
    <col min="5385" max="5394" width="5.28515625" style="82" customWidth="1"/>
    <col min="5395" max="5632" width="4.28515625" style="82"/>
    <col min="5633" max="5634" width="4.28515625" style="82" customWidth="1"/>
    <col min="5635" max="5635" width="9.140625" style="82" customWidth="1"/>
    <col min="5636" max="5636" width="15.7109375" style="82" customWidth="1"/>
    <col min="5637" max="5637" width="5.7109375" style="82" customWidth="1"/>
    <col min="5638" max="5640" width="3.5703125" style="82" customWidth="1"/>
    <col min="5641" max="5650" width="5.28515625" style="82" customWidth="1"/>
    <col min="5651" max="5888" width="4.28515625" style="82"/>
    <col min="5889" max="5890" width="4.28515625" style="82" customWidth="1"/>
    <col min="5891" max="5891" width="9.140625" style="82" customWidth="1"/>
    <col min="5892" max="5892" width="15.7109375" style="82" customWidth="1"/>
    <col min="5893" max="5893" width="5.7109375" style="82" customWidth="1"/>
    <col min="5894" max="5896" width="3.5703125" style="82" customWidth="1"/>
    <col min="5897" max="5906" width="5.28515625" style="82" customWidth="1"/>
    <col min="5907" max="6144" width="4.28515625" style="82"/>
    <col min="6145" max="6146" width="4.28515625" style="82" customWidth="1"/>
    <col min="6147" max="6147" width="9.140625" style="82" customWidth="1"/>
    <col min="6148" max="6148" width="15.7109375" style="82" customWidth="1"/>
    <col min="6149" max="6149" width="5.7109375" style="82" customWidth="1"/>
    <col min="6150" max="6152" width="3.5703125" style="82" customWidth="1"/>
    <col min="6153" max="6162" width="5.28515625" style="82" customWidth="1"/>
    <col min="6163" max="6400" width="4.28515625" style="82"/>
    <col min="6401" max="6402" width="4.28515625" style="82" customWidth="1"/>
    <col min="6403" max="6403" width="9.140625" style="82" customWidth="1"/>
    <col min="6404" max="6404" width="15.7109375" style="82" customWidth="1"/>
    <col min="6405" max="6405" width="5.7109375" style="82" customWidth="1"/>
    <col min="6406" max="6408" width="3.5703125" style="82" customWidth="1"/>
    <col min="6409" max="6418" width="5.28515625" style="82" customWidth="1"/>
    <col min="6419" max="6656" width="4.28515625" style="82"/>
    <col min="6657" max="6658" width="4.28515625" style="82" customWidth="1"/>
    <col min="6659" max="6659" width="9.140625" style="82" customWidth="1"/>
    <col min="6660" max="6660" width="15.7109375" style="82" customWidth="1"/>
    <col min="6661" max="6661" width="5.7109375" style="82" customWidth="1"/>
    <col min="6662" max="6664" width="3.5703125" style="82" customWidth="1"/>
    <col min="6665" max="6674" width="5.28515625" style="82" customWidth="1"/>
    <col min="6675" max="6912" width="4.28515625" style="82"/>
    <col min="6913" max="6914" width="4.28515625" style="82" customWidth="1"/>
    <col min="6915" max="6915" width="9.140625" style="82" customWidth="1"/>
    <col min="6916" max="6916" width="15.7109375" style="82" customWidth="1"/>
    <col min="6917" max="6917" width="5.7109375" style="82" customWidth="1"/>
    <col min="6918" max="6920" width="3.5703125" style="82" customWidth="1"/>
    <col min="6921" max="6930" width="5.28515625" style="82" customWidth="1"/>
    <col min="6931" max="7168" width="4.28515625" style="82"/>
    <col min="7169" max="7170" width="4.28515625" style="82" customWidth="1"/>
    <col min="7171" max="7171" width="9.140625" style="82" customWidth="1"/>
    <col min="7172" max="7172" width="15.7109375" style="82" customWidth="1"/>
    <col min="7173" max="7173" width="5.7109375" style="82" customWidth="1"/>
    <col min="7174" max="7176" width="3.5703125" style="82" customWidth="1"/>
    <col min="7177" max="7186" width="5.28515625" style="82" customWidth="1"/>
    <col min="7187" max="7424" width="4.28515625" style="82"/>
    <col min="7425" max="7426" width="4.28515625" style="82" customWidth="1"/>
    <col min="7427" max="7427" width="9.140625" style="82" customWidth="1"/>
    <col min="7428" max="7428" width="15.7109375" style="82" customWidth="1"/>
    <col min="7429" max="7429" width="5.7109375" style="82" customWidth="1"/>
    <col min="7430" max="7432" width="3.5703125" style="82" customWidth="1"/>
    <col min="7433" max="7442" width="5.28515625" style="82" customWidth="1"/>
    <col min="7443" max="7680" width="4.28515625" style="82"/>
    <col min="7681" max="7682" width="4.28515625" style="82" customWidth="1"/>
    <col min="7683" max="7683" width="9.140625" style="82" customWidth="1"/>
    <col min="7684" max="7684" width="15.7109375" style="82" customWidth="1"/>
    <col min="7685" max="7685" width="5.7109375" style="82" customWidth="1"/>
    <col min="7686" max="7688" width="3.5703125" style="82" customWidth="1"/>
    <col min="7689" max="7698" width="5.28515625" style="82" customWidth="1"/>
    <col min="7699" max="7936" width="4.28515625" style="82"/>
    <col min="7937" max="7938" width="4.28515625" style="82" customWidth="1"/>
    <col min="7939" max="7939" width="9.140625" style="82" customWidth="1"/>
    <col min="7940" max="7940" width="15.7109375" style="82" customWidth="1"/>
    <col min="7941" max="7941" width="5.7109375" style="82" customWidth="1"/>
    <col min="7942" max="7944" width="3.5703125" style="82" customWidth="1"/>
    <col min="7945" max="7954" width="5.28515625" style="82" customWidth="1"/>
    <col min="7955" max="8192" width="4.28515625" style="82"/>
    <col min="8193" max="8194" width="4.28515625" style="82" customWidth="1"/>
    <col min="8195" max="8195" width="9.140625" style="82" customWidth="1"/>
    <col min="8196" max="8196" width="15.7109375" style="82" customWidth="1"/>
    <col min="8197" max="8197" width="5.7109375" style="82" customWidth="1"/>
    <col min="8198" max="8200" width="3.5703125" style="82" customWidth="1"/>
    <col min="8201" max="8210" width="5.28515625" style="82" customWidth="1"/>
    <col min="8211" max="8448" width="4.28515625" style="82"/>
    <col min="8449" max="8450" width="4.28515625" style="82" customWidth="1"/>
    <col min="8451" max="8451" width="9.140625" style="82" customWidth="1"/>
    <col min="8452" max="8452" width="15.7109375" style="82" customWidth="1"/>
    <col min="8453" max="8453" width="5.7109375" style="82" customWidth="1"/>
    <col min="8454" max="8456" width="3.5703125" style="82" customWidth="1"/>
    <col min="8457" max="8466" width="5.28515625" style="82" customWidth="1"/>
    <col min="8467" max="8704" width="4.28515625" style="82"/>
    <col min="8705" max="8706" width="4.28515625" style="82" customWidth="1"/>
    <col min="8707" max="8707" width="9.140625" style="82" customWidth="1"/>
    <col min="8708" max="8708" width="15.7109375" style="82" customWidth="1"/>
    <col min="8709" max="8709" width="5.7109375" style="82" customWidth="1"/>
    <col min="8710" max="8712" width="3.5703125" style="82" customWidth="1"/>
    <col min="8713" max="8722" width="5.28515625" style="82" customWidth="1"/>
    <col min="8723" max="8960" width="4.28515625" style="82"/>
    <col min="8961" max="8962" width="4.28515625" style="82" customWidth="1"/>
    <col min="8963" max="8963" width="9.140625" style="82" customWidth="1"/>
    <col min="8964" max="8964" width="15.7109375" style="82" customWidth="1"/>
    <col min="8965" max="8965" width="5.7109375" style="82" customWidth="1"/>
    <col min="8966" max="8968" width="3.5703125" style="82" customWidth="1"/>
    <col min="8969" max="8978" width="5.28515625" style="82" customWidth="1"/>
    <col min="8979" max="9216" width="4.28515625" style="82"/>
    <col min="9217" max="9218" width="4.28515625" style="82" customWidth="1"/>
    <col min="9219" max="9219" width="9.140625" style="82" customWidth="1"/>
    <col min="9220" max="9220" width="15.7109375" style="82" customWidth="1"/>
    <col min="9221" max="9221" width="5.7109375" style="82" customWidth="1"/>
    <col min="9222" max="9224" width="3.5703125" style="82" customWidth="1"/>
    <col min="9225" max="9234" width="5.28515625" style="82" customWidth="1"/>
    <col min="9235" max="9472" width="4.28515625" style="82"/>
    <col min="9473" max="9474" width="4.28515625" style="82" customWidth="1"/>
    <col min="9475" max="9475" width="9.140625" style="82" customWidth="1"/>
    <col min="9476" max="9476" width="15.7109375" style="82" customWidth="1"/>
    <col min="9477" max="9477" width="5.7109375" style="82" customWidth="1"/>
    <col min="9478" max="9480" width="3.5703125" style="82" customWidth="1"/>
    <col min="9481" max="9490" width="5.28515625" style="82" customWidth="1"/>
    <col min="9491" max="9728" width="4.28515625" style="82"/>
    <col min="9729" max="9730" width="4.28515625" style="82" customWidth="1"/>
    <col min="9731" max="9731" width="9.140625" style="82" customWidth="1"/>
    <col min="9732" max="9732" width="15.7109375" style="82" customWidth="1"/>
    <col min="9733" max="9733" width="5.7109375" style="82" customWidth="1"/>
    <col min="9734" max="9736" width="3.5703125" style="82" customWidth="1"/>
    <col min="9737" max="9746" width="5.28515625" style="82" customWidth="1"/>
    <col min="9747" max="9984" width="4.28515625" style="82"/>
    <col min="9985" max="9986" width="4.28515625" style="82" customWidth="1"/>
    <col min="9987" max="9987" width="9.140625" style="82" customWidth="1"/>
    <col min="9988" max="9988" width="15.7109375" style="82" customWidth="1"/>
    <col min="9989" max="9989" width="5.7109375" style="82" customWidth="1"/>
    <col min="9990" max="9992" width="3.5703125" style="82" customWidth="1"/>
    <col min="9993" max="10002" width="5.28515625" style="82" customWidth="1"/>
    <col min="10003" max="10240" width="4.28515625" style="82"/>
    <col min="10241" max="10242" width="4.28515625" style="82" customWidth="1"/>
    <col min="10243" max="10243" width="9.140625" style="82" customWidth="1"/>
    <col min="10244" max="10244" width="15.7109375" style="82" customWidth="1"/>
    <col min="10245" max="10245" width="5.7109375" style="82" customWidth="1"/>
    <col min="10246" max="10248" width="3.5703125" style="82" customWidth="1"/>
    <col min="10249" max="10258" width="5.28515625" style="82" customWidth="1"/>
    <col min="10259" max="10496" width="4.28515625" style="82"/>
    <col min="10497" max="10498" width="4.28515625" style="82" customWidth="1"/>
    <col min="10499" max="10499" width="9.140625" style="82" customWidth="1"/>
    <col min="10500" max="10500" width="15.7109375" style="82" customWidth="1"/>
    <col min="10501" max="10501" width="5.7109375" style="82" customWidth="1"/>
    <col min="10502" max="10504" width="3.5703125" style="82" customWidth="1"/>
    <col min="10505" max="10514" width="5.28515625" style="82" customWidth="1"/>
    <col min="10515" max="10752" width="4.28515625" style="82"/>
    <col min="10753" max="10754" width="4.28515625" style="82" customWidth="1"/>
    <col min="10755" max="10755" width="9.140625" style="82" customWidth="1"/>
    <col min="10756" max="10756" width="15.7109375" style="82" customWidth="1"/>
    <col min="10757" max="10757" width="5.7109375" style="82" customWidth="1"/>
    <col min="10758" max="10760" width="3.5703125" style="82" customWidth="1"/>
    <col min="10761" max="10770" width="5.28515625" style="82" customWidth="1"/>
    <col min="10771" max="11008" width="4.28515625" style="82"/>
    <col min="11009" max="11010" width="4.28515625" style="82" customWidth="1"/>
    <col min="11011" max="11011" width="9.140625" style="82" customWidth="1"/>
    <col min="11012" max="11012" width="15.7109375" style="82" customWidth="1"/>
    <col min="11013" max="11013" width="5.7109375" style="82" customWidth="1"/>
    <col min="11014" max="11016" width="3.5703125" style="82" customWidth="1"/>
    <col min="11017" max="11026" width="5.28515625" style="82" customWidth="1"/>
    <col min="11027" max="11264" width="4.28515625" style="82"/>
    <col min="11265" max="11266" width="4.28515625" style="82" customWidth="1"/>
    <col min="11267" max="11267" width="9.140625" style="82" customWidth="1"/>
    <col min="11268" max="11268" width="15.7109375" style="82" customWidth="1"/>
    <col min="11269" max="11269" width="5.7109375" style="82" customWidth="1"/>
    <col min="11270" max="11272" width="3.5703125" style="82" customWidth="1"/>
    <col min="11273" max="11282" width="5.28515625" style="82" customWidth="1"/>
    <col min="11283" max="11520" width="4.28515625" style="82"/>
    <col min="11521" max="11522" width="4.28515625" style="82" customWidth="1"/>
    <col min="11523" max="11523" width="9.140625" style="82" customWidth="1"/>
    <col min="11524" max="11524" width="15.7109375" style="82" customWidth="1"/>
    <col min="11525" max="11525" width="5.7109375" style="82" customWidth="1"/>
    <col min="11526" max="11528" width="3.5703125" style="82" customWidth="1"/>
    <col min="11529" max="11538" width="5.28515625" style="82" customWidth="1"/>
    <col min="11539" max="11776" width="4.28515625" style="82"/>
    <col min="11777" max="11778" width="4.28515625" style="82" customWidth="1"/>
    <col min="11779" max="11779" width="9.140625" style="82" customWidth="1"/>
    <col min="11780" max="11780" width="15.7109375" style="82" customWidth="1"/>
    <col min="11781" max="11781" width="5.7109375" style="82" customWidth="1"/>
    <col min="11782" max="11784" width="3.5703125" style="82" customWidth="1"/>
    <col min="11785" max="11794" width="5.28515625" style="82" customWidth="1"/>
    <col min="11795" max="12032" width="4.28515625" style="82"/>
    <col min="12033" max="12034" width="4.28515625" style="82" customWidth="1"/>
    <col min="12035" max="12035" width="9.140625" style="82" customWidth="1"/>
    <col min="12036" max="12036" width="15.7109375" style="82" customWidth="1"/>
    <col min="12037" max="12037" width="5.7109375" style="82" customWidth="1"/>
    <col min="12038" max="12040" width="3.5703125" style="82" customWidth="1"/>
    <col min="12041" max="12050" width="5.28515625" style="82" customWidth="1"/>
    <col min="12051" max="12288" width="4.28515625" style="82"/>
    <col min="12289" max="12290" width="4.28515625" style="82" customWidth="1"/>
    <col min="12291" max="12291" width="9.140625" style="82" customWidth="1"/>
    <col min="12292" max="12292" width="15.7109375" style="82" customWidth="1"/>
    <col min="12293" max="12293" width="5.7109375" style="82" customWidth="1"/>
    <col min="12294" max="12296" width="3.5703125" style="82" customWidth="1"/>
    <col min="12297" max="12306" width="5.28515625" style="82" customWidth="1"/>
    <col min="12307" max="12544" width="4.28515625" style="82"/>
    <col min="12545" max="12546" width="4.28515625" style="82" customWidth="1"/>
    <col min="12547" max="12547" width="9.140625" style="82" customWidth="1"/>
    <col min="12548" max="12548" width="15.7109375" style="82" customWidth="1"/>
    <col min="12549" max="12549" width="5.7109375" style="82" customWidth="1"/>
    <col min="12550" max="12552" width="3.5703125" style="82" customWidth="1"/>
    <col min="12553" max="12562" width="5.28515625" style="82" customWidth="1"/>
    <col min="12563" max="12800" width="4.28515625" style="82"/>
    <col min="12801" max="12802" width="4.28515625" style="82" customWidth="1"/>
    <col min="12803" max="12803" width="9.140625" style="82" customWidth="1"/>
    <col min="12804" max="12804" width="15.7109375" style="82" customWidth="1"/>
    <col min="12805" max="12805" width="5.7109375" style="82" customWidth="1"/>
    <col min="12806" max="12808" width="3.5703125" style="82" customWidth="1"/>
    <col min="12809" max="12818" width="5.28515625" style="82" customWidth="1"/>
    <col min="12819" max="13056" width="4.28515625" style="82"/>
    <col min="13057" max="13058" width="4.28515625" style="82" customWidth="1"/>
    <col min="13059" max="13059" width="9.140625" style="82" customWidth="1"/>
    <col min="13060" max="13060" width="15.7109375" style="82" customWidth="1"/>
    <col min="13061" max="13061" width="5.7109375" style="82" customWidth="1"/>
    <col min="13062" max="13064" width="3.5703125" style="82" customWidth="1"/>
    <col min="13065" max="13074" width="5.28515625" style="82" customWidth="1"/>
    <col min="13075" max="13312" width="4.28515625" style="82"/>
    <col min="13313" max="13314" width="4.28515625" style="82" customWidth="1"/>
    <col min="13315" max="13315" width="9.140625" style="82" customWidth="1"/>
    <col min="13316" max="13316" width="15.7109375" style="82" customWidth="1"/>
    <col min="13317" max="13317" width="5.7109375" style="82" customWidth="1"/>
    <col min="13318" max="13320" width="3.5703125" style="82" customWidth="1"/>
    <col min="13321" max="13330" width="5.28515625" style="82" customWidth="1"/>
    <col min="13331" max="13568" width="4.28515625" style="82"/>
    <col min="13569" max="13570" width="4.28515625" style="82" customWidth="1"/>
    <col min="13571" max="13571" width="9.140625" style="82" customWidth="1"/>
    <col min="13572" max="13572" width="15.7109375" style="82" customWidth="1"/>
    <col min="13573" max="13573" width="5.7109375" style="82" customWidth="1"/>
    <col min="13574" max="13576" width="3.5703125" style="82" customWidth="1"/>
    <col min="13577" max="13586" width="5.28515625" style="82" customWidth="1"/>
    <col min="13587" max="13824" width="4.28515625" style="82"/>
    <col min="13825" max="13826" width="4.28515625" style="82" customWidth="1"/>
    <col min="13827" max="13827" width="9.140625" style="82" customWidth="1"/>
    <col min="13828" max="13828" width="15.7109375" style="82" customWidth="1"/>
    <col min="13829" max="13829" width="5.7109375" style="82" customWidth="1"/>
    <col min="13830" max="13832" width="3.5703125" style="82" customWidth="1"/>
    <col min="13833" max="13842" width="5.28515625" style="82" customWidth="1"/>
    <col min="13843" max="14080" width="4.28515625" style="82"/>
    <col min="14081" max="14082" width="4.28515625" style="82" customWidth="1"/>
    <col min="14083" max="14083" width="9.140625" style="82" customWidth="1"/>
    <col min="14084" max="14084" width="15.7109375" style="82" customWidth="1"/>
    <col min="14085" max="14085" width="5.7109375" style="82" customWidth="1"/>
    <col min="14086" max="14088" width="3.5703125" style="82" customWidth="1"/>
    <col min="14089" max="14098" width="5.28515625" style="82" customWidth="1"/>
    <col min="14099" max="14336" width="4.28515625" style="82"/>
    <col min="14337" max="14338" width="4.28515625" style="82" customWidth="1"/>
    <col min="14339" max="14339" width="9.140625" style="82" customWidth="1"/>
    <col min="14340" max="14340" width="15.7109375" style="82" customWidth="1"/>
    <col min="14341" max="14341" width="5.7109375" style="82" customWidth="1"/>
    <col min="14342" max="14344" width="3.5703125" style="82" customWidth="1"/>
    <col min="14345" max="14354" width="5.28515625" style="82" customWidth="1"/>
    <col min="14355" max="14592" width="4.28515625" style="82"/>
    <col min="14593" max="14594" width="4.28515625" style="82" customWidth="1"/>
    <col min="14595" max="14595" width="9.140625" style="82" customWidth="1"/>
    <col min="14596" max="14596" width="15.7109375" style="82" customWidth="1"/>
    <col min="14597" max="14597" width="5.7109375" style="82" customWidth="1"/>
    <col min="14598" max="14600" width="3.5703125" style="82" customWidth="1"/>
    <col min="14601" max="14610" width="5.28515625" style="82" customWidth="1"/>
    <col min="14611" max="14848" width="4.28515625" style="82"/>
    <col min="14849" max="14850" width="4.28515625" style="82" customWidth="1"/>
    <col min="14851" max="14851" width="9.140625" style="82" customWidth="1"/>
    <col min="14852" max="14852" width="15.7109375" style="82" customWidth="1"/>
    <col min="14853" max="14853" width="5.7109375" style="82" customWidth="1"/>
    <col min="14854" max="14856" width="3.5703125" style="82" customWidth="1"/>
    <col min="14857" max="14866" width="5.28515625" style="82" customWidth="1"/>
    <col min="14867" max="15104" width="4.28515625" style="82"/>
    <col min="15105" max="15106" width="4.28515625" style="82" customWidth="1"/>
    <col min="15107" max="15107" width="9.140625" style="82" customWidth="1"/>
    <col min="15108" max="15108" width="15.7109375" style="82" customWidth="1"/>
    <col min="15109" max="15109" width="5.7109375" style="82" customWidth="1"/>
    <col min="15110" max="15112" width="3.5703125" style="82" customWidth="1"/>
    <col min="15113" max="15122" width="5.28515625" style="82" customWidth="1"/>
    <col min="15123" max="15360" width="4.28515625" style="82"/>
    <col min="15361" max="15362" width="4.28515625" style="82" customWidth="1"/>
    <col min="15363" max="15363" width="9.140625" style="82" customWidth="1"/>
    <col min="15364" max="15364" width="15.7109375" style="82" customWidth="1"/>
    <col min="15365" max="15365" width="5.7109375" style="82" customWidth="1"/>
    <col min="15366" max="15368" width="3.5703125" style="82" customWidth="1"/>
    <col min="15369" max="15378" width="5.28515625" style="82" customWidth="1"/>
    <col min="15379" max="15616" width="4.28515625" style="82"/>
    <col min="15617" max="15618" width="4.28515625" style="82" customWidth="1"/>
    <col min="15619" max="15619" width="9.140625" style="82" customWidth="1"/>
    <col min="15620" max="15620" width="15.7109375" style="82" customWidth="1"/>
    <col min="15621" max="15621" width="5.7109375" style="82" customWidth="1"/>
    <col min="15622" max="15624" width="3.5703125" style="82" customWidth="1"/>
    <col min="15625" max="15634" width="5.28515625" style="82" customWidth="1"/>
    <col min="15635" max="15872" width="4.28515625" style="82"/>
    <col min="15873" max="15874" width="4.28515625" style="82" customWidth="1"/>
    <col min="15875" max="15875" width="9.140625" style="82" customWidth="1"/>
    <col min="15876" max="15876" width="15.7109375" style="82" customWidth="1"/>
    <col min="15877" max="15877" width="5.7109375" style="82" customWidth="1"/>
    <col min="15878" max="15880" width="3.5703125" style="82" customWidth="1"/>
    <col min="15881" max="15890" width="5.28515625" style="82" customWidth="1"/>
    <col min="15891" max="16128" width="4.28515625" style="82"/>
    <col min="16129" max="16130" width="4.28515625" style="82" customWidth="1"/>
    <col min="16131" max="16131" width="9.140625" style="82" customWidth="1"/>
    <col min="16132" max="16132" width="15.7109375" style="82" customWidth="1"/>
    <col min="16133" max="16133" width="5.7109375" style="82" customWidth="1"/>
    <col min="16134" max="16136" width="3.5703125" style="82" customWidth="1"/>
    <col min="16137" max="16146" width="5.28515625" style="82" customWidth="1"/>
    <col min="16147" max="16384" width="4.28515625" style="82"/>
  </cols>
  <sheetData>
    <row r="1" spans="1:18" ht="12" customHeight="1">
      <c r="A1" s="1208"/>
      <c r="B1" s="1208"/>
      <c r="C1" s="1208"/>
      <c r="D1" s="1208"/>
      <c r="E1" s="1208"/>
      <c r="F1" s="1208"/>
      <c r="G1" s="1208"/>
      <c r="H1" s="1208"/>
      <c r="I1" s="1208"/>
      <c r="J1" s="1208"/>
      <c r="K1" s="1208"/>
      <c r="L1" s="1208"/>
      <c r="M1" s="1208"/>
      <c r="N1" s="1208"/>
      <c r="O1" s="1208"/>
      <c r="P1" s="1208"/>
      <c r="Q1" s="1208"/>
      <c r="R1" s="1208"/>
    </row>
    <row r="2" spans="1:18" ht="55.5" customHeight="1">
      <c r="A2" s="1991" t="s">
        <v>2034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  <c r="Q2" s="1991"/>
      <c r="R2" s="1991"/>
    </row>
    <row r="3" spans="1:18" ht="12" customHeight="1">
      <c r="A3" s="1208"/>
      <c r="B3" s="1208"/>
      <c r="C3" s="1208"/>
      <c r="D3" s="1208"/>
      <c r="E3" s="1208"/>
      <c r="F3" s="1208"/>
      <c r="G3" s="1208"/>
      <c r="H3" s="1208"/>
      <c r="I3" s="1208"/>
      <c r="J3" s="1208"/>
      <c r="K3" s="1208"/>
      <c r="L3" s="1208"/>
      <c r="M3" s="1208"/>
      <c r="N3" s="1208"/>
      <c r="O3" s="1208"/>
      <c r="P3" s="1208"/>
      <c r="Q3" s="1208"/>
      <c r="R3" s="1208"/>
    </row>
    <row r="4" spans="1:18" ht="24" customHeight="1">
      <c r="A4" s="1208"/>
      <c r="B4" s="1208"/>
      <c r="C4" s="1208"/>
      <c r="D4" s="1208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</row>
    <row r="5" spans="1:18" ht="14.25" customHeight="1">
      <c r="A5" s="1992" t="s">
        <v>2035</v>
      </c>
      <c r="B5" s="1993"/>
      <c r="C5" s="1998" t="s">
        <v>2036</v>
      </c>
      <c r="D5" s="1998"/>
      <c r="E5" s="1998" t="s">
        <v>433</v>
      </c>
      <c r="F5" s="1998" t="s">
        <v>23</v>
      </c>
      <c r="G5" s="1998"/>
      <c r="H5" s="1998"/>
      <c r="I5" s="1998" t="s">
        <v>1359</v>
      </c>
      <c r="J5" s="1998"/>
      <c r="K5" s="1998"/>
      <c r="L5" s="1998"/>
      <c r="M5" s="1998" t="s">
        <v>1360</v>
      </c>
      <c r="N5" s="1998"/>
      <c r="O5" s="1998"/>
      <c r="P5" s="1998"/>
      <c r="Q5" s="1998" t="s">
        <v>1217</v>
      </c>
      <c r="R5" s="1998"/>
    </row>
    <row r="6" spans="1:18" ht="16.5" customHeight="1">
      <c r="A6" s="1994"/>
      <c r="B6" s="1995"/>
      <c r="C6" s="1998"/>
      <c r="D6" s="1998"/>
      <c r="E6" s="1998"/>
      <c r="F6" s="1998"/>
      <c r="G6" s="1998"/>
      <c r="H6" s="1998"/>
      <c r="I6" s="1209"/>
      <c r="J6" s="1210" t="s">
        <v>289</v>
      </c>
      <c r="K6" s="1210" t="s">
        <v>290</v>
      </c>
      <c r="L6" s="1210" t="s">
        <v>291</v>
      </c>
      <c r="M6" s="1209"/>
      <c r="N6" s="1210" t="s">
        <v>289</v>
      </c>
      <c r="O6" s="1210" t="s">
        <v>290</v>
      </c>
      <c r="P6" s="1210" t="s">
        <v>291</v>
      </c>
      <c r="Q6" s="1209"/>
      <c r="R6" s="1210" t="s">
        <v>289</v>
      </c>
    </row>
    <row r="7" spans="1:18" ht="16.5" customHeight="1" thickBot="1">
      <c r="A7" s="1996"/>
      <c r="B7" s="1997"/>
      <c r="C7" s="1999" t="s">
        <v>1218</v>
      </c>
      <c r="D7" s="1999"/>
      <c r="E7" s="1999"/>
      <c r="F7" s="1999"/>
      <c r="G7" s="1999"/>
      <c r="H7" s="1999"/>
      <c r="I7" s="1211" t="s">
        <v>289</v>
      </c>
      <c r="J7" s="1212" t="s">
        <v>290</v>
      </c>
      <c r="K7" s="1212" t="s">
        <v>291</v>
      </c>
      <c r="L7" s="1213"/>
      <c r="M7" s="1211" t="s">
        <v>289</v>
      </c>
      <c r="N7" s="1212" t="s">
        <v>290</v>
      </c>
      <c r="O7" s="1212" t="s">
        <v>291</v>
      </c>
      <c r="P7" s="1213"/>
      <c r="Q7" s="1211" t="s">
        <v>289</v>
      </c>
      <c r="R7" s="1213"/>
    </row>
    <row r="8" spans="1:18" ht="19.5" customHeight="1">
      <c r="A8" s="1859" t="s">
        <v>3</v>
      </c>
      <c r="B8" s="1859"/>
      <c r="C8" s="1859"/>
      <c r="D8" s="1859"/>
      <c r="E8" s="824" t="s">
        <v>322</v>
      </c>
      <c r="F8" s="1990" t="s">
        <v>320</v>
      </c>
      <c r="G8" s="1859"/>
      <c r="H8" s="1859"/>
      <c r="I8" s="1214" t="s">
        <v>307</v>
      </c>
      <c r="J8" s="1214" t="s">
        <v>308</v>
      </c>
      <c r="K8" s="1214" t="s">
        <v>309</v>
      </c>
      <c r="L8" s="1214" t="s">
        <v>310</v>
      </c>
      <c r="M8" s="1214" t="s">
        <v>311</v>
      </c>
      <c r="N8" s="1214" t="s">
        <v>312</v>
      </c>
      <c r="O8" s="1214" t="s">
        <v>313</v>
      </c>
      <c r="P8" s="1214" t="s">
        <v>314</v>
      </c>
      <c r="Q8" s="1214" t="s">
        <v>315</v>
      </c>
      <c r="R8" s="1214" t="s">
        <v>316</v>
      </c>
    </row>
    <row r="9" spans="1:18" ht="15.75" customHeight="1">
      <c r="A9" s="1982" t="s">
        <v>2037</v>
      </c>
      <c r="B9" s="1982"/>
      <c r="C9" s="1982"/>
      <c r="D9" s="1982"/>
      <c r="E9" s="226" t="s">
        <v>320</v>
      </c>
      <c r="F9" s="1981">
        <f>J9+K9+L9+N9+O9+P9+R9</f>
        <v>897</v>
      </c>
      <c r="G9" s="1981"/>
      <c r="H9" s="1981"/>
      <c r="I9" s="687" t="s">
        <v>402</v>
      </c>
      <c r="J9" s="687">
        <v>57</v>
      </c>
      <c r="K9" s="687">
        <v>7</v>
      </c>
      <c r="L9" s="687">
        <v>27</v>
      </c>
      <c r="M9" s="687" t="s">
        <v>402</v>
      </c>
      <c r="N9" s="687">
        <v>182</v>
      </c>
      <c r="O9" s="687">
        <v>172</v>
      </c>
      <c r="P9" s="687">
        <v>231</v>
      </c>
      <c r="Q9" s="687" t="s">
        <v>402</v>
      </c>
      <c r="R9" s="687">
        <v>221</v>
      </c>
    </row>
    <row r="10" spans="1:18" ht="15.75" customHeight="1">
      <c r="A10" s="1980" t="s">
        <v>883</v>
      </c>
      <c r="B10" s="1980"/>
      <c r="C10" s="1980"/>
      <c r="D10" s="1980"/>
      <c r="E10" s="226" t="s">
        <v>307</v>
      </c>
      <c r="F10" s="1981">
        <f>J10+K10+L10+N10+O10+P10+R10</f>
        <v>368</v>
      </c>
      <c r="G10" s="1981"/>
      <c r="H10" s="1981"/>
      <c r="I10" s="687" t="s">
        <v>402</v>
      </c>
      <c r="J10" s="687">
        <v>15</v>
      </c>
      <c r="K10" s="687">
        <v>4</v>
      </c>
      <c r="L10" s="687">
        <v>20</v>
      </c>
      <c r="M10" s="687" t="s">
        <v>402</v>
      </c>
      <c r="N10" s="687">
        <v>64</v>
      </c>
      <c r="O10" s="687">
        <v>71</v>
      </c>
      <c r="P10" s="687">
        <v>97</v>
      </c>
      <c r="Q10" s="687" t="s">
        <v>402</v>
      </c>
      <c r="R10" s="687">
        <v>97</v>
      </c>
    </row>
    <row r="11" spans="1:18" ht="15.75" customHeight="1">
      <c r="A11" s="1989" t="s">
        <v>1219</v>
      </c>
      <c r="B11" s="1989"/>
      <c r="C11" s="1989"/>
      <c r="D11" s="1989"/>
      <c r="E11" s="226" t="s">
        <v>308</v>
      </c>
      <c r="F11" s="1981">
        <f>I11+J11+K11+L11+M11+N11+O11+Q11+R11</f>
        <v>347</v>
      </c>
      <c r="G11" s="1981"/>
      <c r="H11" s="1981"/>
      <c r="I11" s="1215">
        <f t="shared" ref="I11:O12" si="0">I13+I15+I17+I19+I21</f>
        <v>76</v>
      </c>
      <c r="J11" s="1215">
        <f t="shared" si="0"/>
        <v>1</v>
      </c>
      <c r="K11" s="1215">
        <f t="shared" si="0"/>
        <v>2</v>
      </c>
      <c r="L11" s="1215">
        <f t="shared" si="0"/>
        <v>4</v>
      </c>
      <c r="M11" s="1215">
        <f t="shared" si="0"/>
        <v>180</v>
      </c>
      <c r="N11" s="1215">
        <f t="shared" si="0"/>
        <v>3</v>
      </c>
      <c r="O11" s="1215">
        <f t="shared" si="0"/>
        <v>2</v>
      </c>
      <c r="P11" s="1215" t="s">
        <v>402</v>
      </c>
      <c r="Q11" s="1215">
        <f>Q13+Q15+Q17+Q19+Q21</f>
        <v>79</v>
      </c>
      <c r="R11" s="1215"/>
    </row>
    <row r="12" spans="1:18" ht="15.75" customHeight="1">
      <c r="A12" s="1987" t="s">
        <v>2038</v>
      </c>
      <c r="B12" s="1987"/>
      <c r="C12" s="1987"/>
      <c r="D12" s="1987"/>
      <c r="E12" s="226" t="s">
        <v>309</v>
      </c>
      <c r="F12" s="1981">
        <f>I12+J12+K12+L12+M12+N12+O12+Q12+R12</f>
        <v>122</v>
      </c>
      <c r="G12" s="1981"/>
      <c r="H12" s="1981"/>
      <c r="I12" s="1215">
        <f t="shared" si="0"/>
        <v>34</v>
      </c>
      <c r="J12" s="1215">
        <f t="shared" si="0"/>
        <v>1</v>
      </c>
      <c r="K12" s="1215">
        <f t="shared" si="0"/>
        <v>2</v>
      </c>
      <c r="L12" s="1215">
        <f t="shared" si="0"/>
        <v>3</v>
      </c>
      <c r="M12" s="1215">
        <f t="shared" si="0"/>
        <v>76</v>
      </c>
      <c r="N12" s="1215">
        <f t="shared" si="0"/>
        <v>0</v>
      </c>
      <c r="O12" s="1215">
        <f t="shared" si="0"/>
        <v>1</v>
      </c>
      <c r="P12" s="1215" t="s">
        <v>402</v>
      </c>
      <c r="Q12" s="1215">
        <f>Q14+Q16+Q18+Q20+Q22</f>
        <v>5</v>
      </c>
      <c r="R12" s="1215"/>
    </row>
    <row r="13" spans="1:18" ht="15.75" customHeight="1">
      <c r="A13" s="1985" t="s">
        <v>2039</v>
      </c>
      <c r="B13" s="1980" t="s">
        <v>1220</v>
      </c>
      <c r="C13" s="1980"/>
      <c r="D13" s="1980"/>
      <c r="E13" s="226" t="s">
        <v>310</v>
      </c>
      <c r="F13" s="1981">
        <f>I13+J13+K13+L13+M13+N13+O13+Q13</f>
        <v>335</v>
      </c>
      <c r="G13" s="1981"/>
      <c r="H13" s="1981"/>
      <c r="I13" s="687">
        <v>76</v>
      </c>
      <c r="J13" s="687"/>
      <c r="K13" s="687"/>
      <c r="L13" s="1216"/>
      <c r="M13" s="687">
        <v>180</v>
      </c>
      <c r="N13" s="687"/>
      <c r="O13" s="687"/>
      <c r="P13" s="687" t="s">
        <v>402</v>
      </c>
      <c r="Q13" s="687">
        <v>79</v>
      </c>
      <c r="R13" s="687" t="s">
        <v>402</v>
      </c>
    </row>
    <row r="14" spans="1:18" ht="15.75" customHeight="1">
      <c r="A14" s="1985"/>
      <c r="B14" s="1980" t="s">
        <v>2038</v>
      </c>
      <c r="C14" s="1980"/>
      <c r="D14" s="1980"/>
      <c r="E14" s="226" t="s">
        <v>311</v>
      </c>
      <c r="F14" s="1981">
        <f t="shared" ref="F14:F22" si="1">I14+J14+K14+L14+M14+N14+O14+Q14</f>
        <v>115</v>
      </c>
      <c r="G14" s="1981"/>
      <c r="H14" s="1981"/>
      <c r="I14" s="687">
        <v>34</v>
      </c>
      <c r="J14" s="687"/>
      <c r="K14" s="687"/>
      <c r="L14" s="1216"/>
      <c r="M14" s="687">
        <v>76</v>
      </c>
      <c r="N14" s="687"/>
      <c r="O14" s="687"/>
      <c r="P14" s="687" t="s">
        <v>402</v>
      </c>
      <c r="Q14" s="687">
        <v>5</v>
      </c>
      <c r="R14" s="687" t="s">
        <v>402</v>
      </c>
    </row>
    <row r="15" spans="1:18" ht="15.75" customHeight="1">
      <c r="A15" s="1985"/>
      <c r="B15" s="1987" t="s">
        <v>1221</v>
      </c>
      <c r="C15" s="1987"/>
      <c r="D15" s="1987"/>
      <c r="E15" s="226" t="s">
        <v>312</v>
      </c>
      <c r="F15" s="1981">
        <f t="shared" si="1"/>
        <v>0</v>
      </c>
      <c r="G15" s="1981"/>
      <c r="H15" s="1981"/>
      <c r="I15" s="687"/>
      <c r="J15" s="687"/>
      <c r="K15" s="687"/>
      <c r="L15" s="1216"/>
      <c r="M15" s="687"/>
      <c r="N15" s="687"/>
      <c r="O15" s="687"/>
      <c r="P15" s="687" t="s">
        <v>402</v>
      </c>
      <c r="Q15" s="687"/>
      <c r="R15" s="687" t="s">
        <v>402</v>
      </c>
    </row>
    <row r="16" spans="1:18" ht="15.75" customHeight="1">
      <c r="A16" s="1985"/>
      <c r="B16" s="1980" t="s">
        <v>2038</v>
      </c>
      <c r="C16" s="1980"/>
      <c r="D16" s="1980"/>
      <c r="E16" s="226" t="s">
        <v>313</v>
      </c>
      <c r="F16" s="1981">
        <f t="shared" si="1"/>
        <v>0</v>
      </c>
      <c r="G16" s="1981"/>
      <c r="H16" s="1981"/>
      <c r="I16" s="687"/>
      <c r="J16" s="687"/>
      <c r="K16" s="687"/>
      <c r="L16" s="1216"/>
      <c r="M16" s="687"/>
      <c r="N16" s="687"/>
      <c r="O16" s="687"/>
      <c r="P16" s="687" t="s">
        <v>402</v>
      </c>
      <c r="Q16" s="687"/>
      <c r="R16" s="687" t="s">
        <v>402</v>
      </c>
    </row>
    <row r="17" spans="1:18" ht="15.75" customHeight="1">
      <c r="A17" s="1985"/>
      <c r="B17" s="1987" t="s">
        <v>2040</v>
      </c>
      <c r="C17" s="1987"/>
      <c r="D17" s="1987"/>
      <c r="E17" s="226" t="s">
        <v>314</v>
      </c>
      <c r="F17" s="1981">
        <f t="shared" si="1"/>
        <v>8</v>
      </c>
      <c r="G17" s="1981"/>
      <c r="H17" s="1981"/>
      <c r="I17" s="687"/>
      <c r="J17" s="687">
        <v>1</v>
      </c>
      <c r="K17" s="687">
        <v>2</v>
      </c>
      <c r="L17" s="1216">
        <v>3</v>
      </c>
      <c r="M17" s="687"/>
      <c r="N17" s="687">
        <v>2</v>
      </c>
      <c r="O17" s="687"/>
      <c r="P17" s="687" t="s">
        <v>402</v>
      </c>
      <c r="Q17" s="687"/>
      <c r="R17" s="687"/>
    </row>
    <row r="18" spans="1:18" ht="15.75" customHeight="1">
      <c r="A18" s="1985"/>
      <c r="B18" s="1980" t="s">
        <v>2038</v>
      </c>
      <c r="C18" s="1980"/>
      <c r="D18" s="1980"/>
      <c r="E18" s="226" t="s">
        <v>315</v>
      </c>
      <c r="F18" s="1981">
        <f t="shared" si="1"/>
        <v>6</v>
      </c>
      <c r="G18" s="1981"/>
      <c r="H18" s="1981"/>
      <c r="I18" s="687"/>
      <c r="J18" s="687">
        <v>1</v>
      </c>
      <c r="K18" s="687">
        <v>2</v>
      </c>
      <c r="L18" s="1216">
        <v>3</v>
      </c>
      <c r="M18" s="687"/>
      <c r="N18" s="687"/>
      <c r="O18" s="687"/>
      <c r="P18" s="687" t="s">
        <v>402</v>
      </c>
      <c r="Q18" s="687"/>
      <c r="R18" s="687"/>
    </row>
    <row r="19" spans="1:18" ht="15.75" customHeight="1">
      <c r="A19" s="1985"/>
      <c r="B19" s="1987" t="s">
        <v>2041</v>
      </c>
      <c r="C19" s="1987"/>
      <c r="D19" s="1987"/>
      <c r="E19" s="226" t="s">
        <v>316</v>
      </c>
      <c r="F19" s="1981">
        <f t="shared" si="1"/>
        <v>3</v>
      </c>
      <c r="G19" s="1981"/>
      <c r="H19" s="1981"/>
      <c r="I19" s="687"/>
      <c r="J19" s="687"/>
      <c r="K19" s="687"/>
      <c r="L19" s="1216">
        <v>1</v>
      </c>
      <c r="M19" s="687"/>
      <c r="N19" s="687"/>
      <c r="O19" s="687">
        <v>2</v>
      </c>
      <c r="P19" s="687" t="s">
        <v>402</v>
      </c>
      <c r="Q19" s="687"/>
      <c r="R19" s="687"/>
    </row>
    <row r="20" spans="1:18" ht="15.75" customHeight="1">
      <c r="A20" s="1985"/>
      <c r="B20" s="1980" t="s">
        <v>2038</v>
      </c>
      <c r="C20" s="1980"/>
      <c r="D20" s="1980"/>
      <c r="E20" s="226" t="s">
        <v>6</v>
      </c>
      <c r="F20" s="1981">
        <f t="shared" si="1"/>
        <v>1</v>
      </c>
      <c r="G20" s="1981"/>
      <c r="H20" s="1981"/>
      <c r="I20" s="687"/>
      <c r="J20" s="687"/>
      <c r="K20" s="687"/>
      <c r="L20" s="1216"/>
      <c r="M20" s="687"/>
      <c r="N20" s="687"/>
      <c r="O20" s="687">
        <v>1</v>
      </c>
      <c r="P20" s="687" t="s">
        <v>402</v>
      </c>
      <c r="Q20" s="687"/>
      <c r="R20" s="687"/>
    </row>
    <row r="21" spans="1:18" ht="15.75" customHeight="1">
      <c r="A21" s="1985"/>
      <c r="B21" s="1988" t="s">
        <v>176</v>
      </c>
      <c r="C21" s="1988"/>
      <c r="D21" s="1988"/>
      <c r="E21" s="226" t="s">
        <v>317</v>
      </c>
      <c r="F21" s="1981">
        <f t="shared" si="1"/>
        <v>1</v>
      </c>
      <c r="G21" s="1981"/>
      <c r="H21" s="1981"/>
      <c r="I21" s="687"/>
      <c r="J21" s="687"/>
      <c r="K21" s="687"/>
      <c r="L21" s="687"/>
      <c r="M21" s="687"/>
      <c r="N21" s="687">
        <v>1</v>
      </c>
      <c r="O21" s="687"/>
      <c r="P21" s="687" t="s">
        <v>402</v>
      </c>
      <c r="Q21" s="687"/>
      <c r="R21" s="687"/>
    </row>
    <row r="22" spans="1:18" ht="15.75" customHeight="1">
      <c r="A22" s="1985"/>
      <c r="B22" s="1980" t="s">
        <v>2038</v>
      </c>
      <c r="C22" s="1980"/>
      <c r="D22" s="1980"/>
      <c r="E22" s="226" t="s">
        <v>318</v>
      </c>
      <c r="F22" s="1981">
        <f t="shared" si="1"/>
        <v>0</v>
      </c>
      <c r="G22" s="1981"/>
      <c r="H22" s="1981"/>
      <c r="I22" s="687"/>
      <c r="J22" s="687"/>
      <c r="K22" s="687"/>
      <c r="L22" s="687"/>
      <c r="M22" s="687"/>
      <c r="N22" s="687"/>
      <c r="O22" s="687"/>
      <c r="P22" s="687" t="s">
        <v>402</v>
      </c>
      <c r="Q22" s="687"/>
      <c r="R22" s="687"/>
    </row>
    <row r="23" spans="1:18" ht="15.75" customHeight="1">
      <c r="A23" s="1982" t="s">
        <v>2042</v>
      </c>
      <c r="B23" s="1982"/>
      <c r="C23" s="1982"/>
      <c r="D23" s="1982"/>
      <c r="E23" s="226" t="s">
        <v>319</v>
      </c>
      <c r="F23" s="1981">
        <f>J23+K23+L23+N23+O23+P23+R23</f>
        <v>526</v>
      </c>
      <c r="G23" s="1981"/>
      <c r="H23" s="1981"/>
      <c r="I23" s="1215" t="s">
        <v>402</v>
      </c>
      <c r="J23" s="1215">
        <f t="shared" ref="J23:L24" si="2">J25+J27+J29+J31+J33+J35</f>
        <v>3</v>
      </c>
      <c r="K23" s="1215">
        <f t="shared" si="2"/>
        <v>0</v>
      </c>
      <c r="L23" s="1215">
        <f t="shared" si="2"/>
        <v>31</v>
      </c>
      <c r="M23" s="1215" t="s">
        <v>402</v>
      </c>
      <c r="N23" s="1215">
        <f t="shared" ref="N23:P24" si="3">N25+N27+N29+N31+N33+N35</f>
        <v>24</v>
      </c>
      <c r="O23" s="1215">
        <f t="shared" si="3"/>
        <v>16</v>
      </c>
      <c r="P23" s="1215">
        <f t="shared" si="3"/>
        <v>231</v>
      </c>
      <c r="Q23" s="1215" t="s">
        <v>402</v>
      </c>
      <c r="R23" s="1215">
        <f>R25+R27+R29+R31+R33+R35</f>
        <v>221</v>
      </c>
    </row>
    <row r="24" spans="1:18" ht="15.75" customHeight="1">
      <c r="A24" s="1980" t="s">
        <v>2043</v>
      </c>
      <c r="B24" s="1980"/>
      <c r="C24" s="1980"/>
      <c r="D24" s="1980"/>
      <c r="E24" s="226" t="s">
        <v>323</v>
      </c>
      <c r="F24" s="1981">
        <f t="shared" ref="F24:F36" si="4">J24+K24+L24+N24+O24+P24+R24</f>
        <v>226</v>
      </c>
      <c r="G24" s="1981"/>
      <c r="H24" s="1981"/>
      <c r="I24" s="1215" t="s">
        <v>402</v>
      </c>
      <c r="J24" s="1215">
        <f t="shared" si="2"/>
        <v>1</v>
      </c>
      <c r="K24" s="1215">
        <f t="shared" si="2"/>
        <v>0</v>
      </c>
      <c r="L24" s="1215">
        <f t="shared" si="2"/>
        <v>23</v>
      </c>
      <c r="M24" s="1215" t="s">
        <v>402</v>
      </c>
      <c r="N24" s="1215">
        <f t="shared" si="3"/>
        <v>3</v>
      </c>
      <c r="O24" s="1215">
        <f t="shared" si="3"/>
        <v>5</v>
      </c>
      <c r="P24" s="1215">
        <f t="shared" si="3"/>
        <v>97</v>
      </c>
      <c r="Q24" s="1215" t="s">
        <v>402</v>
      </c>
      <c r="R24" s="1215">
        <f>R26+R28+R30+R32+R34+R36</f>
        <v>97</v>
      </c>
    </row>
    <row r="25" spans="1:18" ht="15.75" customHeight="1">
      <c r="A25" s="1985" t="s">
        <v>2044</v>
      </c>
      <c r="B25" s="1980" t="s">
        <v>1222</v>
      </c>
      <c r="C25" s="1980"/>
      <c r="D25" s="1980"/>
      <c r="E25" s="226" t="s">
        <v>324</v>
      </c>
      <c r="F25" s="1981">
        <f t="shared" si="4"/>
        <v>465</v>
      </c>
      <c r="G25" s="1981"/>
      <c r="H25" s="1981"/>
      <c r="I25" s="687" t="s">
        <v>402</v>
      </c>
      <c r="J25" s="687"/>
      <c r="K25" s="687"/>
      <c r="L25" s="691">
        <v>31</v>
      </c>
      <c r="M25" s="687" t="s">
        <v>402</v>
      </c>
      <c r="N25" s="687"/>
      <c r="O25" s="687"/>
      <c r="P25" s="691">
        <v>220</v>
      </c>
      <c r="Q25" s="687" t="s">
        <v>402</v>
      </c>
      <c r="R25" s="1216">
        <v>214</v>
      </c>
    </row>
    <row r="26" spans="1:18" ht="15.75" customHeight="1">
      <c r="A26" s="1985"/>
      <c r="B26" s="1980" t="s">
        <v>2038</v>
      </c>
      <c r="C26" s="1980"/>
      <c r="D26" s="1980"/>
      <c r="E26" s="226" t="s">
        <v>325</v>
      </c>
      <c r="F26" s="1981">
        <f t="shared" si="4"/>
        <v>212</v>
      </c>
      <c r="G26" s="1981"/>
      <c r="H26" s="1981"/>
      <c r="I26" s="687" t="s">
        <v>402</v>
      </c>
      <c r="J26" s="687"/>
      <c r="K26" s="687"/>
      <c r="L26" s="691">
        <v>23</v>
      </c>
      <c r="M26" s="687" t="s">
        <v>402</v>
      </c>
      <c r="N26" s="687"/>
      <c r="O26" s="687"/>
      <c r="P26" s="1216">
        <v>97</v>
      </c>
      <c r="Q26" s="687" t="s">
        <v>402</v>
      </c>
      <c r="R26" s="1216">
        <v>92</v>
      </c>
    </row>
    <row r="27" spans="1:18" ht="15.75" customHeight="1">
      <c r="A27" s="1985"/>
      <c r="B27" s="1217" t="s">
        <v>1223</v>
      </c>
      <c r="C27" s="1217"/>
      <c r="D27" s="1218"/>
      <c r="E27" s="226" t="s">
        <v>326</v>
      </c>
      <c r="F27" s="1981">
        <f t="shared" si="4"/>
        <v>0</v>
      </c>
      <c r="G27" s="1981"/>
      <c r="H27" s="1981"/>
      <c r="I27" s="687" t="s">
        <v>402</v>
      </c>
      <c r="J27" s="687"/>
      <c r="K27" s="687"/>
      <c r="L27" s="687"/>
      <c r="M27" s="687" t="s">
        <v>402</v>
      </c>
      <c r="N27" s="687"/>
      <c r="O27" s="687"/>
      <c r="P27" s="687"/>
      <c r="Q27" s="687" t="s">
        <v>402</v>
      </c>
      <c r="R27" s="687"/>
    </row>
    <row r="28" spans="1:18" ht="15.75" customHeight="1">
      <c r="A28" s="1985"/>
      <c r="B28" s="1980" t="s">
        <v>2038</v>
      </c>
      <c r="C28" s="1980"/>
      <c r="D28" s="1980"/>
      <c r="E28" s="226" t="s">
        <v>327</v>
      </c>
      <c r="F28" s="1981">
        <f t="shared" si="4"/>
        <v>0</v>
      </c>
      <c r="G28" s="1981"/>
      <c r="H28" s="1981"/>
      <c r="I28" s="687" t="s">
        <v>402</v>
      </c>
      <c r="J28" s="687"/>
      <c r="K28" s="687"/>
      <c r="L28" s="687"/>
      <c r="M28" s="687" t="s">
        <v>402</v>
      </c>
      <c r="N28" s="687"/>
      <c r="O28" s="687"/>
      <c r="P28" s="687"/>
      <c r="Q28" s="687" t="s">
        <v>402</v>
      </c>
      <c r="R28" s="687"/>
    </row>
    <row r="29" spans="1:18" ht="15.75" customHeight="1">
      <c r="A29" s="1985"/>
      <c r="B29" s="1986" t="s">
        <v>2045</v>
      </c>
      <c r="C29" s="1986"/>
      <c r="D29" s="1986"/>
      <c r="E29" s="226" t="s">
        <v>328</v>
      </c>
      <c r="F29" s="1981">
        <f t="shared" si="4"/>
        <v>15</v>
      </c>
      <c r="G29" s="1981"/>
      <c r="H29" s="1981"/>
      <c r="I29" s="687" t="s">
        <v>402</v>
      </c>
      <c r="J29" s="687">
        <v>1</v>
      </c>
      <c r="K29" s="687"/>
      <c r="L29" s="687"/>
      <c r="M29" s="687" t="s">
        <v>402</v>
      </c>
      <c r="N29" s="687">
        <v>10</v>
      </c>
      <c r="O29" s="687"/>
      <c r="P29" s="687">
        <v>1</v>
      </c>
      <c r="Q29" s="687" t="s">
        <v>402</v>
      </c>
      <c r="R29" s="687">
        <v>3</v>
      </c>
    </row>
    <row r="30" spans="1:18" ht="15.75" customHeight="1">
      <c r="A30" s="1985"/>
      <c r="B30" s="1980" t="s">
        <v>2038</v>
      </c>
      <c r="C30" s="1980"/>
      <c r="D30" s="1980"/>
      <c r="E30" s="226" t="s">
        <v>7</v>
      </c>
      <c r="F30" s="1981">
        <f t="shared" si="4"/>
        <v>3</v>
      </c>
      <c r="G30" s="1981"/>
      <c r="H30" s="1981"/>
      <c r="I30" s="687" t="s">
        <v>402</v>
      </c>
      <c r="J30" s="687"/>
      <c r="K30" s="687"/>
      <c r="L30" s="687"/>
      <c r="M30" s="687" t="s">
        <v>402</v>
      </c>
      <c r="N30" s="687">
        <v>2</v>
      </c>
      <c r="O30" s="687"/>
      <c r="P30" s="687"/>
      <c r="Q30" s="687" t="s">
        <v>402</v>
      </c>
      <c r="R30" s="687">
        <v>1</v>
      </c>
    </row>
    <row r="31" spans="1:18" ht="15.75" customHeight="1">
      <c r="A31" s="1985"/>
      <c r="B31" s="1988" t="s">
        <v>2046</v>
      </c>
      <c r="C31" s="1988"/>
      <c r="D31" s="1988"/>
      <c r="E31" s="226" t="s">
        <v>8</v>
      </c>
      <c r="F31" s="1981">
        <f t="shared" si="4"/>
        <v>21</v>
      </c>
      <c r="G31" s="1981"/>
      <c r="H31" s="1981"/>
      <c r="I31" s="687" t="s">
        <v>402</v>
      </c>
      <c r="J31" s="687"/>
      <c r="K31" s="687"/>
      <c r="L31" s="687"/>
      <c r="M31" s="687" t="s">
        <v>402</v>
      </c>
      <c r="N31" s="687">
        <v>8</v>
      </c>
      <c r="O31" s="687">
        <v>6</v>
      </c>
      <c r="P31" s="687">
        <v>5</v>
      </c>
      <c r="Q31" s="687" t="s">
        <v>402</v>
      </c>
      <c r="R31" s="687">
        <v>2</v>
      </c>
    </row>
    <row r="32" spans="1:18" ht="15.75" customHeight="1">
      <c r="A32" s="1985"/>
      <c r="B32" s="1980" t="s">
        <v>2038</v>
      </c>
      <c r="C32" s="1980"/>
      <c r="D32" s="1980"/>
      <c r="E32" s="226" t="s">
        <v>9</v>
      </c>
      <c r="F32" s="1981">
        <f t="shared" si="4"/>
        <v>5</v>
      </c>
      <c r="G32" s="1981"/>
      <c r="H32" s="1981"/>
      <c r="I32" s="687" t="s">
        <v>402</v>
      </c>
      <c r="J32" s="687"/>
      <c r="K32" s="687"/>
      <c r="L32" s="687"/>
      <c r="M32" s="687" t="s">
        <v>402</v>
      </c>
      <c r="N32" s="687">
        <v>1</v>
      </c>
      <c r="O32" s="687">
        <v>2</v>
      </c>
      <c r="P32" s="687"/>
      <c r="Q32" s="687" t="s">
        <v>402</v>
      </c>
      <c r="R32" s="687">
        <v>2</v>
      </c>
    </row>
    <row r="33" spans="1:18" ht="15.75" customHeight="1">
      <c r="A33" s="1985"/>
      <c r="B33" s="1987" t="s">
        <v>1224</v>
      </c>
      <c r="C33" s="1987"/>
      <c r="D33" s="1987"/>
      <c r="E33" s="226" t="s">
        <v>10</v>
      </c>
      <c r="F33" s="1981">
        <f t="shared" si="4"/>
        <v>8</v>
      </c>
      <c r="G33" s="1981"/>
      <c r="H33" s="1981"/>
      <c r="I33" s="687" t="s">
        <v>402</v>
      </c>
      <c r="J33" s="687"/>
      <c r="K33" s="687"/>
      <c r="L33" s="687"/>
      <c r="M33" s="687" t="s">
        <v>402</v>
      </c>
      <c r="N33" s="687">
        <v>3</v>
      </c>
      <c r="O33" s="687">
        <v>5</v>
      </c>
      <c r="P33" s="687"/>
      <c r="Q33" s="687" t="s">
        <v>402</v>
      </c>
      <c r="R33" s="687"/>
    </row>
    <row r="34" spans="1:18" ht="15.75" customHeight="1">
      <c r="A34" s="1985"/>
      <c r="B34" s="1980" t="s">
        <v>2038</v>
      </c>
      <c r="C34" s="1980"/>
      <c r="D34" s="1980"/>
      <c r="E34" s="226" t="s">
        <v>11</v>
      </c>
      <c r="F34" s="1981">
        <f t="shared" si="4"/>
        <v>1</v>
      </c>
      <c r="G34" s="1981"/>
      <c r="H34" s="1981"/>
      <c r="I34" s="687" t="s">
        <v>402</v>
      </c>
      <c r="J34" s="687"/>
      <c r="K34" s="687"/>
      <c r="L34" s="687"/>
      <c r="M34" s="687" t="s">
        <v>402</v>
      </c>
      <c r="N34" s="687"/>
      <c r="O34" s="687">
        <v>1</v>
      </c>
      <c r="P34" s="687"/>
      <c r="Q34" s="687" t="s">
        <v>402</v>
      </c>
      <c r="R34" s="687"/>
    </row>
    <row r="35" spans="1:18" ht="15.75" customHeight="1">
      <c r="A35" s="1985"/>
      <c r="B35" s="1988" t="s">
        <v>176</v>
      </c>
      <c r="C35" s="1988"/>
      <c r="D35" s="1988"/>
      <c r="E35" s="226" t="s">
        <v>12</v>
      </c>
      <c r="F35" s="1981">
        <f t="shared" si="4"/>
        <v>17</v>
      </c>
      <c r="G35" s="1981"/>
      <c r="H35" s="1981"/>
      <c r="I35" s="687" t="s">
        <v>402</v>
      </c>
      <c r="J35" s="687">
        <v>2</v>
      </c>
      <c r="K35" s="687"/>
      <c r="L35" s="687"/>
      <c r="M35" s="687" t="s">
        <v>402</v>
      </c>
      <c r="N35" s="687">
        <v>3</v>
      </c>
      <c r="O35" s="687">
        <v>5</v>
      </c>
      <c r="P35" s="687">
        <v>5</v>
      </c>
      <c r="Q35" s="687" t="s">
        <v>402</v>
      </c>
      <c r="R35" s="687">
        <v>2</v>
      </c>
    </row>
    <row r="36" spans="1:18" ht="15.75" customHeight="1">
      <c r="A36" s="1985"/>
      <c r="B36" s="1980" t="s">
        <v>2038</v>
      </c>
      <c r="C36" s="1980"/>
      <c r="D36" s="1980"/>
      <c r="E36" s="226" t="s">
        <v>727</v>
      </c>
      <c r="F36" s="1981">
        <f t="shared" si="4"/>
        <v>5</v>
      </c>
      <c r="G36" s="1981"/>
      <c r="H36" s="1981"/>
      <c r="I36" s="687" t="s">
        <v>402</v>
      </c>
      <c r="J36" s="687">
        <v>1</v>
      </c>
      <c r="K36" s="687"/>
      <c r="L36" s="687"/>
      <c r="M36" s="687" t="s">
        <v>402</v>
      </c>
      <c r="N36" s="687"/>
      <c r="O36" s="687">
        <v>2</v>
      </c>
      <c r="P36" s="687"/>
      <c r="Q36" s="687" t="s">
        <v>402</v>
      </c>
      <c r="R36" s="687">
        <v>2</v>
      </c>
    </row>
    <row r="37" spans="1:18" ht="15.75" customHeight="1">
      <c r="A37" s="1982" t="s">
        <v>2047</v>
      </c>
      <c r="B37" s="1982"/>
      <c r="C37" s="1982"/>
      <c r="D37" s="1982"/>
      <c r="E37" s="226" t="s">
        <v>728</v>
      </c>
      <c r="F37" s="1981">
        <f>I37+J37+K37+M37+N37+O37+Q37+R37</f>
        <v>718</v>
      </c>
      <c r="G37" s="1981"/>
      <c r="H37" s="1981"/>
      <c r="I37" s="1215">
        <f>I11</f>
        <v>76</v>
      </c>
      <c r="J37" s="1215">
        <f>J9+J11-J23</f>
        <v>55</v>
      </c>
      <c r="K37" s="1215">
        <f>K9+K11-K23</f>
        <v>9</v>
      </c>
      <c r="L37" s="1219"/>
      <c r="M37" s="1215">
        <f>M11</f>
        <v>180</v>
      </c>
      <c r="N37" s="1215">
        <f>N9+N11-N23</f>
        <v>161</v>
      </c>
      <c r="O37" s="1215">
        <f>O9+O11-O23</f>
        <v>158</v>
      </c>
      <c r="P37" s="1219"/>
      <c r="Q37" s="1215">
        <f>Q11</f>
        <v>79</v>
      </c>
      <c r="R37" s="1215">
        <v>0</v>
      </c>
    </row>
    <row r="38" spans="1:18" ht="15.75" customHeight="1" thickBot="1">
      <c r="A38" s="1983" t="s">
        <v>883</v>
      </c>
      <c r="B38" s="1983"/>
      <c r="C38" s="1983"/>
      <c r="D38" s="1983"/>
      <c r="E38" s="1220" t="s">
        <v>13</v>
      </c>
      <c r="F38" s="1984">
        <f>I38+J38+K38+M38+N38+O38+Q38+R38</f>
        <v>264</v>
      </c>
      <c r="G38" s="1984"/>
      <c r="H38" s="1984"/>
      <c r="I38" s="1221">
        <f>I12</f>
        <v>34</v>
      </c>
      <c r="J38" s="1221">
        <f>J10+J12-J24</f>
        <v>15</v>
      </c>
      <c r="K38" s="1221">
        <f>K10+K12-K24</f>
        <v>6</v>
      </c>
      <c r="L38" s="1222"/>
      <c r="M38" s="1221">
        <f>M12</f>
        <v>76</v>
      </c>
      <c r="N38" s="1221">
        <f>N10+N12-N24</f>
        <v>61</v>
      </c>
      <c r="O38" s="1221">
        <f>O10+O12-O24</f>
        <v>67</v>
      </c>
      <c r="P38" s="1222"/>
      <c r="Q38" s="1221">
        <f>Q12</f>
        <v>5</v>
      </c>
      <c r="R38" s="1221">
        <v>0</v>
      </c>
    </row>
    <row r="39" spans="1:18" ht="14.25">
      <c r="A39" s="1208"/>
      <c r="B39" s="1208"/>
      <c r="C39" s="1208"/>
      <c r="D39" s="1208"/>
      <c r="E39" s="1208"/>
      <c r="F39" s="1208"/>
      <c r="G39" s="1208"/>
      <c r="H39" s="1208"/>
      <c r="I39" s="1208"/>
      <c r="J39" s="1208"/>
      <c r="K39" s="1208"/>
      <c r="L39" s="1208"/>
      <c r="M39" s="1208"/>
      <c r="N39" s="1208"/>
      <c r="O39" s="1208"/>
      <c r="P39" s="1208"/>
      <c r="Q39" s="1208"/>
      <c r="R39" s="1208"/>
    </row>
    <row r="40" spans="1:18" ht="12" customHeight="1">
      <c r="A40" s="1223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18" ht="12" customHeight="1">
      <c r="A41" s="1223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8" spans="1:18" ht="12" customHeight="1">
      <c r="A48" s="1979">
        <v>69</v>
      </c>
      <c r="B48" s="1979"/>
      <c r="C48" s="1979"/>
      <c r="D48" s="1979"/>
      <c r="E48" s="1979"/>
      <c r="F48" s="1979"/>
      <c r="G48" s="1979"/>
      <c r="H48" s="1979"/>
      <c r="I48" s="1979"/>
      <c r="J48" s="1979"/>
      <c r="K48" s="1979"/>
      <c r="L48" s="1979"/>
      <c r="M48" s="1979"/>
      <c r="N48" s="1979"/>
      <c r="O48" s="1979"/>
      <c r="P48" s="1979"/>
      <c r="Q48" s="1979"/>
      <c r="R48" s="1979"/>
    </row>
  </sheetData>
  <mergeCells count="73">
    <mergeCell ref="A2:R2"/>
    <mergeCell ref="A5:B7"/>
    <mergeCell ref="C5:D6"/>
    <mergeCell ref="E5:E7"/>
    <mergeCell ref="F5:H7"/>
    <mergeCell ref="I5:L5"/>
    <mergeCell ref="M5:P5"/>
    <mergeCell ref="Q5:R5"/>
    <mergeCell ref="C7:D7"/>
    <mergeCell ref="A8:D8"/>
    <mergeCell ref="F8:H8"/>
    <mergeCell ref="A9:D9"/>
    <mergeCell ref="F9:H9"/>
    <mergeCell ref="A10:D10"/>
    <mergeCell ref="F10:H10"/>
    <mergeCell ref="A11:D11"/>
    <mergeCell ref="F11:H11"/>
    <mergeCell ref="A12:D12"/>
    <mergeCell ref="F12:H12"/>
    <mergeCell ref="A13:A22"/>
    <mergeCell ref="B13:D13"/>
    <mergeCell ref="F13:H13"/>
    <mergeCell ref="B14:D14"/>
    <mergeCell ref="F14:H14"/>
    <mergeCell ref="B15:D15"/>
    <mergeCell ref="F15:H15"/>
    <mergeCell ref="B16:D16"/>
    <mergeCell ref="F16:H16"/>
    <mergeCell ref="B17:D17"/>
    <mergeCell ref="F17:H17"/>
    <mergeCell ref="B19:D19"/>
    <mergeCell ref="F19:H19"/>
    <mergeCell ref="B20:D20"/>
    <mergeCell ref="F20:H20"/>
    <mergeCell ref="B18:D18"/>
    <mergeCell ref="F18:H18"/>
    <mergeCell ref="B21:D21"/>
    <mergeCell ref="F21:H21"/>
    <mergeCell ref="F29:H29"/>
    <mergeCell ref="B22:D22"/>
    <mergeCell ref="F22:H22"/>
    <mergeCell ref="A23:D23"/>
    <mergeCell ref="F23:H23"/>
    <mergeCell ref="A24:D24"/>
    <mergeCell ref="F24:H24"/>
    <mergeCell ref="B30:D30"/>
    <mergeCell ref="F30:H30"/>
    <mergeCell ref="B31:D31"/>
    <mergeCell ref="F31:H31"/>
    <mergeCell ref="B32:D32"/>
    <mergeCell ref="F32:H32"/>
    <mergeCell ref="B33:D33"/>
    <mergeCell ref="F33:H33"/>
    <mergeCell ref="B34:D34"/>
    <mergeCell ref="F34:H34"/>
    <mergeCell ref="B35:D35"/>
    <mergeCell ref="F35:H35"/>
    <mergeCell ref="A48:R48"/>
    <mergeCell ref="B36:D36"/>
    <mergeCell ref="F36:H36"/>
    <mergeCell ref="A37:D37"/>
    <mergeCell ref="F37:H37"/>
    <mergeCell ref="A38:D38"/>
    <mergeCell ref="F38:H38"/>
    <mergeCell ref="A25:A36"/>
    <mergeCell ref="B25:D25"/>
    <mergeCell ref="F25:H25"/>
    <mergeCell ref="B26:D26"/>
    <mergeCell ref="F26:H26"/>
    <mergeCell ref="F27:H27"/>
    <mergeCell ref="B28:D28"/>
    <mergeCell ref="F28:H28"/>
    <mergeCell ref="B29:D29"/>
  </mergeCells>
  <pageMargins left="0.28999999999999998" right="0.22" top="0.75" bottom="0.48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J38"/>
  <sheetViews>
    <sheetView workbookViewId="0">
      <selection activeCell="H45" sqref="H45"/>
    </sheetView>
  </sheetViews>
  <sheetFormatPr defaultColWidth="14.28515625" defaultRowHeight="12.75"/>
  <cols>
    <col min="1" max="1" width="24.28515625" customWidth="1"/>
    <col min="2" max="2" width="10.140625" style="136" customWidth="1"/>
    <col min="3" max="10" width="11" customWidth="1"/>
  </cols>
  <sheetData>
    <row r="2" spans="1:10">
      <c r="A2" s="1476" t="s">
        <v>2048</v>
      </c>
      <c r="B2" s="1476"/>
      <c r="C2" s="1476"/>
      <c r="D2" s="1476"/>
      <c r="E2" s="1476"/>
      <c r="F2" s="1476"/>
      <c r="G2" s="1476"/>
      <c r="H2" s="1476"/>
      <c r="I2" s="1476"/>
      <c r="J2" s="1476"/>
    </row>
    <row r="4" spans="1:10">
      <c r="A4" s="1734" t="s">
        <v>121</v>
      </c>
      <c r="B4" s="2003" t="s">
        <v>453</v>
      </c>
      <c r="C4" s="2005">
        <v>2010</v>
      </c>
      <c r="D4" s="2006"/>
      <c r="E4" s="2005">
        <v>2011</v>
      </c>
      <c r="F4" s="2006"/>
      <c r="G4" s="2005">
        <v>2012</v>
      </c>
      <c r="H4" s="2006"/>
      <c r="I4" s="2007">
        <v>2013</v>
      </c>
      <c r="J4" s="2008"/>
    </row>
    <row r="5" spans="1:10" ht="58.5" thickBot="1">
      <c r="A5" s="2002"/>
      <c r="B5" s="2004"/>
      <c r="C5" s="1224" t="s">
        <v>454</v>
      </c>
      <c r="D5" s="1224" t="s">
        <v>455</v>
      </c>
      <c r="E5" s="1224" t="s">
        <v>454</v>
      </c>
      <c r="F5" s="1224" t="s">
        <v>455</v>
      </c>
      <c r="G5" s="1224" t="s">
        <v>454</v>
      </c>
      <c r="H5" s="1224" t="s">
        <v>455</v>
      </c>
      <c r="I5" s="1224" t="s">
        <v>454</v>
      </c>
      <c r="J5" s="1224" t="s">
        <v>455</v>
      </c>
    </row>
    <row r="6" spans="1:10">
      <c r="A6" s="1225" t="s">
        <v>456</v>
      </c>
      <c r="B6" s="1226" t="s">
        <v>122</v>
      </c>
      <c r="C6" s="1227" t="s">
        <v>457</v>
      </c>
      <c r="D6" s="1228">
        <v>43674.2</v>
      </c>
      <c r="E6" s="1229" t="s">
        <v>321</v>
      </c>
      <c r="F6" s="1228">
        <v>13316.2</v>
      </c>
      <c r="G6" s="1229" t="s">
        <v>321</v>
      </c>
      <c r="H6" s="1228">
        <f>SUM(H7:H16)</f>
        <v>7948.1999999999989</v>
      </c>
      <c r="I6" s="1229" t="s">
        <v>321</v>
      </c>
      <c r="J6" s="1230">
        <f>SUM(J7:J16)</f>
        <v>24255.300000000003</v>
      </c>
    </row>
    <row r="7" spans="1:10">
      <c r="A7" s="748" t="s">
        <v>458</v>
      </c>
      <c r="B7" s="1219" t="s">
        <v>124</v>
      </c>
      <c r="C7" s="1231"/>
      <c r="D7" s="218"/>
      <c r="E7" s="1232">
        <v>3120</v>
      </c>
      <c r="F7" s="218">
        <v>919.7</v>
      </c>
      <c r="G7" s="1232"/>
      <c r="H7" s="218"/>
      <c r="I7" s="1232"/>
      <c r="J7" s="218"/>
    </row>
    <row r="8" spans="1:10">
      <c r="A8" s="748" t="s">
        <v>459</v>
      </c>
      <c r="B8" s="1219" t="s">
        <v>120</v>
      </c>
      <c r="C8" s="218"/>
      <c r="D8" s="218"/>
      <c r="E8" s="218">
        <v>6.3</v>
      </c>
      <c r="F8" s="218">
        <v>340.5</v>
      </c>
      <c r="G8" s="218">
        <v>6804</v>
      </c>
      <c r="H8" s="218">
        <v>717.9</v>
      </c>
      <c r="I8" s="218"/>
      <c r="J8" s="218"/>
    </row>
    <row r="9" spans="1:10">
      <c r="A9" s="1233" t="s">
        <v>460</v>
      </c>
      <c r="B9" s="1219" t="s">
        <v>120</v>
      </c>
      <c r="C9" s="218">
        <v>0.2</v>
      </c>
      <c r="D9" s="218">
        <v>22.8</v>
      </c>
      <c r="E9" s="218">
        <v>78.099999999999994</v>
      </c>
      <c r="F9" s="218">
        <v>132.5</v>
      </c>
      <c r="G9" s="218">
        <v>1346.1</v>
      </c>
      <c r="H9" s="218">
        <v>3632.7</v>
      </c>
      <c r="I9" s="218">
        <v>499.3</v>
      </c>
      <c r="J9" s="218">
        <v>718.3</v>
      </c>
    </row>
    <row r="10" spans="1:10">
      <c r="A10" s="1233" t="s">
        <v>461</v>
      </c>
      <c r="B10" s="1219" t="s">
        <v>120</v>
      </c>
      <c r="C10" s="218">
        <v>28.3</v>
      </c>
      <c r="D10" s="218">
        <v>32967.699999999997</v>
      </c>
      <c r="E10" s="218">
        <v>12.7</v>
      </c>
      <c r="F10" s="218">
        <v>11643.6</v>
      </c>
      <c r="G10" s="218">
        <v>2342.4</v>
      </c>
      <c r="H10" s="218">
        <v>2769.6</v>
      </c>
      <c r="I10" s="218">
        <v>444.8</v>
      </c>
      <c r="J10" s="218">
        <v>460</v>
      </c>
    </row>
    <row r="11" spans="1:10">
      <c r="A11" s="1233" t="s">
        <v>462</v>
      </c>
      <c r="B11" s="1219" t="s">
        <v>120</v>
      </c>
      <c r="C11" s="218">
        <v>1.8</v>
      </c>
      <c r="D11" s="218">
        <v>3256.4</v>
      </c>
      <c r="E11" s="218">
        <v>1</v>
      </c>
      <c r="F11" s="218">
        <v>110.7</v>
      </c>
      <c r="G11" s="218"/>
      <c r="H11" s="218"/>
      <c r="I11" s="218"/>
      <c r="J11" s="218"/>
    </row>
    <row r="12" spans="1:10">
      <c r="A12" s="1233" t="s">
        <v>463</v>
      </c>
      <c r="B12" s="1219" t="s">
        <v>120</v>
      </c>
      <c r="C12" s="156">
        <v>0.2</v>
      </c>
      <c r="D12" s="156">
        <v>1293.3</v>
      </c>
      <c r="E12" s="156">
        <v>0.8</v>
      </c>
      <c r="F12" s="156">
        <v>78.5</v>
      </c>
      <c r="G12" s="156"/>
      <c r="H12" s="156"/>
      <c r="I12" s="156"/>
      <c r="J12" s="156"/>
    </row>
    <row r="13" spans="1:10">
      <c r="A13" s="1233" t="s">
        <v>464</v>
      </c>
      <c r="B13" s="1219" t="s">
        <v>119</v>
      </c>
      <c r="C13" s="156"/>
      <c r="D13" s="156"/>
      <c r="E13" s="156">
        <v>12.4</v>
      </c>
      <c r="F13" s="156">
        <v>11.6</v>
      </c>
      <c r="G13" s="156">
        <v>11</v>
      </c>
      <c r="H13" s="156">
        <v>12.1</v>
      </c>
      <c r="I13" s="156">
        <v>11</v>
      </c>
      <c r="J13" s="156">
        <v>11.6</v>
      </c>
    </row>
    <row r="14" spans="1:10">
      <c r="A14" s="1233" t="s">
        <v>465</v>
      </c>
      <c r="B14" s="1219" t="s">
        <v>120</v>
      </c>
      <c r="C14" s="156"/>
      <c r="D14" s="156"/>
      <c r="E14" s="156">
        <v>1.2</v>
      </c>
      <c r="F14" s="156">
        <v>32.5</v>
      </c>
      <c r="G14" s="156"/>
      <c r="H14" s="156"/>
      <c r="I14" s="156"/>
      <c r="J14" s="156"/>
    </row>
    <row r="15" spans="1:10">
      <c r="A15" s="1233" t="s">
        <v>2049</v>
      </c>
      <c r="B15" s="1219" t="s">
        <v>2050</v>
      </c>
      <c r="C15" s="156"/>
      <c r="D15" s="156"/>
      <c r="E15" s="156"/>
      <c r="F15" s="156"/>
      <c r="G15" s="156">
        <v>0.4</v>
      </c>
      <c r="H15" s="156">
        <v>35.9</v>
      </c>
      <c r="I15" s="156">
        <v>31863.3</v>
      </c>
      <c r="J15" s="156">
        <v>23018.400000000001</v>
      </c>
    </row>
    <row r="16" spans="1:10">
      <c r="A16" s="1025" t="s">
        <v>2051</v>
      </c>
      <c r="B16" s="1219" t="s">
        <v>120</v>
      </c>
      <c r="C16" s="218">
        <v>12.4</v>
      </c>
      <c r="D16" s="178">
        <v>4776</v>
      </c>
      <c r="E16" s="218">
        <v>0.6</v>
      </c>
      <c r="F16" s="218">
        <v>46.7</v>
      </c>
      <c r="G16" s="218">
        <v>2.6</v>
      </c>
      <c r="H16" s="178">
        <v>780</v>
      </c>
      <c r="I16" s="218">
        <v>28.7</v>
      </c>
      <c r="J16" s="178">
        <v>47</v>
      </c>
    </row>
    <row r="17" spans="1:10">
      <c r="A17" s="1234" t="s">
        <v>466</v>
      </c>
      <c r="B17" s="1235" t="s">
        <v>467</v>
      </c>
      <c r="C17" s="1236" t="s">
        <v>321</v>
      </c>
      <c r="D17" s="1237">
        <v>148137.79999999999</v>
      </c>
      <c r="E17" s="1236" t="s">
        <v>321</v>
      </c>
      <c r="F17" s="1237">
        <v>26142.400000000001</v>
      </c>
      <c r="G17" s="1236"/>
      <c r="H17" s="1238">
        <f>SUM(H18:H30)</f>
        <v>156518.39999999999</v>
      </c>
      <c r="I17" s="1236"/>
      <c r="J17" s="1239">
        <f>SUM(J18:J33)</f>
        <v>39105.199999999997</v>
      </c>
    </row>
    <row r="18" spans="1:10">
      <c r="A18" s="1233" t="s">
        <v>468</v>
      </c>
      <c r="B18" s="1219" t="s">
        <v>120</v>
      </c>
      <c r="C18" s="156">
        <v>4.5</v>
      </c>
      <c r="D18" s="1029">
        <v>4506.7</v>
      </c>
      <c r="E18" s="156">
        <v>5.2</v>
      </c>
      <c r="F18" s="1029">
        <v>3622.4</v>
      </c>
      <c r="G18" s="156">
        <v>9638.7000000000007</v>
      </c>
      <c r="H18" s="1029">
        <v>11808.2</v>
      </c>
      <c r="I18" s="156">
        <v>8206</v>
      </c>
      <c r="J18" s="1029">
        <v>9819</v>
      </c>
    </row>
    <row r="19" spans="1:10">
      <c r="A19" s="1233" t="s">
        <v>469</v>
      </c>
      <c r="B19" s="1219" t="s">
        <v>120</v>
      </c>
      <c r="C19" s="156">
        <v>22.1</v>
      </c>
      <c r="D19" s="218">
        <v>20633.3</v>
      </c>
      <c r="E19" s="1240">
        <v>23</v>
      </c>
      <c r="F19" s="218">
        <v>15219.6</v>
      </c>
      <c r="G19" s="1240">
        <v>30106.1</v>
      </c>
      <c r="H19" s="218">
        <v>32862.699999999997</v>
      </c>
      <c r="I19" s="1240">
        <v>22393.4</v>
      </c>
      <c r="J19" s="218">
        <v>26177</v>
      </c>
    </row>
    <row r="20" spans="1:10">
      <c r="A20" s="1233" t="s">
        <v>470</v>
      </c>
      <c r="B20" s="1219" t="s">
        <v>471</v>
      </c>
      <c r="C20" s="156">
        <v>405</v>
      </c>
      <c r="D20" s="218">
        <v>7388.2</v>
      </c>
      <c r="E20" s="156">
        <v>65</v>
      </c>
      <c r="F20" s="178">
        <v>19</v>
      </c>
      <c r="G20" s="156">
        <v>159</v>
      </c>
      <c r="H20" s="178">
        <v>93.9</v>
      </c>
      <c r="I20" s="156"/>
      <c r="J20" s="178"/>
    </row>
    <row r="21" spans="1:10">
      <c r="A21" s="1233" t="s">
        <v>472</v>
      </c>
      <c r="B21" s="1219" t="s">
        <v>119</v>
      </c>
      <c r="C21" s="156"/>
      <c r="D21" s="218"/>
      <c r="E21" s="156">
        <v>7.5</v>
      </c>
      <c r="F21" s="178">
        <v>2872.5</v>
      </c>
      <c r="G21" s="156"/>
      <c r="H21" s="178"/>
      <c r="I21" s="156"/>
      <c r="J21" s="178"/>
    </row>
    <row r="22" spans="1:10">
      <c r="A22" s="1233" t="s">
        <v>473</v>
      </c>
      <c r="B22" s="1219" t="s">
        <v>124</v>
      </c>
      <c r="C22" s="156"/>
      <c r="D22" s="218"/>
      <c r="E22" s="156">
        <v>40</v>
      </c>
      <c r="F22" s="178">
        <v>70.900000000000006</v>
      </c>
      <c r="G22" s="156">
        <v>47</v>
      </c>
      <c r="H22" s="178">
        <v>35.9</v>
      </c>
      <c r="I22" s="156"/>
      <c r="J22" s="178"/>
    </row>
    <row r="23" spans="1:10">
      <c r="A23" s="1233" t="s">
        <v>474</v>
      </c>
      <c r="B23" s="1219" t="s">
        <v>471</v>
      </c>
      <c r="C23" s="156"/>
      <c r="D23" s="218"/>
      <c r="E23" s="156">
        <v>22</v>
      </c>
      <c r="F23" s="178">
        <v>594.9</v>
      </c>
      <c r="G23" s="156">
        <v>49</v>
      </c>
      <c r="H23" s="178">
        <v>3951</v>
      </c>
      <c r="I23" s="156">
        <v>74.5</v>
      </c>
      <c r="J23" s="178">
        <v>259</v>
      </c>
    </row>
    <row r="24" spans="1:10" ht="25.5">
      <c r="A24" s="1045" t="s">
        <v>475</v>
      </c>
      <c r="B24" s="1241" t="s">
        <v>476</v>
      </c>
      <c r="C24" s="156"/>
      <c r="D24" s="218"/>
      <c r="E24" s="156">
        <v>809.9</v>
      </c>
      <c r="F24" s="178">
        <v>93</v>
      </c>
      <c r="G24" s="156">
        <v>1.3</v>
      </c>
      <c r="H24" s="178">
        <v>190.1</v>
      </c>
      <c r="I24" s="156">
        <v>11</v>
      </c>
      <c r="J24" s="178">
        <v>245.3</v>
      </c>
    </row>
    <row r="25" spans="1:10">
      <c r="A25" s="1045" t="s">
        <v>477</v>
      </c>
      <c r="B25" s="1242" t="s">
        <v>24</v>
      </c>
      <c r="C25" s="156"/>
      <c r="D25" s="218"/>
      <c r="E25" s="156">
        <v>2.2999999999999998</v>
      </c>
      <c r="F25" s="218">
        <v>188.8</v>
      </c>
      <c r="G25" s="156">
        <v>7474.6</v>
      </c>
      <c r="H25" s="218">
        <v>228.9</v>
      </c>
      <c r="I25" s="156">
        <v>13526.2</v>
      </c>
      <c r="J25" s="218">
        <v>381.2</v>
      </c>
    </row>
    <row r="26" spans="1:10">
      <c r="A26" s="1233" t="s">
        <v>478</v>
      </c>
      <c r="B26" s="1219" t="s">
        <v>119</v>
      </c>
      <c r="C26" s="156">
        <v>1.7</v>
      </c>
      <c r="D26" s="218">
        <v>453865.34</v>
      </c>
      <c r="E26" s="156">
        <v>16</v>
      </c>
      <c r="F26" s="218">
        <v>1115.2</v>
      </c>
      <c r="G26" s="156">
        <v>12997.1</v>
      </c>
      <c r="H26" s="218">
        <v>864.8</v>
      </c>
      <c r="I26" s="156">
        <v>19446</v>
      </c>
      <c r="J26" s="218">
        <v>1690</v>
      </c>
    </row>
    <row r="27" spans="1:10">
      <c r="A27" s="1243" t="s">
        <v>479</v>
      </c>
      <c r="B27" s="1244" t="s">
        <v>471</v>
      </c>
      <c r="C27" s="218"/>
      <c r="D27" s="218"/>
      <c r="E27" s="156">
        <v>896</v>
      </c>
      <c r="F27" s="1240">
        <v>32.799999999999997</v>
      </c>
      <c r="G27" s="156">
        <v>273</v>
      </c>
      <c r="H27" s="1240">
        <v>38.200000000000003</v>
      </c>
      <c r="I27" s="156">
        <v>5</v>
      </c>
      <c r="J27" s="1240">
        <v>36</v>
      </c>
    </row>
    <row r="28" spans="1:10">
      <c r="A28" s="1243" t="s">
        <v>480</v>
      </c>
      <c r="B28" s="1244" t="s">
        <v>24</v>
      </c>
      <c r="C28" s="218"/>
      <c r="D28" s="218"/>
      <c r="E28" s="156">
        <v>234.9</v>
      </c>
      <c r="F28" s="1240">
        <v>1114.9000000000001</v>
      </c>
      <c r="G28" s="156"/>
      <c r="H28" s="1240"/>
      <c r="I28" s="156">
        <v>2.2000000000000002</v>
      </c>
      <c r="J28" s="1240">
        <v>37</v>
      </c>
    </row>
    <row r="29" spans="1:10">
      <c r="A29" s="1243" t="s">
        <v>481</v>
      </c>
      <c r="B29" s="718"/>
      <c r="C29" s="218"/>
      <c r="D29" s="218"/>
      <c r="E29" s="218"/>
      <c r="F29" s="1240">
        <v>1182.0999999999999</v>
      </c>
      <c r="G29" s="218">
        <v>1513.9</v>
      </c>
      <c r="H29" s="1240">
        <v>72279.8</v>
      </c>
      <c r="I29" s="218"/>
      <c r="J29" s="1240"/>
    </row>
    <row r="30" spans="1:10">
      <c r="A30" s="1243" t="s">
        <v>482</v>
      </c>
      <c r="B30" s="1244" t="s">
        <v>119</v>
      </c>
      <c r="C30" s="218"/>
      <c r="D30" s="218"/>
      <c r="E30" s="218">
        <v>71.900000000000006</v>
      </c>
      <c r="F30" s="1240">
        <v>16.3</v>
      </c>
      <c r="G30" s="218">
        <v>392.8</v>
      </c>
      <c r="H30" s="1240">
        <v>34164.9</v>
      </c>
      <c r="I30" s="218">
        <v>513</v>
      </c>
      <c r="J30" s="1240">
        <v>146</v>
      </c>
    </row>
    <row r="31" spans="1:10">
      <c r="A31" s="1243" t="s">
        <v>2052</v>
      </c>
      <c r="B31" s="1244" t="s">
        <v>811</v>
      </c>
      <c r="C31" s="1245"/>
      <c r="D31" s="1245"/>
      <c r="E31" s="1245"/>
      <c r="F31" s="1245"/>
      <c r="G31" s="1245"/>
      <c r="H31" s="1245"/>
      <c r="I31" s="156">
        <v>12.7</v>
      </c>
      <c r="J31" s="1240">
        <v>4.5</v>
      </c>
    </row>
    <row r="32" spans="1:10">
      <c r="A32" s="1246" t="s">
        <v>2053</v>
      </c>
      <c r="B32" s="1244" t="s">
        <v>2054</v>
      </c>
      <c r="C32" s="1246"/>
      <c r="D32" s="1246"/>
      <c r="E32" s="1246"/>
      <c r="F32" s="1246"/>
      <c r="G32" s="1246"/>
      <c r="H32" s="1246"/>
      <c r="I32" s="156">
        <v>114</v>
      </c>
      <c r="J32" s="1240">
        <v>296</v>
      </c>
    </row>
    <row r="33" spans="1:10" ht="13.5" thickBot="1">
      <c r="A33" s="1247" t="s">
        <v>2055</v>
      </c>
      <c r="B33" s="1248" t="s">
        <v>811</v>
      </c>
      <c r="C33" s="1249"/>
      <c r="D33" s="1249"/>
      <c r="E33" s="1249"/>
      <c r="F33" s="1249"/>
      <c r="G33" s="1249"/>
      <c r="H33" s="1249"/>
      <c r="I33" s="1250">
        <v>66</v>
      </c>
      <c r="J33" s="1251">
        <v>14.2</v>
      </c>
    </row>
    <row r="34" spans="1:10" ht="16.5" customHeight="1">
      <c r="A34" s="2000" t="s">
        <v>1364</v>
      </c>
      <c r="B34" s="1244" t="s">
        <v>2056</v>
      </c>
      <c r="C34" s="1245"/>
      <c r="D34" s="1245"/>
      <c r="E34" s="1245"/>
      <c r="F34" s="1245"/>
      <c r="G34" s="1252">
        <v>37524</v>
      </c>
      <c r="H34" s="1253"/>
      <c r="I34" s="156">
        <v>33330</v>
      </c>
      <c r="J34" s="1240"/>
    </row>
    <row r="35" spans="1:10" ht="16.5" customHeight="1">
      <c r="A35" s="2000"/>
      <c r="B35" s="1244" t="s">
        <v>2057</v>
      </c>
      <c r="C35" s="1245"/>
      <c r="D35" s="1245"/>
      <c r="E35" s="1245"/>
      <c r="F35" s="1245"/>
      <c r="G35" s="1245">
        <v>38078</v>
      </c>
      <c r="H35" s="85"/>
      <c r="I35" s="156">
        <v>33008</v>
      </c>
      <c r="J35" s="1240"/>
    </row>
    <row r="36" spans="1:10" ht="16.5" customHeight="1">
      <c r="A36" s="2000" t="s">
        <v>2058</v>
      </c>
      <c r="B36" s="1244" t="s">
        <v>2056</v>
      </c>
      <c r="C36" s="1245"/>
      <c r="D36" s="1245"/>
      <c r="E36" s="1245"/>
      <c r="F36" s="1245"/>
      <c r="G36" s="1245">
        <v>9814</v>
      </c>
      <c r="H36" s="85"/>
      <c r="I36" s="156">
        <v>7766</v>
      </c>
      <c r="J36" s="1240"/>
    </row>
    <row r="37" spans="1:10" ht="16.5" customHeight="1" thickBot="1">
      <c r="A37" s="2001"/>
      <c r="B37" s="1248" t="s">
        <v>2057</v>
      </c>
      <c r="C37" s="1249"/>
      <c r="D37" s="1249"/>
      <c r="E37" s="1249"/>
      <c r="F37" s="1249"/>
      <c r="G37" s="1249">
        <v>9880</v>
      </c>
      <c r="H37" s="1254"/>
      <c r="I37" s="1250">
        <v>7633</v>
      </c>
      <c r="J37" s="1251"/>
    </row>
    <row r="38" spans="1:10">
      <c r="A38" s="1526">
        <v>70</v>
      </c>
      <c r="B38" s="1526"/>
      <c r="C38" s="1526"/>
      <c r="D38" s="1526"/>
      <c r="E38" s="1526"/>
      <c r="F38" s="1526"/>
      <c r="G38" s="1526"/>
      <c r="H38" s="1526"/>
      <c r="I38" s="1526"/>
      <c r="J38" s="1526"/>
    </row>
  </sheetData>
  <mergeCells count="10">
    <mergeCell ref="A34:A35"/>
    <mergeCell ref="A36:A37"/>
    <mergeCell ref="A38:J38"/>
    <mergeCell ref="A2:J2"/>
    <mergeCell ref="A4:A5"/>
    <mergeCell ref="B4:B5"/>
    <mergeCell ref="C4:D4"/>
    <mergeCell ref="E4:F4"/>
    <mergeCell ref="G4:H4"/>
    <mergeCell ref="I4:J4"/>
  </mergeCells>
  <pageMargins left="0.7" right="0.26" top="0.47" bottom="0.38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5"/>
  <sheetViews>
    <sheetView workbookViewId="0">
      <selection activeCell="M17" sqref="M17"/>
    </sheetView>
  </sheetViews>
  <sheetFormatPr defaultRowHeight="12.75"/>
  <cols>
    <col min="1" max="1" width="11.7109375" style="245" customWidth="1"/>
    <col min="2" max="2" width="6.7109375" style="245" customWidth="1"/>
    <col min="3" max="3" width="9.28515625" style="245" customWidth="1"/>
    <col min="4" max="4" width="6.7109375" style="245" customWidth="1"/>
    <col min="5" max="5" width="8" style="245" customWidth="1"/>
    <col min="6" max="6" width="6.85546875" style="245" customWidth="1"/>
    <col min="7" max="7" width="9.140625" style="245" customWidth="1"/>
    <col min="8" max="8" width="6.85546875" style="245" customWidth="1"/>
    <col min="9" max="9" width="7.85546875" style="245" customWidth="1"/>
    <col min="10" max="10" width="6.7109375" style="245" customWidth="1"/>
    <col min="11" max="11" width="9.28515625" style="245" customWidth="1"/>
    <col min="12" max="12" width="7.5703125" style="245" customWidth="1"/>
    <col min="13" max="13" width="6" style="245" customWidth="1"/>
    <col min="14" max="14" width="7.42578125" style="245" customWidth="1"/>
    <col min="15" max="15" width="7.140625" style="245" customWidth="1"/>
    <col min="16" max="16" width="7.28515625" style="245" customWidth="1"/>
    <col min="17" max="17" width="7.5703125" style="245" customWidth="1"/>
    <col min="18" max="16384" width="9.140625" style="245"/>
  </cols>
  <sheetData>
    <row r="1" spans="1:17" ht="21" customHeight="1">
      <c r="A1" s="2012" t="s">
        <v>1225</v>
      </c>
      <c r="B1" s="2013"/>
      <c r="C1" s="2013"/>
      <c r="D1" s="2013"/>
      <c r="E1" s="2013"/>
      <c r="F1" s="2013"/>
      <c r="G1" s="2013"/>
      <c r="H1" s="2013"/>
      <c r="I1" s="2013"/>
      <c r="J1" s="2013"/>
      <c r="K1" s="2013"/>
      <c r="L1" s="2013"/>
      <c r="M1" s="2013"/>
    </row>
    <row r="2" spans="1:17" ht="21" customHeight="1">
      <c r="A2" s="825"/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</row>
    <row r="3" spans="1:17" s="246" customFormat="1" ht="23.25" customHeight="1">
      <c r="A3" s="2014" t="s">
        <v>208</v>
      </c>
      <c r="B3" s="2016" t="s">
        <v>209</v>
      </c>
      <c r="C3" s="2010"/>
      <c r="D3" s="2010" t="s">
        <v>445</v>
      </c>
      <c r="E3" s="2010"/>
      <c r="F3" s="2010" t="s">
        <v>210</v>
      </c>
      <c r="G3" s="2010"/>
      <c r="H3" s="2010" t="s">
        <v>1226</v>
      </c>
      <c r="I3" s="2011"/>
      <c r="J3" s="2017" t="s">
        <v>160</v>
      </c>
      <c r="K3" s="2018"/>
      <c r="L3" s="2016" t="s">
        <v>211</v>
      </c>
      <c r="M3" s="2010"/>
      <c r="N3" s="2010"/>
      <c r="O3" s="2010"/>
      <c r="P3" s="2010"/>
      <c r="Q3" s="2018"/>
    </row>
    <row r="4" spans="1:17" s="247" customFormat="1" ht="27" customHeight="1" thickBot="1">
      <c r="A4" s="2015"/>
      <c r="B4" s="526" t="s">
        <v>212</v>
      </c>
      <c r="C4" s="527" t="s">
        <v>213</v>
      </c>
      <c r="D4" s="527" t="s">
        <v>212</v>
      </c>
      <c r="E4" s="527" t="s">
        <v>213</v>
      </c>
      <c r="F4" s="527" t="s">
        <v>212</v>
      </c>
      <c r="G4" s="527" t="s">
        <v>213</v>
      </c>
      <c r="H4" s="527" t="s">
        <v>212</v>
      </c>
      <c r="I4" s="528" t="s">
        <v>213</v>
      </c>
      <c r="J4" s="529" t="s">
        <v>212</v>
      </c>
      <c r="K4" s="530" t="s">
        <v>213</v>
      </c>
      <c r="L4" s="526" t="s">
        <v>214</v>
      </c>
      <c r="M4" s="531" t="s">
        <v>215</v>
      </c>
      <c r="N4" s="531" t="s">
        <v>216</v>
      </c>
      <c r="O4" s="531" t="s">
        <v>217</v>
      </c>
      <c r="P4" s="531" t="s">
        <v>218</v>
      </c>
      <c r="Q4" s="532" t="s">
        <v>219</v>
      </c>
    </row>
    <row r="5" spans="1:17" s="247" customFormat="1" ht="18" customHeight="1">
      <c r="A5" s="693" t="s">
        <v>191</v>
      </c>
      <c r="B5" s="694"/>
      <c r="C5" s="694"/>
      <c r="D5" s="694">
        <v>4</v>
      </c>
      <c r="E5" s="694">
        <v>299999</v>
      </c>
      <c r="F5" s="694"/>
      <c r="G5" s="694"/>
      <c r="H5" s="694"/>
      <c r="I5" s="694"/>
      <c r="J5" s="694">
        <f>+B5+D5+F5+H5</f>
        <v>4</v>
      </c>
      <c r="K5" s="694">
        <f>+C5+E5+G5+I5</f>
        <v>299999</v>
      </c>
      <c r="L5" s="695">
        <f>+M5+N5+O5+P5+Q5</f>
        <v>1302</v>
      </c>
      <c r="M5" s="696">
        <v>0</v>
      </c>
      <c r="N5" s="696">
        <v>43</v>
      </c>
      <c r="O5" s="696">
        <v>138</v>
      </c>
      <c r="P5" s="696">
        <v>825</v>
      </c>
      <c r="Q5" s="696">
        <v>296</v>
      </c>
    </row>
    <row r="6" spans="1:17" ht="24.75" customHeight="1">
      <c r="A6" s="693" t="s">
        <v>149</v>
      </c>
      <c r="B6" s="694"/>
      <c r="C6" s="694"/>
      <c r="D6" s="694">
        <v>0</v>
      </c>
      <c r="E6" s="694"/>
      <c r="F6" s="694">
        <v>1</v>
      </c>
      <c r="G6" s="694">
        <v>200000</v>
      </c>
      <c r="H6" s="694">
        <v>80</v>
      </c>
      <c r="I6" s="694">
        <v>4679226</v>
      </c>
      <c r="J6" s="694">
        <f t="shared" ref="J6:K18" si="0">+B6+D6+F6+H6</f>
        <v>81</v>
      </c>
      <c r="K6" s="694">
        <f t="shared" si="0"/>
        <v>4879226</v>
      </c>
      <c r="L6" s="695">
        <f t="shared" ref="L6:L18" si="1">+M6+N6+O6+P6+Q6</f>
        <v>6891</v>
      </c>
      <c r="M6" s="696">
        <v>0</v>
      </c>
      <c r="N6" s="696">
        <v>212</v>
      </c>
      <c r="O6" s="696">
        <v>307</v>
      </c>
      <c r="P6" s="696">
        <v>738</v>
      </c>
      <c r="Q6" s="696">
        <v>5634</v>
      </c>
    </row>
    <row r="7" spans="1:17" ht="24.75" customHeight="1">
      <c r="A7" s="693" t="s">
        <v>150</v>
      </c>
      <c r="B7" s="694">
        <v>8</v>
      </c>
      <c r="C7" s="694">
        <v>1004544</v>
      </c>
      <c r="D7" s="694">
        <v>0</v>
      </c>
      <c r="E7" s="694"/>
      <c r="F7" s="694">
        <v>7</v>
      </c>
      <c r="G7" s="694">
        <v>1120920</v>
      </c>
      <c r="H7" s="694">
        <v>10</v>
      </c>
      <c r="I7" s="694">
        <v>1982424</v>
      </c>
      <c r="J7" s="694">
        <f t="shared" si="0"/>
        <v>25</v>
      </c>
      <c r="K7" s="694">
        <f t="shared" si="0"/>
        <v>4107888</v>
      </c>
      <c r="L7" s="695">
        <f t="shared" si="1"/>
        <v>7998</v>
      </c>
      <c r="M7" s="696">
        <v>28</v>
      </c>
      <c r="N7" s="696">
        <v>492</v>
      </c>
      <c r="O7" s="696">
        <v>566</v>
      </c>
      <c r="P7" s="696">
        <v>4432</v>
      </c>
      <c r="Q7" s="696">
        <v>2480</v>
      </c>
    </row>
    <row r="8" spans="1:17" ht="24.75" customHeight="1">
      <c r="A8" s="693" t="s">
        <v>190</v>
      </c>
      <c r="B8" s="694">
        <v>9</v>
      </c>
      <c r="C8" s="694">
        <v>1293485.6000000001</v>
      </c>
      <c r="D8" s="694">
        <v>13</v>
      </c>
      <c r="E8" s="694">
        <v>486858</v>
      </c>
      <c r="F8" s="694">
        <v>7</v>
      </c>
      <c r="G8" s="694">
        <v>878166</v>
      </c>
      <c r="H8" s="694"/>
      <c r="I8" s="694"/>
      <c r="J8" s="694">
        <f t="shared" si="0"/>
        <v>29</v>
      </c>
      <c r="K8" s="694">
        <f t="shared" si="0"/>
        <v>2658509.6</v>
      </c>
      <c r="L8" s="695">
        <f t="shared" si="1"/>
        <v>4899</v>
      </c>
      <c r="M8" s="696">
        <v>0</v>
      </c>
      <c r="N8" s="696">
        <v>48</v>
      </c>
      <c r="O8" s="696">
        <v>515</v>
      </c>
      <c r="P8" s="696">
        <v>2955</v>
      </c>
      <c r="Q8" s="696">
        <v>1381</v>
      </c>
    </row>
    <row r="9" spans="1:17" ht="24.75" customHeight="1">
      <c r="A9" s="693" t="s">
        <v>151</v>
      </c>
      <c r="B9" s="694">
        <v>6</v>
      </c>
      <c r="C9" s="694">
        <v>1128576</v>
      </c>
      <c r="D9" s="694">
        <v>0</v>
      </c>
      <c r="E9" s="694"/>
      <c r="F9" s="694">
        <v>13</v>
      </c>
      <c r="G9" s="694">
        <v>1058598</v>
      </c>
      <c r="H9" s="694">
        <v>14</v>
      </c>
      <c r="I9" s="694">
        <v>1673014</v>
      </c>
      <c r="J9" s="694">
        <f t="shared" si="0"/>
        <v>33</v>
      </c>
      <c r="K9" s="694">
        <f t="shared" si="0"/>
        <v>3860188</v>
      </c>
      <c r="L9" s="695">
        <f t="shared" si="1"/>
        <v>12145</v>
      </c>
      <c r="M9" s="696">
        <v>0</v>
      </c>
      <c r="N9" s="696">
        <v>495</v>
      </c>
      <c r="O9" s="696">
        <v>787</v>
      </c>
      <c r="P9" s="696">
        <v>7085</v>
      </c>
      <c r="Q9" s="696">
        <v>3778</v>
      </c>
    </row>
    <row r="10" spans="1:17" ht="24.75" customHeight="1">
      <c r="A10" s="693" t="s">
        <v>152</v>
      </c>
      <c r="B10" s="694"/>
      <c r="C10" s="694"/>
      <c r="D10" s="694">
        <v>0</v>
      </c>
      <c r="E10" s="694"/>
      <c r="F10" s="694">
        <v>31</v>
      </c>
      <c r="G10" s="694">
        <v>3159755</v>
      </c>
      <c r="H10" s="694">
        <v>6</v>
      </c>
      <c r="I10" s="694">
        <v>351580</v>
      </c>
      <c r="J10" s="694">
        <f t="shared" si="0"/>
        <v>37</v>
      </c>
      <c r="K10" s="694">
        <f t="shared" si="0"/>
        <v>3511335</v>
      </c>
      <c r="L10" s="695">
        <f t="shared" si="1"/>
        <v>16130</v>
      </c>
      <c r="M10" s="696">
        <v>65</v>
      </c>
      <c r="N10" s="696">
        <v>1663</v>
      </c>
      <c r="O10" s="696">
        <v>1278</v>
      </c>
      <c r="P10" s="696">
        <v>9887</v>
      </c>
      <c r="Q10" s="696">
        <v>3237</v>
      </c>
    </row>
    <row r="11" spans="1:17" ht="24.75" customHeight="1">
      <c r="A11" s="693" t="s">
        <v>153</v>
      </c>
      <c r="B11" s="694"/>
      <c r="C11" s="694"/>
      <c r="D11" s="694">
        <v>87</v>
      </c>
      <c r="E11" s="694">
        <v>6559948</v>
      </c>
      <c r="F11" s="694">
        <v>1</v>
      </c>
      <c r="G11" s="694">
        <v>331600</v>
      </c>
      <c r="H11" s="694"/>
      <c r="I11" s="694"/>
      <c r="J11" s="694">
        <f t="shared" si="0"/>
        <v>88</v>
      </c>
      <c r="K11" s="694">
        <f t="shared" si="0"/>
        <v>6891548</v>
      </c>
      <c r="L11" s="695">
        <f t="shared" si="1"/>
        <v>16519</v>
      </c>
      <c r="M11" s="696">
        <v>23</v>
      </c>
      <c r="N11" s="696">
        <v>484</v>
      </c>
      <c r="O11" s="696">
        <v>588</v>
      </c>
      <c r="P11" s="696">
        <v>8362</v>
      </c>
      <c r="Q11" s="696">
        <v>7062</v>
      </c>
    </row>
    <row r="12" spans="1:17" ht="24.75" customHeight="1">
      <c r="A12" s="693" t="s">
        <v>154</v>
      </c>
      <c r="B12" s="694">
        <v>58</v>
      </c>
      <c r="C12" s="694">
        <v>3635534</v>
      </c>
      <c r="D12" s="694">
        <v>0</v>
      </c>
      <c r="E12" s="694"/>
      <c r="F12" s="694"/>
      <c r="G12" s="694"/>
      <c r="H12" s="694">
        <v>1</v>
      </c>
      <c r="I12" s="694">
        <v>196000</v>
      </c>
      <c r="J12" s="694">
        <f t="shared" si="0"/>
        <v>59</v>
      </c>
      <c r="K12" s="694">
        <f t="shared" si="0"/>
        <v>3831534</v>
      </c>
      <c r="L12" s="695">
        <f t="shared" si="1"/>
        <v>7371</v>
      </c>
      <c r="M12" s="696">
        <v>3</v>
      </c>
      <c r="N12" s="696">
        <v>285</v>
      </c>
      <c r="O12" s="696">
        <v>775</v>
      </c>
      <c r="P12" s="696">
        <v>5263</v>
      </c>
      <c r="Q12" s="696">
        <v>1045</v>
      </c>
    </row>
    <row r="13" spans="1:17" ht="24.75" customHeight="1">
      <c r="A13" s="693" t="s">
        <v>157</v>
      </c>
      <c r="B13" s="694"/>
      <c r="C13" s="694"/>
      <c r="D13" s="694">
        <v>27</v>
      </c>
      <c r="E13" s="694">
        <v>2100003</v>
      </c>
      <c r="F13" s="694">
        <v>13</v>
      </c>
      <c r="G13" s="694">
        <v>1038667</v>
      </c>
      <c r="H13" s="694"/>
      <c r="I13" s="694"/>
      <c r="J13" s="694">
        <f t="shared" si="0"/>
        <v>40</v>
      </c>
      <c r="K13" s="694">
        <f t="shared" si="0"/>
        <v>3138670</v>
      </c>
      <c r="L13" s="695">
        <f t="shared" si="1"/>
        <v>7632</v>
      </c>
      <c r="M13" s="696">
        <v>12</v>
      </c>
      <c r="N13" s="696">
        <v>337</v>
      </c>
      <c r="O13" s="696">
        <v>740</v>
      </c>
      <c r="P13" s="696">
        <v>3788</v>
      </c>
      <c r="Q13" s="696">
        <v>2755</v>
      </c>
    </row>
    <row r="14" spans="1:17" ht="24.75" customHeight="1">
      <c r="A14" s="693" t="s">
        <v>158</v>
      </c>
      <c r="B14" s="694"/>
      <c r="C14" s="694"/>
      <c r="D14" s="694">
        <v>0</v>
      </c>
      <c r="E14" s="694"/>
      <c r="F14" s="694">
        <v>16</v>
      </c>
      <c r="G14" s="694">
        <v>118607</v>
      </c>
      <c r="H14" s="694"/>
      <c r="I14" s="694"/>
      <c r="J14" s="694">
        <f t="shared" si="0"/>
        <v>16</v>
      </c>
      <c r="K14" s="694">
        <f t="shared" si="0"/>
        <v>118607</v>
      </c>
      <c r="L14" s="695">
        <f t="shared" si="1"/>
        <v>295</v>
      </c>
      <c r="M14" s="696">
        <v>0</v>
      </c>
      <c r="N14" s="696">
        <v>169</v>
      </c>
      <c r="O14" s="696">
        <v>45</v>
      </c>
      <c r="P14" s="696">
        <v>74</v>
      </c>
      <c r="Q14" s="696">
        <v>7</v>
      </c>
    </row>
    <row r="15" spans="1:17" ht="24.75" customHeight="1">
      <c r="A15" s="693" t="s">
        <v>192</v>
      </c>
      <c r="B15" s="694"/>
      <c r="C15" s="694"/>
      <c r="D15" s="694">
        <v>13</v>
      </c>
      <c r="E15" s="694">
        <v>787554</v>
      </c>
      <c r="F15" s="694">
        <v>32</v>
      </c>
      <c r="G15" s="694">
        <v>1751813</v>
      </c>
      <c r="H15" s="694">
        <v>4</v>
      </c>
      <c r="I15" s="694">
        <v>327860</v>
      </c>
      <c r="J15" s="694">
        <f t="shared" si="0"/>
        <v>49</v>
      </c>
      <c r="K15" s="694">
        <f t="shared" si="0"/>
        <v>2867227</v>
      </c>
      <c r="L15" s="695">
        <f t="shared" si="1"/>
        <v>4667</v>
      </c>
      <c r="M15" s="696">
        <v>0</v>
      </c>
      <c r="N15" s="696">
        <v>16</v>
      </c>
      <c r="O15" s="696">
        <v>323</v>
      </c>
      <c r="P15" s="696">
        <v>829</v>
      </c>
      <c r="Q15" s="696">
        <v>3499</v>
      </c>
    </row>
    <row r="16" spans="1:17" ht="24.75" customHeight="1">
      <c r="A16" s="693" t="s">
        <v>155</v>
      </c>
      <c r="B16" s="694">
        <v>9</v>
      </c>
      <c r="C16" s="694">
        <v>1433840</v>
      </c>
      <c r="D16" s="694">
        <v>4</v>
      </c>
      <c r="E16" s="694">
        <v>66720</v>
      </c>
      <c r="F16" s="694">
        <v>22</v>
      </c>
      <c r="G16" s="694">
        <v>2514996</v>
      </c>
      <c r="H16" s="694"/>
      <c r="I16" s="694"/>
      <c r="J16" s="694">
        <f t="shared" si="0"/>
        <v>35</v>
      </c>
      <c r="K16" s="694">
        <f t="shared" si="0"/>
        <v>4015556</v>
      </c>
      <c r="L16" s="695">
        <f t="shared" si="1"/>
        <v>1804</v>
      </c>
      <c r="M16" s="696">
        <v>0</v>
      </c>
      <c r="N16" s="696">
        <v>0</v>
      </c>
      <c r="O16" s="696">
        <v>427</v>
      </c>
      <c r="P16" s="696">
        <v>834</v>
      </c>
      <c r="Q16" s="696">
        <v>543</v>
      </c>
    </row>
    <row r="17" spans="1:17" ht="24.75" customHeight="1">
      <c r="A17" s="693" t="s">
        <v>156</v>
      </c>
      <c r="B17" s="694"/>
      <c r="C17" s="694"/>
      <c r="D17" s="694">
        <v>4</v>
      </c>
      <c r="E17" s="694">
        <v>93440</v>
      </c>
      <c r="F17" s="694">
        <v>39</v>
      </c>
      <c r="G17" s="694">
        <v>2057359</v>
      </c>
      <c r="H17" s="694"/>
      <c r="I17" s="694"/>
      <c r="J17" s="694">
        <f t="shared" si="0"/>
        <v>43</v>
      </c>
      <c r="K17" s="694">
        <f t="shared" si="0"/>
        <v>2150799</v>
      </c>
      <c r="L17" s="695">
        <f t="shared" si="1"/>
        <v>7282</v>
      </c>
      <c r="M17" s="696">
        <v>0</v>
      </c>
      <c r="N17" s="696">
        <v>797</v>
      </c>
      <c r="O17" s="696">
        <v>972</v>
      </c>
      <c r="P17" s="696">
        <v>2714</v>
      </c>
      <c r="Q17" s="696">
        <v>2799</v>
      </c>
    </row>
    <row r="18" spans="1:17" ht="24.75" customHeight="1">
      <c r="A18" s="693" t="s">
        <v>159</v>
      </c>
      <c r="B18" s="694">
        <v>1</v>
      </c>
      <c r="C18" s="694">
        <v>118076</v>
      </c>
      <c r="D18" s="694">
        <v>4</v>
      </c>
      <c r="E18" s="694">
        <v>106667</v>
      </c>
      <c r="F18" s="694">
        <v>27</v>
      </c>
      <c r="G18" s="694">
        <v>569520</v>
      </c>
      <c r="H18" s="694"/>
      <c r="I18" s="694"/>
      <c r="J18" s="694">
        <f t="shared" si="0"/>
        <v>32</v>
      </c>
      <c r="K18" s="694">
        <f t="shared" si="0"/>
        <v>794263</v>
      </c>
      <c r="L18" s="695">
        <f t="shared" si="1"/>
        <v>689</v>
      </c>
      <c r="M18" s="696">
        <v>0</v>
      </c>
      <c r="N18" s="696">
        <v>113</v>
      </c>
      <c r="O18" s="696">
        <v>105</v>
      </c>
      <c r="P18" s="696">
        <v>293</v>
      </c>
      <c r="Q18" s="696">
        <v>178</v>
      </c>
    </row>
    <row r="19" spans="1:17" s="246" customFormat="1" ht="24.75" customHeight="1" thickBot="1">
      <c r="A19" s="697" t="s">
        <v>1100</v>
      </c>
      <c r="B19" s="698">
        <f>SUM(B5:B18)</f>
        <v>91</v>
      </c>
      <c r="C19" s="698">
        <f t="shared" ref="C19:Q19" si="2">SUM(C5:C18)</f>
        <v>8614055.5999999996</v>
      </c>
      <c r="D19" s="698">
        <f>SUM(D5:D18)</f>
        <v>156</v>
      </c>
      <c r="E19" s="698">
        <f t="shared" si="2"/>
        <v>10501189</v>
      </c>
      <c r="F19" s="698">
        <f>SUM(F5:F18)</f>
        <v>209</v>
      </c>
      <c r="G19" s="698">
        <f t="shared" si="2"/>
        <v>14800001</v>
      </c>
      <c r="H19" s="698">
        <f t="shared" si="2"/>
        <v>115</v>
      </c>
      <c r="I19" s="698">
        <f t="shared" si="2"/>
        <v>9210104</v>
      </c>
      <c r="J19" s="698">
        <f>SUM(J5:J18)</f>
        <v>571</v>
      </c>
      <c r="K19" s="698">
        <f t="shared" si="2"/>
        <v>43125349.600000001</v>
      </c>
      <c r="L19" s="699">
        <f t="shared" si="2"/>
        <v>95624</v>
      </c>
      <c r="M19" s="699">
        <f t="shared" si="2"/>
        <v>131</v>
      </c>
      <c r="N19" s="699">
        <f t="shared" si="2"/>
        <v>5154</v>
      </c>
      <c r="O19" s="699">
        <f t="shared" si="2"/>
        <v>7566</v>
      </c>
      <c r="P19" s="699">
        <f t="shared" si="2"/>
        <v>48079</v>
      </c>
      <c r="Q19" s="699">
        <f t="shared" si="2"/>
        <v>34694</v>
      </c>
    </row>
    <row r="20" spans="1:17" ht="10.5" customHeight="1">
      <c r="A20" s="239"/>
      <c r="B20" s="240"/>
      <c r="C20" s="241"/>
      <c r="D20" s="240"/>
      <c r="E20" s="241"/>
      <c r="F20" s="240"/>
      <c r="G20" s="241"/>
      <c r="H20" s="240"/>
      <c r="I20" s="240"/>
      <c r="J20" s="240"/>
      <c r="K20" s="240"/>
      <c r="L20" s="240"/>
      <c r="M20" s="240"/>
    </row>
    <row r="22" spans="1:17">
      <c r="E22" s="248"/>
    </row>
    <row r="24" spans="1:17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</row>
    <row r="25" spans="1:17">
      <c r="A25" s="2009">
        <v>71</v>
      </c>
      <c r="B25" s="2009"/>
      <c r="C25" s="2009"/>
      <c r="D25" s="2009"/>
      <c r="E25" s="2009"/>
      <c r="F25" s="2009"/>
      <c r="G25" s="2009"/>
      <c r="H25" s="2009"/>
      <c r="I25" s="2009"/>
      <c r="J25" s="2009"/>
      <c r="K25" s="2009"/>
      <c r="L25" s="2009"/>
      <c r="M25" s="2009"/>
      <c r="N25" s="2009"/>
      <c r="O25" s="2009"/>
      <c r="P25" s="2009"/>
      <c r="Q25" s="2009"/>
    </row>
  </sheetData>
  <mergeCells count="9">
    <mergeCell ref="A25:Q25"/>
    <mergeCell ref="F3:G3"/>
    <mergeCell ref="H3:I3"/>
    <mergeCell ref="A1:M1"/>
    <mergeCell ref="A3:A4"/>
    <mergeCell ref="B3:C3"/>
    <mergeCell ref="D3:E3"/>
    <mergeCell ref="J3:K3"/>
    <mergeCell ref="L3:Q3"/>
  </mergeCells>
  <pageMargins left="0.54" right="0.16" top="0.47" bottom="0.75" header="0.3" footer="0.3"/>
  <pageSetup orientation="landscape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B050"/>
  </sheetPr>
  <dimension ref="A1:AH45"/>
  <sheetViews>
    <sheetView tabSelected="1" topLeftCell="A10" workbookViewId="0">
      <selection activeCell="T42" sqref="T42"/>
    </sheetView>
  </sheetViews>
  <sheetFormatPr defaultRowHeight="12.75"/>
  <cols>
    <col min="1" max="1" width="15.85546875" style="1" customWidth="1"/>
    <col min="2" max="2" width="5.42578125" style="1" customWidth="1"/>
    <col min="3" max="3" width="5" style="1" customWidth="1"/>
    <col min="4" max="4" width="4.42578125" style="1" customWidth="1"/>
    <col min="5" max="5" width="4.140625" style="1" customWidth="1"/>
    <col min="6" max="6" width="5.28515625" style="1" customWidth="1"/>
    <col min="7" max="7" width="5" style="1" customWidth="1"/>
    <col min="8" max="8" width="6.140625" style="1" customWidth="1"/>
    <col min="9" max="9" width="5.85546875" style="1" customWidth="1"/>
    <col min="10" max="10" width="5.7109375" style="1" customWidth="1"/>
    <col min="11" max="11" width="6.5703125" style="1" customWidth="1"/>
    <col min="12" max="12" width="5.7109375" style="1" customWidth="1"/>
    <col min="13" max="14" width="5.140625" style="1" customWidth="1"/>
    <col min="15" max="15" width="5.42578125" style="1" customWidth="1"/>
    <col min="16" max="16" width="4.42578125" style="1" customWidth="1"/>
    <col min="17" max="17" width="4" style="1" customWidth="1"/>
    <col min="18" max="18" width="4.140625" style="1" hidden="1" customWidth="1"/>
    <col min="19" max="19" width="5.28515625" style="1" customWidth="1"/>
    <col min="20" max="20" width="5.5703125" style="1" customWidth="1"/>
    <col min="21" max="21" width="4.85546875" style="1" customWidth="1"/>
    <col min="22" max="22" width="4.42578125" style="1" customWidth="1"/>
    <col min="23" max="24" width="5" style="1" customWidth="1"/>
    <col min="25" max="25" width="5.5703125" style="1" customWidth="1"/>
    <col min="26" max="32" width="3.7109375" style="1" customWidth="1"/>
    <col min="33" max="33" width="4.85546875" style="1" customWidth="1"/>
    <col min="34" max="34" width="4.42578125" style="1" customWidth="1"/>
    <col min="35" max="51" width="3.7109375" style="1" customWidth="1"/>
    <col min="52" max="16384" width="9.140625" style="1"/>
  </cols>
  <sheetData>
    <row r="1" spans="1:34" ht="30.75" customHeight="1">
      <c r="A1" s="96"/>
      <c r="B1" s="2041" t="s">
        <v>849</v>
      </c>
      <c r="C1" s="2041"/>
      <c r="D1" s="2041"/>
      <c r="E1" s="2041"/>
      <c r="F1" s="2041"/>
      <c r="G1" s="2041"/>
      <c r="H1" s="2041"/>
      <c r="I1" s="2041"/>
      <c r="J1" s="2041"/>
      <c r="K1" s="2041"/>
      <c r="L1" s="2041"/>
      <c r="M1" s="2041"/>
      <c r="N1" s="2041"/>
      <c r="O1" s="2041"/>
      <c r="P1" s="2041"/>
      <c r="Q1" s="2041"/>
      <c r="R1" s="2041"/>
      <c r="S1" s="2041"/>
      <c r="T1" s="2041"/>
      <c r="U1" s="2041"/>
      <c r="V1" s="2041"/>
      <c r="W1" s="2041"/>
      <c r="X1" s="2041"/>
      <c r="Y1" s="2041"/>
      <c r="Z1" s="2041"/>
      <c r="AA1" s="2041"/>
      <c r="AB1" s="2041"/>
      <c r="AC1" s="2041"/>
      <c r="AD1" s="2041"/>
      <c r="AE1" s="2041"/>
      <c r="AF1" s="2041"/>
      <c r="AG1" s="2041"/>
      <c r="AH1" s="2041"/>
    </row>
    <row r="2" spans="1:34">
      <c r="A2" s="96"/>
      <c r="B2" s="96"/>
      <c r="C2" s="96"/>
      <c r="D2" s="96"/>
      <c r="E2" s="96"/>
      <c r="F2" s="96"/>
      <c r="G2" s="96"/>
      <c r="H2" s="96"/>
      <c r="I2" s="96"/>
      <c r="J2" s="97"/>
      <c r="K2" s="98"/>
      <c r="L2" s="98"/>
      <c r="M2" s="2042" t="s">
        <v>161</v>
      </c>
      <c r="N2" s="2042"/>
      <c r="O2" s="2042"/>
      <c r="P2" s="2042"/>
      <c r="Q2" s="2042"/>
      <c r="R2" s="2042"/>
      <c r="S2" s="2042"/>
      <c r="T2" s="2042"/>
      <c r="U2" s="98"/>
      <c r="V2" s="98"/>
      <c r="W2" s="98"/>
      <c r="X2" s="98"/>
      <c r="Y2" s="97"/>
      <c r="Z2" s="97"/>
      <c r="AA2" s="96"/>
      <c r="AB2" s="96"/>
      <c r="AC2" s="96"/>
      <c r="AD2" s="96"/>
      <c r="AE2" s="96"/>
      <c r="AF2" s="96"/>
      <c r="AG2" s="96"/>
      <c r="AH2" s="96"/>
    </row>
    <row r="3" spans="1:34">
      <c r="A3" s="99" t="s">
        <v>1441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2043" t="s">
        <v>162</v>
      </c>
      <c r="AE3" s="2043"/>
      <c r="AF3" s="2043"/>
      <c r="AG3" s="2043"/>
      <c r="AH3" s="2043"/>
    </row>
    <row r="4" spans="1:34">
      <c r="A4" s="2020"/>
      <c r="B4" s="2022" t="s">
        <v>163</v>
      </c>
      <c r="C4" s="2022"/>
      <c r="D4" s="2022" t="s">
        <v>164</v>
      </c>
      <c r="E4" s="2022"/>
      <c r="F4" s="2022" t="s">
        <v>165</v>
      </c>
      <c r="G4" s="2022"/>
      <c r="H4" s="2022" t="s">
        <v>166</v>
      </c>
      <c r="I4" s="2022"/>
      <c r="J4" s="2022" t="s">
        <v>167</v>
      </c>
      <c r="K4" s="2022"/>
      <c r="L4" s="2022" t="s">
        <v>168</v>
      </c>
      <c r="M4" s="2022"/>
      <c r="N4" s="2023" t="s">
        <v>169</v>
      </c>
      <c r="O4" s="2023"/>
      <c r="P4" s="2023" t="s">
        <v>170</v>
      </c>
      <c r="Q4" s="2023"/>
      <c r="R4" s="2022" t="s">
        <v>171</v>
      </c>
      <c r="S4" s="2022"/>
      <c r="T4" s="2023"/>
      <c r="U4" s="2023" t="s">
        <v>1</v>
      </c>
      <c r="V4" s="2023"/>
      <c r="W4" s="2023"/>
      <c r="X4" s="2023"/>
      <c r="Y4" s="2023" t="s">
        <v>172</v>
      </c>
      <c r="Z4" s="2023"/>
      <c r="AA4" s="2023" t="s">
        <v>173</v>
      </c>
      <c r="AB4" s="2023"/>
      <c r="AC4" s="2023" t="s">
        <v>174</v>
      </c>
      <c r="AD4" s="2023"/>
      <c r="AE4" s="2023" t="s">
        <v>175</v>
      </c>
      <c r="AF4" s="2023"/>
      <c r="AG4" s="2023" t="s">
        <v>176</v>
      </c>
      <c r="AH4" s="2023"/>
    </row>
    <row r="5" spans="1:34" ht="46.5" customHeight="1">
      <c r="A5" s="2020"/>
      <c r="B5" s="2022"/>
      <c r="C5" s="2022"/>
      <c r="D5" s="2022"/>
      <c r="E5" s="2022"/>
      <c r="F5" s="2022"/>
      <c r="G5" s="2022"/>
      <c r="H5" s="2022"/>
      <c r="I5" s="2022"/>
      <c r="J5" s="2022"/>
      <c r="K5" s="2022"/>
      <c r="L5" s="2022"/>
      <c r="M5" s="2022"/>
      <c r="N5" s="2023"/>
      <c r="O5" s="2023"/>
      <c r="P5" s="2023"/>
      <c r="Q5" s="2023"/>
      <c r="R5" s="2023"/>
      <c r="S5" s="2023"/>
      <c r="T5" s="2023"/>
      <c r="U5" s="2023" t="s">
        <v>177</v>
      </c>
      <c r="V5" s="2023"/>
      <c r="W5" s="2023" t="s">
        <v>178</v>
      </c>
      <c r="X5" s="2023"/>
      <c r="Y5" s="2023"/>
      <c r="Z5" s="2023"/>
      <c r="AA5" s="2023"/>
      <c r="AB5" s="2023"/>
      <c r="AC5" s="2023"/>
      <c r="AD5" s="2023"/>
      <c r="AE5" s="2023"/>
      <c r="AF5" s="2023"/>
      <c r="AG5" s="2023"/>
      <c r="AH5" s="2023"/>
    </row>
    <row r="6" spans="1:34" ht="51.75" customHeight="1">
      <c r="A6" s="2021"/>
      <c r="B6" s="682">
        <v>2012</v>
      </c>
      <c r="C6" s="683">
        <v>2013</v>
      </c>
      <c r="D6" s="682">
        <v>2012</v>
      </c>
      <c r="E6" s="683">
        <v>2013</v>
      </c>
      <c r="F6" s="682">
        <v>2012</v>
      </c>
      <c r="G6" s="683">
        <v>2013</v>
      </c>
      <c r="H6" s="682">
        <v>2012</v>
      </c>
      <c r="I6" s="683">
        <v>2013</v>
      </c>
      <c r="J6" s="682">
        <v>2012</v>
      </c>
      <c r="K6" s="683">
        <v>2013</v>
      </c>
      <c r="L6" s="682">
        <v>2012</v>
      </c>
      <c r="M6" s="683">
        <v>2013</v>
      </c>
      <c r="N6" s="682">
        <v>2012</v>
      </c>
      <c r="O6" s="683">
        <v>2013</v>
      </c>
      <c r="P6" s="682">
        <v>2012</v>
      </c>
      <c r="Q6" s="683">
        <v>2013</v>
      </c>
      <c r="R6" s="682">
        <v>2028</v>
      </c>
      <c r="S6" s="682">
        <v>2012</v>
      </c>
      <c r="T6" s="683">
        <v>2013</v>
      </c>
      <c r="U6" s="682">
        <v>2012</v>
      </c>
      <c r="V6" s="683">
        <v>2013</v>
      </c>
      <c r="W6" s="682">
        <v>2012</v>
      </c>
      <c r="X6" s="683">
        <v>2013</v>
      </c>
      <c r="Y6" s="682">
        <v>2012</v>
      </c>
      <c r="Z6" s="683">
        <v>2013</v>
      </c>
      <c r="AA6" s="682">
        <v>2012</v>
      </c>
      <c r="AB6" s="683">
        <v>2013</v>
      </c>
      <c r="AC6" s="682">
        <v>2012</v>
      </c>
      <c r="AD6" s="683">
        <v>2013</v>
      </c>
      <c r="AE6" s="682">
        <v>2012</v>
      </c>
      <c r="AF6" s="683">
        <v>2013</v>
      </c>
      <c r="AG6" s="682">
        <v>2012</v>
      </c>
      <c r="AH6" s="683">
        <v>2013</v>
      </c>
    </row>
    <row r="7" spans="1:34">
      <c r="A7" s="679" t="s">
        <v>179</v>
      </c>
      <c r="B7" s="1284">
        <v>33</v>
      </c>
      <c r="C7" s="1284">
        <v>57</v>
      </c>
      <c r="D7" s="1284">
        <v>3</v>
      </c>
      <c r="E7" s="1284">
        <v>6</v>
      </c>
      <c r="F7" s="1284">
        <v>1</v>
      </c>
      <c r="G7" s="1284"/>
      <c r="H7" s="1284"/>
      <c r="I7" s="1284">
        <v>2</v>
      </c>
      <c r="J7" s="1284">
        <v>1</v>
      </c>
      <c r="K7" s="1284"/>
      <c r="L7" s="1284">
        <v>3</v>
      </c>
      <c r="M7" s="1284">
        <v>2</v>
      </c>
      <c r="N7" s="1284">
        <v>11</v>
      </c>
      <c r="O7" s="1284">
        <v>27</v>
      </c>
      <c r="P7" s="1284"/>
      <c r="Q7" s="1284"/>
      <c r="R7" s="1284">
        <v>8</v>
      </c>
      <c r="S7" s="1284">
        <v>7</v>
      </c>
      <c r="T7" s="1284">
        <v>11</v>
      </c>
      <c r="U7" s="1284">
        <v>3</v>
      </c>
      <c r="V7" s="1284">
        <v>8</v>
      </c>
      <c r="W7" s="1284">
        <v>2</v>
      </c>
      <c r="X7" s="1284">
        <v>3</v>
      </c>
      <c r="Y7" s="1284">
        <v>5</v>
      </c>
      <c r="Z7" s="1284">
        <v>3</v>
      </c>
      <c r="AA7" s="1284"/>
      <c r="AB7" s="1284"/>
      <c r="AC7" s="1284"/>
      <c r="AD7" s="1284"/>
      <c r="AE7" s="1284"/>
      <c r="AF7" s="1284"/>
      <c r="AG7" s="1284">
        <v>5</v>
      </c>
      <c r="AH7" s="1284">
        <v>11</v>
      </c>
    </row>
    <row r="8" spans="1:34">
      <c r="A8" s="678" t="s">
        <v>180</v>
      </c>
      <c r="B8" s="1285">
        <v>32</v>
      </c>
      <c r="C8" s="1285">
        <v>51</v>
      </c>
      <c r="D8" s="1285">
        <v>2</v>
      </c>
      <c r="E8" s="1285">
        <v>10</v>
      </c>
      <c r="F8" s="1285"/>
      <c r="G8" s="1285"/>
      <c r="H8" s="1285">
        <v>1</v>
      </c>
      <c r="I8" s="1285">
        <v>1</v>
      </c>
      <c r="J8" s="1285"/>
      <c r="K8" s="1285"/>
      <c r="L8" s="1285">
        <v>2</v>
      </c>
      <c r="M8" s="1285">
        <v>3</v>
      </c>
      <c r="N8" s="1285">
        <v>13</v>
      </c>
      <c r="O8" s="1285">
        <v>26</v>
      </c>
      <c r="P8" s="1285"/>
      <c r="Q8" s="1285"/>
      <c r="R8" s="1285">
        <v>11</v>
      </c>
      <c r="S8" s="1285">
        <v>8</v>
      </c>
      <c r="T8" s="1285">
        <v>18</v>
      </c>
      <c r="U8" s="1285">
        <v>7</v>
      </c>
      <c r="V8" s="1285">
        <v>14</v>
      </c>
      <c r="W8" s="1285">
        <v>1</v>
      </c>
      <c r="X8" s="1285">
        <v>4</v>
      </c>
      <c r="Y8" s="1285">
        <v>3</v>
      </c>
      <c r="Z8" s="1285"/>
      <c r="AA8" s="1285"/>
      <c r="AB8" s="1285"/>
      <c r="AC8" s="1285"/>
      <c r="AD8" s="1285"/>
      <c r="AE8" s="1285"/>
      <c r="AF8" s="1285"/>
      <c r="AG8" s="1285">
        <v>5</v>
      </c>
      <c r="AH8" s="1285">
        <v>3</v>
      </c>
    </row>
    <row r="9" spans="1:34">
      <c r="A9" s="678" t="s">
        <v>181</v>
      </c>
      <c r="B9" s="1285">
        <v>10</v>
      </c>
      <c r="C9" s="1285">
        <v>22</v>
      </c>
      <c r="D9" s="1285"/>
      <c r="E9" s="1285">
        <v>3</v>
      </c>
      <c r="F9" s="1285"/>
      <c r="G9" s="1285"/>
      <c r="H9" s="1285"/>
      <c r="I9" s="1285">
        <v>2</v>
      </c>
      <c r="J9" s="1285"/>
      <c r="K9" s="1285"/>
      <c r="L9" s="1285">
        <v>1</v>
      </c>
      <c r="M9" s="1285">
        <v>0</v>
      </c>
      <c r="N9" s="1285">
        <v>5</v>
      </c>
      <c r="O9" s="1285">
        <v>9</v>
      </c>
      <c r="P9" s="1285"/>
      <c r="Q9" s="1285"/>
      <c r="R9" s="1285">
        <v>2</v>
      </c>
      <c r="S9" s="1285">
        <v>2</v>
      </c>
      <c r="T9" s="1285">
        <v>5</v>
      </c>
      <c r="U9" s="1285">
        <v>1</v>
      </c>
      <c r="V9" s="1285">
        <v>3</v>
      </c>
      <c r="W9" s="1285">
        <v>2</v>
      </c>
      <c r="X9" s="1285">
        <v>1</v>
      </c>
      <c r="Y9" s="1285">
        <v>2</v>
      </c>
      <c r="Z9" s="1285"/>
      <c r="AA9" s="1285"/>
      <c r="AB9" s="1285">
        <v>1</v>
      </c>
      <c r="AC9" s="1285"/>
      <c r="AD9" s="1285"/>
      <c r="AE9" s="1285"/>
      <c r="AF9" s="1285"/>
      <c r="AG9" s="1285"/>
      <c r="AH9" s="1285"/>
    </row>
    <row r="10" spans="1:34">
      <c r="A10" s="678" t="s">
        <v>182</v>
      </c>
      <c r="B10" s="1285">
        <v>46</v>
      </c>
      <c r="C10" s="1285">
        <v>50</v>
      </c>
      <c r="D10" s="1285">
        <v>3</v>
      </c>
      <c r="E10" s="1285">
        <v>9</v>
      </c>
      <c r="F10" s="1285">
        <v>1</v>
      </c>
      <c r="G10" s="1285"/>
      <c r="H10" s="1285">
        <v>2</v>
      </c>
      <c r="I10" s="1285">
        <v>2</v>
      </c>
      <c r="J10" s="1285">
        <v>2</v>
      </c>
      <c r="K10" s="1285"/>
      <c r="L10" s="1285">
        <v>1</v>
      </c>
      <c r="M10" s="1285">
        <v>1</v>
      </c>
      <c r="N10" s="1285">
        <v>16</v>
      </c>
      <c r="O10" s="1285">
        <v>15</v>
      </c>
      <c r="P10" s="1285"/>
      <c r="Q10" s="1285"/>
      <c r="R10" s="1285">
        <v>16</v>
      </c>
      <c r="S10" s="1285">
        <v>11</v>
      </c>
      <c r="T10" s="1285">
        <v>22</v>
      </c>
      <c r="U10" s="1285">
        <v>8</v>
      </c>
      <c r="V10" s="1285">
        <v>22</v>
      </c>
      <c r="W10" s="1285">
        <v>1</v>
      </c>
      <c r="X10" s="1285"/>
      <c r="Y10" s="1285">
        <v>2</v>
      </c>
      <c r="Z10" s="1285">
        <v>2</v>
      </c>
      <c r="AA10" s="1285">
        <v>1</v>
      </c>
      <c r="AB10" s="1285">
        <v>1</v>
      </c>
      <c r="AC10" s="1285">
        <v>1</v>
      </c>
      <c r="AD10" s="1285">
        <v>2</v>
      </c>
      <c r="AE10" s="1285">
        <v>1</v>
      </c>
      <c r="AF10" s="1285"/>
      <c r="AG10" s="1285">
        <v>8</v>
      </c>
      <c r="AH10" s="1285">
        <v>5</v>
      </c>
    </row>
    <row r="11" spans="1:34">
      <c r="A11" s="678" t="s">
        <v>183</v>
      </c>
      <c r="B11" s="1285">
        <v>5</v>
      </c>
      <c r="C11" s="1285">
        <v>16</v>
      </c>
      <c r="D11" s="1285">
        <v>1</v>
      </c>
      <c r="E11" s="1285">
        <v>5</v>
      </c>
      <c r="F11" s="1285"/>
      <c r="G11" s="1285"/>
      <c r="H11" s="1285"/>
      <c r="I11" s="1285"/>
      <c r="J11" s="1285"/>
      <c r="K11" s="1285"/>
      <c r="L11" s="1285"/>
      <c r="M11" s="1285">
        <v>1</v>
      </c>
      <c r="N11" s="1285"/>
      <c r="O11" s="1285">
        <v>3</v>
      </c>
      <c r="P11" s="1285"/>
      <c r="Q11" s="1285"/>
      <c r="R11" s="1285">
        <v>4</v>
      </c>
      <c r="S11" s="1285">
        <v>4</v>
      </c>
      <c r="T11" s="1285">
        <v>8</v>
      </c>
      <c r="U11" s="1285">
        <v>1</v>
      </c>
      <c r="V11" s="1285">
        <v>1</v>
      </c>
      <c r="W11" s="1285">
        <v>2</v>
      </c>
      <c r="X11" s="1285">
        <v>6</v>
      </c>
      <c r="Y11" s="1285"/>
      <c r="Z11" s="1285">
        <v>1</v>
      </c>
      <c r="AA11" s="1285"/>
      <c r="AB11" s="1285"/>
      <c r="AC11" s="1285"/>
      <c r="AD11" s="1285"/>
      <c r="AE11" s="1285"/>
      <c r="AF11" s="1285">
        <v>1</v>
      </c>
      <c r="AG11" s="1285">
        <v>1</v>
      </c>
      <c r="AH11" s="1285">
        <v>2</v>
      </c>
    </row>
    <row r="12" spans="1:34">
      <c r="A12" s="678" t="s">
        <v>184</v>
      </c>
      <c r="B12" s="1285">
        <v>76</v>
      </c>
      <c r="C12" s="1285">
        <v>107</v>
      </c>
      <c r="D12" s="1285">
        <v>5</v>
      </c>
      <c r="E12" s="1285">
        <v>20</v>
      </c>
      <c r="F12" s="1285"/>
      <c r="G12" s="1285"/>
      <c r="H12" s="1285">
        <v>1</v>
      </c>
      <c r="I12" s="1285">
        <v>1</v>
      </c>
      <c r="J12" s="1285"/>
      <c r="K12" s="1285"/>
      <c r="L12" s="1285">
        <v>6</v>
      </c>
      <c r="M12" s="1285">
        <v>6</v>
      </c>
      <c r="N12" s="1285">
        <v>42</v>
      </c>
      <c r="O12" s="1285">
        <v>41</v>
      </c>
      <c r="P12" s="1285"/>
      <c r="Q12" s="1285"/>
      <c r="R12" s="1285">
        <v>18</v>
      </c>
      <c r="S12" s="1285">
        <v>9</v>
      </c>
      <c r="T12" s="1285">
        <v>36</v>
      </c>
      <c r="U12" s="1285">
        <v>6</v>
      </c>
      <c r="V12" s="1285">
        <v>34</v>
      </c>
      <c r="W12" s="1285"/>
      <c r="X12" s="1285">
        <v>1</v>
      </c>
      <c r="Y12" s="1285">
        <v>3</v>
      </c>
      <c r="Z12" s="1285">
        <v>7</v>
      </c>
      <c r="AA12" s="1285">
        <v>3</v>
      </c>
      <c r="AB12" s="1285">
        <v>3</v>
      </c>
      <c r="AC12" s="1285">
        <v>4</v>
      </c>
      <c r="AD12" s="1285">
        <v>2</v>
      </c>
      <c r="AE12" s="1285">
        <v>1</v>
      </c>
      <c r="AF12" s="1285"/>
      <c r="AG12" s="1285">
        <v>7</v>
      </c>
      <c r="AH12" s="1285">
        <v>7</v>
      </c>
    </row>
    <row r="13" spans="1:34">
      <c r="A13" s="678" t="s">
        <v>185</v>
      </c>
      <c r="B13" s="1285">
        <v>45</v>
      </c>
      <c r="C13" s="1285">
        <v>46</v>
      </c>
      <c r="D13" s="1285">
        <v>4</v>
      </c>
      <c r="E13" s="1285">
        <v>9</v>
      </c>
      <c r="F13" s="1285"/>
      <c r="G13" s="1285"/>
      <c r="H13" s="1285">
        <v>1</v>
      </c>
      <c r="I13" s="1285">
        <v>1</v>
      </c>
      <c r="J13" s="1285"/>
      <c r="K13" s="1285">
        <v>3</v>
      </c>
      <c r="L13" s="1285">
        <v>3</v>
      </c>
      <c r="M13" s="1285">
        <v>3</v>
      </c>
      <c r="N13" s="1285">
        <v>19</v>
      </c>
      <c r="O13" s="1285">
        <v>15</v>
      </c>
      <c r="P13" s="1285"/>
      <c r="Q13" s="1285">
        <v>2</v>
      </c>
      <c r="R13" s="1285">
        <v>12</v>
      </c>
      <c r="S13" s="1285">
        <v>12</v>
      </c>
      <c r="T13" s="1285">
        <v>14</v>
      </c>
      <c r="U13" s="1285">
        <v>12</v>
      </c>
      <c r="V13" s="1285">
        <v>14</v>
      </c>
      <c r="W13" s="1285"/>
      <c r="X13" s="1285"/>
      <c r="Y13" s="1285">
        <v>2</v>
      </c>
      <c r="Z13" s="1285">
        <v>1</v>
      </c>
      <c r="AA13" s="1285">
        <v>1</v>
      </c>
      <c r="AB13" s="1285">
        <v>2</v>
      </c>
      <c r="AC13" s="1285">
        <v>2</v>
      </c>
      <c r="AD13" s="1285"/>
      <c r="AE13" s="1285"/>
      <c r="AF13" s="1285"/>
      <c r="AG13" s="1285">
        <v>5</v>
      </c>
      <c r="AH13" s="1285">
        <v>6</v>
      </c>
    </row>
    <row r="14" spans="1:34">
      <c r="A14" s="678" t="s">
        <v>186</v>
      </c>
      <c r="B14" s="1285">
        <v>7</v>
      </c>
      <c r="C14" s="1285">
        <v>19</v>
      </c>
      <c r="D14" s="1285"/>
      <c r="E14" s="1285">
        <v>4</v>
      </c>
      <c r="F14" s="1285"/>
      <c r="G14" s="1285"/>
      <c r="H14" s="1285">
        <v>1</v>
      </c>
      <c r="I14" s="1285"/>
      <c r="J14" s="1285"/>
      <c r="K14" s="1285">
        <v>1</v>
      </c>
      <c r="L14" s="1285"/>
      <c r="M14" s="1285"/>
      <c r="N14" s="1285">
        <v>2</v>
      </c>
      <c r="O14" s="1285">
        <v>5</v>
      </c>
      <c r="P14" s="1285"/>
      <c r="Q14" s="1285"/>
      <c r="R14" s="1285">
        <v>1</v>
      </c>
      <c r="S14" s="1285">
        <v>3</v>
      </c>
      <c r="T14" s="1285">
        <v>10</v>
      </c>
      <c r="U14" s="1285">
        <v>2</v>
      </c>
      <c r="V14" s="1285">
        <v>4</v>
      </c>
      <c r="W14" s="1285">
        <v>1</v>
      </c>
      <c r="X14" s="1285">
        <v>6</v>
      </c>
      <c r="Y14" s="1285"/>
      <c r="Z14" s="1285">
        <v>1</v>
      </c>
      <c r="AA14" s="1285"/>
      <c r="AB14" s="1285"/>
      <c r="AC14" s="1285"/>
      <c r="AD14" s="1285"/>
      <c r="AE14" s="1285"/>
      <c r="AF14" s="1285"/>
      <c r="AG14" s="1285">
        <v>1</v>
      </c>
      <c r="AH14" s="1285">
        <v>3</v>
      </c>
    </row>
    <row r="15" spans="1:34">
      <c r="A15" s="678" t="s">
        <v>187</v>
      </c>
      <c r="B15" s="1285">
        <v>30</v>
      </c>
      <c r="C15" s="1285">
        <v>36</v>
      </c>
      <c r="D15" s="1285">
        <v>1</v>
      </c>
      <c r="E15" s="1285">
        <v>7</v>
      </c>
      <c r="F15" s="1285">
        <v>1</v>
      </c>
      <c r="G15" s="1285"/>
      <c r="H15" s="1285"/>
      <c r="I15" s="1285">
        <v>2</v>
      </c>
      <c r="J15" s="1285">
        <v>2</v>
      </c>
      <c r="K15" s="1285"/>
      <c r="L15" s="1285">
        <v>4</v>
      </c>
      <c r="M15" s="1285">
        <v>3</v>
      </c>
      <c r="N15" s="1285">
        <v>10</v>
      </c>
      <c r="O15" s="1285">
        <v>10</v>
      </c>
      <c r="P15" s="1285">
        <v>1</v>
      </c>
      <c r="Q15" s="1285">
        <v>1</v>
      </c>
      <c r="R15" s="1285">
        <v>9</v>
      </c>
      <c r="S15" s="1285">
        <v>6</v>
      </c>
      <c r="T15" s="1285">
        <v>9</v>
      </c>
      <c r="U15" s="1285">
        <v>6</v>
      </c>
      <c r="V15" s="1285">
        <v>9</v>
      </c>
      <c r="W15" s="1285"/>
      <c r="X15" s="1285"/>
      <c r="Y15" s="1285">
        <v>2</v>
      </c>
      <c r="Z15" s="1285">
        <v>2</v>
      </c>
      <c r="AA15" s="1285">
        <v>2</v>
      </c>
      <c r="AB15" s="1285">
        <v>1</v>
      </c>
      <c r="AC15" s="1285"/>
      <c r="AD15" s="1285">
        <v>2</v>
      </c>
      <c r="AE15" s="1285"/>
      <c r="AF15" s="1285"/>
      <c r="AG15" s="1285">
        <v>2</v>
      </c>
      <c r="AH15" s="1285">
        <v>6</v>
      </c>
    </row>
    <row r="16" spans="1:34">
      <c r="A16" s="678" t="s">
        <v>188</v>
      </c>
      <c r="B16" s="1285">
        <v>58</v>
      </c>
      <c r="C16" s="1285">
        <v>72</v>
      </c>
      <c r="D16" s="1285">
        <v>12</v>
      </c>
      <c r="E16" s="1285">
        <v>15</v>
      </c>
      <c r="F16" s="1285">
        <v>1</v>
      </c>
      <c r="G16" s="1285">
        <v>2</v>
      </c>
      <c r="H16" s="1285">
        <v>2</v>
      </c>
      <c r="I16" s="1285">
        <v>3</v>
      </c>
      <c r="J16" s="1285">
        <v>1</v>
      </c>
      <c r="K16" s="1285">
        <v>2</v>
      </c>
      <c r="L16" s="1285">
        <v>4</v>
      </c>
      <c r="M16" s="1285">
        <v>5</v>
      </c>
      <c r="N16" s="1285">
        <v>25</v>
      </c>
      <c r="O16" s="1285">
        <v>18</v>
      </c>
      <c r="P16" s="1285">
        <v>2</v>
      </c>
      <c r="Q16" s="1285"/>
      <c r="R16" s="1285">
        <v>20</v>
      </c>
      <c r="S16" s="1285">
        <v>18</v>
      </c>
      <c r="T16" s="1285">
        <v>25</v>
      </c>
      <c r="U16" s="1285">
        <v>14</v>
      </c>
      <c r="V16" s="1285">
        <v>19</v>
      </c>
      <c r="W16" s="1285">
        <v>1</v>
      </c>
      <c r="X16" s="1285">
        <v>5</v>
      </c>
      <c r="Y16" s="1285"/>
      <c r="Z16" s="1285">
        <v>3</v>
      </c>
      <c r="AA16" s="1285">
        <v>2</v>
      </c>
      <c r="AB16" s="1285">
        <v>1</v>
      </c>
      <c r="AC16" s="1285"/>
      <c r="AD16" s="1285">
        <v>1</v>
      </c>
      <c r="AE16" s="1285"/>
      <c r="AF16" s="1285"/>
      <c r="AG16" s="1285">
        <v>3</v>
      </c>
      <c r="AH16" s="1285">
        <v>11</v>
      </c>
    </row>
    <row r="17" spans="1:34">
      <c r="A17" s="678" t="s">
        <v>189</v>
      </c>
      <c r="B17" s="1285">
        <v>342</v>
      </c>
      <c r="C17" s="1285">
        <f>SUM(C7:C16)</f>
        <v>476</v>
      </c>
      <c r="D17" s="1285">
        <f t="shared" ref="D17:AH17" si="0">SUM(D7:D16)</f>
        <v>31</v>
      </c>
      <c r="E17" s="1285">
        <f t="shared" si="0"/>
        <v>88</v>
      </c>
      <c r="F17" s="1285">
        <f t="shared" si="0"/>
        <v>4</v>
      </c>
      <c r="G17" s="1285">
        <f t="shared" si="0"/>
        <v>2</v>
      </c>
      <c r="H17" s="1285">
        <f t="shared" si="0"/>
        <v>8</v>
      </c>
      <c r="I17" s="1285">
        <f t="shared" si="0"/>
        <v>14</v>
      </c>
      <c r="J17" s="1285">
        <f t="shared" si="0"/>
        <v>6</v>
      </c>
      <c r="K17" s="1285">
        <f t="shared" si="0"/>
        <v>6</v>
      </c>
      <c r="L17" s="1285">
        <f t="shared" si="0"/>
        <v>24</v>
      </c>
      <c r="M17" s="1285">
        <f t="shared" si="0"/>
        <v>24</v>
      </c>
      <c r="N17" s="1285">
        <f t="shared" si="0"/>
        <v>143</v>
      </c>
      <c r="O17" s="1285">
        <f t="shared" si="0"/>
        <v>169</v>
      </c>
      <c r="P17" s="1285">
        <f t="shared" si="0"/>
        <v>3</v>
      </c>
      <c r="Q17" s="1285">
        <f t="shared" si="0"/>
        <v>3</v>
      </c>
      <c r="R17" s="1285">
        <f t="shared" si="0"/>
        <v>101</v>
      </c>
      <c r="S17" s="1285">
        <f t="shared" si="0"/>
        <v>80</v>
      </c>
      <c r="T17" s="1285">
        <f t="shared" si="0"/>
        <v>158</v>
      </c>
      <c r="U17" s="1285">
        <f t="shared" si="0"/>
        <v>60</v>
      </c>
      <c r="V17" s="1285">
        <f t="shared" si="0"/>
        <v>128</v>
      </c>
      <c r="W17" s="1285">
        <f t="shared" si="0"/>
        <v>10</v>
      </c>
      <c r="X17" s="1285">
        <f t="shared" si="0"/>
        <v>26</v>
      </c>
      <c r="Y17" s="1285">
        <f t="shared" si="0"/>
        <v>19</v>
      </c>
      <c r="Z17" s="1285">
        <f t="shared" si="0"/>
        <v>20</v>
      </c>
      <c r="AA17" s="1285">
        <f t="shared" si="0"/>
        <v>9</v>
      </c>
      <c r="AB17" s="1285">
        <f t="shared" si="0"/>
        <v>9</v>
      </c>
      <c r="AC17" s="1285">
        <f t="shared" si="0"/>
        <v>7</v>
      </c>
      <c r="AD17" s="1285">
        <f t="shared" si="0"/>
        <v>7</v>
      </c>
      <c r="AE17" s="1285">
        <f t="shared" si="0"/>
        <v>2</v>
      </c>
      <c r="AF17" s="1285">
        <f t="shared" si="0"/>
        <v>1</v>
      </c>
      <c r="AG17" s="1285">
        <f t="shared" si="0"/>
        <v>37</v>
      </c>
      <c r="AH17" s="1285">
        <f t="shared" si="0"/>
        <v>54</v>
      </c>
    </row>
    <row r="18" spans="1:34">
      <c r="A18" s="678" t="s">
        <v>190</v>
      </c>
      <c r="B18" s="1285">
        <v>20</v>
      </c>
      <c r="C18" s="1285">
        <v>23</v>
      </c>
      <c r="D18" s="1285"/>
      <c r="E18" s="1285">
        <v>1</v>
      </c>
      <c r="F18" s="1285"/>
      <c r="G18" s="1285"/>
      <c r="H18" s="1285"/>
      <c r="I18" s="1285">
        <v>1</v>
      </c>
      <c r="J18" s="1285"/>
      <c r="K18" s="1285"/>
      <c r="L18" s="1285"/>
      <c r="M18" s="1285">
        <v>2</v>
      </c>
      <c r="N18" s="1285">
        <v>5</v>
      </c>
      <c r="O18" s="1285">
        <v>8</v>
      </c>
      <c r="P18" s="1285"/>
      <c r="Q18" s="1285"/>
      <c r="R18" s="1285">
        <v>2</v>
      </c>
      <c r="S18" s="1285">
        <v>9</v>
      </c>
      <c r="T18" s="1285">
        <v>3</v>
      </c>
      <c r="U18" s="1285">
        <v>2</v>
      </c>
      <c r="V18" s="1285"/>
      <c r="W18" s="1285">
        <v>7</v>
      </c>
      <c r="X18" s="1285">
        <v>3</v>
      </c>
      <c r="Y18" s="1285"/>
      <c r="Z18" s="1285">
        <v>1</v>
      </c>
      <c r="AA18" s="1285"/>
      <c r="AB18" s="1285"/>
      <c r="AC18" s="1285"/>
      <c r="AD18" s="1285"/>
      <c r="AE18" s="1285"/>
      <c r="AF18" s="1285"/>
      <c r="AG18" s="1285">
        <v>6</v>
      </c>
      <c r="AH18" s="1285">
        <v>8</v>
      </c>
    </row>
    <row r="19" spans="1:34">
      <c r="A19" s="678" t="s">
        <v>191</v>
      </c>
      <c r="B19" s="1285">
        <v>12</v>
      </c>
      <c r="C19" s="1285">
        <v>17</v>
      </c>
      <c r="D19" s="1285">
        <v>2</v>
      </c>
      <c r="E19" s="1285">
        <v>2</v>
      </c>
      <c r="F19" s="1285"/>
      <c r="G19" s="1285">
        <v>1</v>
      </c>
      <c r="H19" s="1285"/>
      <c r="I19" s="1285">
        <v>1</v>
      </c>
      <c r="J19" s="1285"/>
      <c r="K19" s="1285"/>
      <c r="L19" s="1285">
        <v>1</v>
      </c>
      <c r="M19" s="1285"/>
      <c r="N19" s="1285">
        <v>1</v>
      </c>
      <c r="O19" s="1285">
        <v>3</v>
      </c>
      <c r="P19" s="1285"/>
      <c r="Q19" s="1285"/>
      <c r="R19" s="1285">
        <v>5</v>
      </c>
      <c r="S19" s="1285">
        <v>5</v>
      </c>
      <c r="T19" s="1285">
        <v>10</v>
      </c>
      <c r="U19" s="1285"/>
      <c r="V19" s="1285">
        <v>4</v>
      </c>
      <c r="W19" s="1285">
        <v>5</v>
      </c>
      <c r="X19" s="1285">
        <v>6</v>
      </c>
      <c r="Y19" s="1285"/>
      <c r="Z19" s="1285"/>
      <c r="AA19" s="1285">
        <v>1</v>
      </c>
      <c r="AB19" s="1285"/>
      <c r="AC19" s="1285"/>
      <c r="AD19" s="1285"/>
      <c r="AE19" s="1285"/>
      <c r="AF19" s="1285"/>
      <c r="AG19" s="1285">
        <v>4</v>
      </c>
      <c r="AH19" s="1285">
        <v>2</v>
      </c>
    </row>
    <row r="20" spans="1:34">
      <c r="A20" s="678" t="s">
        <v>152</v>
      </c>
      <c r="B20" s="1285">
        <v>18</v>
      </c>
      <c r="C20" s="1285">
        <v>12</v>
      </c>
      <c r="D20" s="1285"/>
      <c r="E20" s="1285">
        <v>2</v>
      </c>
      <c r="F20" s="1285"/>
      <c r="G20" s="1285">
        <v>1</v>
      </c>
      <c r="H20" s="1285"/>
      <c r="I20" s="1285"/>
      <c r="J20" s="1285"/>
      <c r="K20" s="1285"/>
      <c r="L20" s="1285">
        <v>1</v>
      </c>
      <c r="M20" s="1285">
        <v>1</v>
      </c>
      <c r="N20" s="1285">
        <v>2</v>
      </c>
      <c r="O20" s="1285">
        <v>4</v>
      </c>
      <c r="P20" s="1285"/>
      <c r="Q20" s="1285"/>
      <c r="R20" s="1285">
        <v>5</v>
      </c>
      <c r="S20" s="1285">
        <v>6</v>
      </c>
      <c r="T20" s="1285">
        <v>4</v>
      </c>
      <c r="U20" s="1285"/>
      <c r="V20" s="1285"/>
      <c r="W20" s="1285">
        <v>6</v>
      </c>
      <c r="X20" s="1285">
        <v>5</v>
      </c>
      <c r="Y20" s="1285">
        <v>1</v>
      </c>
      <c r="Z20" s="1285">
        <v>1</v>
      </c>
      <c r="AA20" s="1285"/>
      <c r="AB20" s="1285"/>
      <c r="AC20" s="1285"/>
      <c r="AD20" s="1285"/>
      <c r="AE20" s="1285"/>
      <c r="AF20" s="1285"/>
      <c r="AG20" s="1285">
        <v>8</v>
      </c>
      <c r="AH20" s="1285"/>
    </row>
    <row r="21" spans="1:34">
      <c r="A21" s="678" t="s">
        <v>158</v>
      </c>
      <c r="B21" s="1285">
        <v>9</v>
      </c>
      <c r="C21" s="1285">
        <v>6</v>
      </c>
      <c r="D21" s="1285"/>
      <c r="E21" s="1285"/>
      <c r="F21" s="1285"/>
      <c r="G21" s="1285"/>
      <c r="H21" s="1285"/>
      <c r="I21" s="1285"/>
      <c r="J21" s="1285"/>
      <c r="K21" s="1285"/>
      <c r="L21" s="1285">
        <v>3</v>
      </c>
      <c r="M21" s="1285"/>
      <c r="N21" s="1285"/>
      <c r="O21" s="1285"/>
      <c r="P21" s="1285"/>
      <c r="Q21" s="1285"/>
      <c r="R21" s="1285">
        <v>2</v>
      </c>
      <c r="S21" s="1285">
        <v>5</v>
      </c>
      <c r="T21" s="1285">
        <v>1</v>
      </c>
      <c r="U21" s="1285">
        <v>1</v>
      </c>
      <c r="V21" s="1285">
        <v>1</v>
      </c>
      <c r="W21" s="1285">
        <v>4</v>
      </c>
      <c r="X21" s="1285"/>
      <c r="Y21" s="1285">
        <v>1</v>
      </c>
      <c r="Z21" s="1285">
        <v>2</v>
      </c>
      <c r="AA21" s="1285"/>
      <c r="AB21" s="1285"/>
      <c r="AC21" s="1285"/>
      <c r="AD21" s="1285">
        <v>1</v>
      </c>
      <c r="AE21" s="1285"/>
      <c r="AF21" s="1285"/>
      <c r="AG21" s="1285"/>
      <c r="AH21" s="1285">
        <v>2</v>
      </c>
    </row>
    <row r="22" spans="1:34">
      <c r="A22" s="678" t="s">
        <v>151</v>
      </c>
      <c r="B22" s="1285">
        <v>9</v>
      </c>
      <c r="C22" s="1285">
        <v>8</v>
      </c>
      <c r="D22" s="1285">
        <v>1</v>
      </c>
      <c r="E22" s="1285">
        <v>3</v>
      </c>
      <c r="F22" s="1285"/>
      <c r="G22" s="1285"/>
      <c r="H22" s="1285"/>
      <c r="I22" s="1285"/>
      <c r="J22" s="1285"/>
      <c r="K22" s="1285"/>
      <c r="L22" s="1285"/>
      <c r="M22" s="1285"/>
      <c r="N22" s="1285"/>
      <c r="O22" s="1285">
        <v>1</v>
      </c>
      <c r="P22" s="1285"/>
      <c r="Q22" s="1285"/>
      <c r="R22" s="1285">
        <v>5</v>
      </c>
      <c r="S22" s="1285">
        <v>5</v>
      </c>
      <c r="T22" s="1285">
        <v>5</v>
      </c>
      <c r="U22" s="1285"/>
      <c r="V22" s="1285">
        <v>1</v>
      </c>
      <c r="W22" s="1285">
        <v>5</v>
      </c>
      <c r="X22" s="1285">
        <v>5</v>
      </c>
      <c r="Y22" s="1285">
        <v>1</v>
      </c>
      <c r="Z22" s="1285"/>
      <c r="AA22" s="1285"/>
      <c r="AB22" s="1285"/>
      <c r="AC22" s="1285"/>
      <c r="AD22" s="1285"/>
      <c r="AE22" s="1285"/>
      <c r="AF22" s="1285"/>
      <c r="AG22" s="1285">
        <v>3</v>
      </c>
      <c r="AH22" s="1285">
        <v>2</v>
      </c>
    </row>
    <row r="23" spans="1:34">
      <c r="A23" s="678" t="s">
        <v>157</v>
      </c>
      <c r="B23" s="1285">
        <v>22</v>
      </c>
      <c r="C23" s="1285">
        <v>33</v>
      </c>
      <c r="D23" s="1285">
        <v>1</v>
      </c>
      <c r="E23" s="1285">
        <v>2</v>
      </c>
      <c r="F23" s="1285"/>
      <c r="G23" s="1285"/>
      <c r="H23" s="1285"/>
      <c r="I23" s="1285"/>
      <c r="J23" s="1285"/>
      <c r="K23" s="1285"/>
      <c r="L23" s="1285"/>
      <c r="M23" s="1285">
        <v>1</v>
      </c>
      <c r="N23" s="1285">
        <v>2</v>
      </c>
      <c r="O23" s="1285">
        <v>2</v>
      </c>
      <c r="P23" s="1285"/>
      <c r="Q23" s="1285"/>
      <c r="R23" s="1285">
        <v>6</v>
      </c>
      <c r="S23" s="1285">
        <v>13</v>
      </c>
      <c r="T23" s="1285">
        <v>24</v>
      </c>
      <c r="U23" s="1285">
        <v>3</v>
      </c>
      <c r="V23" s="1285">
        <v>3</v>
      </c>
      <c r="W23" s="1285">
        <v>8</v>
      </c>
      <c r="X23" s="1285">
        <v>20</v>
      </c>
      <c r="Y23" s="1285"/>
      <c r="Z23" s="1285">
        <v>1</v>
      </c>
      <c r="AA23" s="1285"/>
      <c r="AB23" s="1285"/>
      <c r="AC23" s="1285">
        <v>1</v>
      </c>
      <c r="AD23" s="1285"/>
      <c r="AE23" s="1285"/>
      <c r="AF23" s="1285">
        <v>1</v>
      </c>
      <c r="AG23" s="1285">
        <v>5</v>
      </c>
      <c r="AH23" s="1285">
        <v>1</v>
      </c>
    </row>
    <row r="24" spans="1:34">
      <c r="A24" s="678" t="s">
        <v>154</v>
      </c>
      <c r="B24" s="1285">
        <v>22</v>
      </c>
      <c r="C24" s="1285">
        <v>26</v>
      </c>
      <c r="D24" s="1285">
        <v>4</v>
      </c>
      <c r="E24" s="1285">
        <v>9</v>
      </c>
      <c r="F24" s="1285"/>
      <c r="G24" s="1285"/>
      <c r="H24" s="1285"/>
      <c r="I24" s="1285"/>
      <c r="J24" s="1285"/>
      <c r="K24" s="1285"/>
      <c r="L24" s="1285">
        <v>1</v>
      </c>
      <c r="M24" s="1285">
        <v>1</v>
      </c>
      <c r="N24" s="1285"/>
      <c r="O24" s="1285">
        <v>2</v>
      </c>
      <c r="P24" s="1285"/>
      <c r="Q24" s="1285"/>
      <c r="R24" s="1285">
        <v>15</v>
      </c>
      <c r="S24" s="1285">
        <v>18</v>
      </c>
      <c r="T24" s="1285">
        <v>18</v>
      </c>
      <c r="U24" s="1285">
        <v>2</v>
      </c>
      <c r="V24" s="1285">
        <v>1</v>
      </c>
      <c r="W24" s="1285">
        <v>13</v>
      </c>
      <c r="X24" s="1285">
        <v>19</v>
      </c>
      <c r="Y24" s="1285">
        <v>1</v>
      </c>
      <c r="Z24" s="1285">
        <v>2</v>
      </c>
      <c r="AA24" s="1285"/>
      <c r="AB24" s="1285"/>
      <c r="AC24" s="1285"/>
      <c r="AD24" s="1285">
        <v>1</v>
      </c>
      <c r="AE24" s="1285"/>
      <c r="AF24" s="1285"/>
      <c r="AG24" s="1285">
        <v>1</v>
      </c>
      <c r="AH24" s="1285">
        <v>2</v>
      </c>
    </row>
    <row r="25" spans="1:34">
      <c r="A25" s="678" t="s">
        <v>192</v>
      </c>
      <c r="B25" s="1285">
        <v>11</v>
      </c>
      <c r="C25" s="1285">
        <v>30</v>
      </c>
      <c r="D25" s="1285">
        <v>1</v>
      </c>
      <c r="E25" s="1285">
        <v>11</v>
      </c>
      <c r="F25" s="1285"/>
      <c r="G25" s="1285"/>
      <c r="H25" s="1285"/>
      <c r="I25" s="1285"/>
      <c r="J25" s="1285"/>
      <c r="K25" s="1285"/>
      <c r="L25" s="1285"/>
      <c r="M25" s="1285">
        <v>3</v>
      </c>
      <c r="N25" s="1285">
        <v>3</v>
      </c>
      <c r="O25" s="1285">
        <v>1</v>
      </c>
      <c r="P25" s="1285"/>
      <c r="Q25" s="1285"/>
      <c r="R25" s="1285">
        <v>11</v>
      </c>
      <c r="S25" s="1285">
        <v>7</v>
      </c>
      <c r="T25" s="1285">
        <v>24</v>
      </c>
      <c r="U25" s="1285"/>
      <c r="V25" s="1285">
        <v>3</v>
      </c>
      <c r="W25" s="1285">
        <v>7</v>
      </c>
      <c r="X25" s="1285">
        <v>20</v>
      </c>
      <c r="Y25" s="1285">
        <v>1</v>
      </c>
      <c r="Z25" s="1285">
        <v>2</v>
      </c>
      <c r="AA25" s="1285"/>
      <c r="AB25" s="1285"/>
      <c r="AC25" s="1285"/>
      <c r="AD25" s="1285"/>
      <c r="AE25" s="1285"/>
      <c r="AF25" s="1285"/>
      <c r="AG25" s="1285"/>
      <c r="AH25" s="1285"/>
    </row>
    <row r="26" spans="1:34">
      <c r="A26" s="678" t="s">
        <v>149</v>
      </c>
      <c r="B26" s="1285">
        <v>34</v>
      </c>
      <c r="C26" s="1285">
        <v>52</v>
      </c>
      <c r="D26" s="1285">
        <v>12</v>
      </c>
      <c r="E26" s="1285">
        <v>16</v>
      </c>
      <c r="F26" s="1285"/>
      <c r="G26" s="1285"/>
      <c r="H26" s="1285">
        <v>1</v>
      </c>
      <c r="I26" s="1285"/>
      <c r="J26" s="1285"/>
      <c r="K26" s="1285"/>
      <c r="L26" s="1285"/>
      <c r="M26" s="1285">
        <v>1</v>
      </c>
      <c r="N26" s="1285">
        <v>3</v>
      </c>
      <c r="O26" s="1285">
        <v>4</v>
      </c>
      <c r="P26" s="1285">
        <v>1</v>
      </c>
      <c r="Q26" s="1285"/>
      <c r="R26" s="1285">
        <v>10</v>
      </c>
      <c r="S26" s="1285">
        <v>24</v>
      </c>
      <c r="T26" s="1285">
        <v>42</v>
      </c>
      <c r="U26" s="1285">
        <v>2</v>
      </c>
      <c r="V26" s="1285">
        <v>1</v>
      </c>
      <c r="W26" s="1285">
        <v>20</v>
      </c>
      <c r="X26" s="1285">
        <v>42</v>
      </c>
      <c r="Y26" s="1285"/>
      <c r="Z26" s="1285">
        <v>1</v>
      </c>
      <c r="AA26" s="1285"/>
      <c r="AB26" s="1285"/>
      <c r="AC26" s="1285"/>
      <c r="AD26" s="1285">
        <v>1</v>
      </c>
      <c r="AE26" s="1285"/>
      <c r="AF26" s="1285"/>
      <c r="AG26" s="1285">
        <v>5</v>
      </c>
      <c r="AH26" s="1285">
        <v>3</v>
      </c>
    </row>
    <row r="27" spans="1:34">
      <c r="A27" s="678" t="s">
        <v>150</v>
      </c>
      <c r="B27" s="1285">
        <v>20</v>
      </c>
      <c r="C27" s="1285">
        <v>21</v>
      </c>
      <c r="D27" s="1285">
        <v>5</v>
      </c>
      <c r="E27" s="1285">
        <v>12</v>
      </c>
      <c r="F27" s="1285"/>
      <c r="G27" s="1285"/>
      <c r="H27" s="1285"/>
      <c r="I27" s="1285"/>
      <c r="J27" s="1285"/>
      <c r="K27" s="1285"/>
      <c r="L27" s="1285"/>
      <c r="M27" s="1285"/>
      <c r="N27" s="1285">
        <v>4</v>
      </c>
      <c r="O27" s="1285">
        <v>2</v>
      </c>
      <c r="P27" s="1285"/>
      <c r="Q27" s="1285"/>
      <c r="R27" s="1285">
        <v>6</v>
      </c>
      <c r="S27" s="1285">
        <v>13</v>
      </c>
      <c r="T27" s="1285">
        <v>16</v>
      </c>
      <c r="U27" s="1285">
        <v>1</v>
      </c>
      <c r="V27" s="1285">
        <v>1</v>
      </c>
      <c r="W27" s="1285">
        <v>12</v>
      </c>
      <c r="X27" s="1285">
        <v>15</v>
      </c>
      <c r="Y27" s="1285"/>
      <c r="Z27" s="1285"/>
      <c r="AA27" s="1285"/>
      <c r="AB27" s="1285"/>
      <c r="AC27" s="1285"/>
      <c r="AD27" s="1285">
        <v>1</v>
      </c>
      <c r="AE27" s="1285"/>
      <c r="AF27" s="1285"/>
      <c r="AG27" s="1285">
        <v>3</v>
      </c>
      <c r="AH27" s="1285">
        <v>2</v>
      </c>
    </row>
    <row r="28" spans="1:34">
      <c r="A28" s="678" t="s">
        <v>156</v>
      </c>
      <c r="B28" s="1285">
        <v>15</v>
      </c>
      <c r="C28" s="1285">
        <v>11</v>
      </c>
      <c r="D28" s="1285">
        <v>1</v>
      </c>
      <c r="E28" s="1285">
        <v>2</v>
      </c>
      <c r="F28" s="1285"/>
      <c r="G28" s="1285"/>
      <c r="H28" s="1285"/>
      <c r="I28" s="1285"/>
      <c r="J28" s="1285"/>
      <c r="K28" s="1285"/>
      <c r="L28" s="1285"/>
      <c r="M28" s="1285"/>
      <c r="N28" s="1285">
        <v>1</v>
      </c>
      <c r="O28" s="1285">
        <v>2</v>
      </c>
      <c r="P28" s="1285"/>
      <c r="Q28" s="1285">
        <v>1</v>
      </c>
      <c r="R28" s="1285">
        <v>3</v>
      </c>
      <c r="S28" s="1285">
        <v>8</v>
      </c>
      <c r="T28" s="1285">
        <v>5</v>
      </c>
      <c r="U28" s="1285">
        <v>2</v>
      </c>
      <c r="V28" s="1285">
        <v>2</v>
      </c>
      <c r="W28" s="1285">
        <v>6</v>
      </c>
      <c r="X28" s="1285">
        <v>3</v>
      </c>
      <c r="Y28" s="1285">
        <v>1</v>
      </c>
      <c r="Z28" s="1285">
        <v>2</v>
      </c>
      <c r="AA28" s="1285"/>
      <c r="AB28" s="1285">
        <v>1</v>
      </c>
      <c r="AC28" s="1285"/>
      <c r="AD28" s="1285"/>
      <c r="AE28" s="1285"/>
      <c r="AF28" s="1285"/>
      <c r="AG28" s="1285">
        <v>5</v>
      </c>
      <c r="AH28" s="1285"/>
    </row>
    <row r="29" spans="1:34">
      <c r="A29" s="680" t="s">
        <v>153</v>
      </c>
      <c r="B29" s="1285">
        <v>28</v>
      </c>
      <c r="C29" s="1285">
        <v>18</v>
      </c>
      <c r="D29" s="1285">
        <v>7</v>
      </c>
      <c r="E29" s="1285">
        <v>3</v>
      </c>
      <c r="F29" s="1285"/>
      <c r="G29" s="1285">
        <v>1</v>
      </c>
      <c r="H29" s="1285"/>
      <c r="I29" s="1285"/>
      <c r="J29" s="1285"/>
      <c r="K29" s="1285">
        <v>2</v>
      </c>
      <c r="L29" s="1285">
        <v>3</v>
      </c>
      <c r="M29" s="1285">
        <v>1</v>
      </c>
      <c r="N29" s="1285">
        <v>4</v>
      </c>
      <c r="O29" s="1285">
        <v>4</v>
      </c>
      <c r="P29" s="1285"/>
      <c r="Q29" s="1285"/>
      <c r="R29" s="1285">
        <v>8</v>
      </c>
      <c r="S29" s="1285">
        <v>16</v>
      </c>
      <c r="T29" s="1285">
        <v>5</v>
      </c>
      <c r="U29" s="1285">
        <v>1</v>
      </c>
      <c r="V29" s="1285">
        <v>2</v>
      </c>
      <c r="W29" s="1285">
        <v>3</v>
      </c>
      <c r="X29" s="1285">
        <v>2</v>
      </c>
      <c r="Y29" s="1285">
        <v>1</v>
      </c>
      <c r="Z29" s="1285">
        <v>3</v>
      </c>
      <c r="AA29" s="1285">
        <v>1</v>
      </c>
      <c r="AB29" s="1285"/>
      <c r="AC29" s="1285">
        <v>1</v>
      </c>
      <c r="AD29" s="1285"/>
      <c r="AE29" s="1285"/>
      <c r="AF29" s="1285"/>
      <c r="AG29" s="1285">
        <v>2</v>
      </c>
      <c r="AH29" s="1285">
        <v>2</v>
      </c>
    </row>
    <row r="30" spans="1:34">
      <c r="A30" s="680" t="s">
        <v>193</v>
      </c>
      <c r="B30" s="1285">
        <v>18</v>
      </c>
      <c r="C30" s="1285">
        <v>18</v>
      </c>
      <c r="D30" s="1285"/>
      <c r="E30" s="1285">
        <v>3</v>
      </c>
      <c r="F30" s="1285"/>
      <c r="G30" s="1285"/>
      <c r="H30" s="1285">
        <v>1</v>
      </c>
      <c r="I30" s="1285"/>
      <c r="J30" s="1285"/>
      <c r="K30" s="1285"/>
      <c r="L30" s="1285">
        <v>1</v>
      </c>
      <c r="M30" s="1285"/>
      <c r="N30" s="1285">
        <v>4</v>
      </c>
      <c r="O30" s="1285">
        <v>5</v>
      </c>
      <c r="P30" s="1285"/>
      <c r="Q30" s="1285"/>
      <c r="R30" s="1285">
        <v>5</v>
      </c>
      <c r="S30" s="1285">
        <v>6</v>
      </c>
      <c r="T30" s="1285">
        <v>6</v>
      </c>
      <c r="U30" s="1285">
        <v>1</v>
      </c>
      <c r="V30" s="1285">
        <v>2</v>
      </c>
      <c r="W30" s="1285">
        <v>5</v>
      </c>
      <c r="X30" s="1285">
        <v>4</v>
      </c>
      <c r="Y30" s="1285">
        <v>2</v>
      </c>
      <c r="Z30" s="1285">
        <v>4</v>
      </c>
      <c r="AA30" s="1285">
        <v>1</v>
      </c>
      <c r="AB30" s="1285">
        <v>1</v>
      </c>
      <c r="AC30" s="1285"/>
      <c r="AD30" s="1285"/>
      <c r="AE30" s="1285"/>
      <c r="AF30" s="1285"/>
      <c r="AG30" s="1285">
        <v>3</v>
      </c>
      <c r="AH30" s="1285">
        <v>2</v>
      </c>
    </row>
    <row r="31" spans="1:34" ht="13.5" thickBot="1">
      <c r="A31" s="681" t="s">
        <v>194</v>
      </c>
      <c r="B31" s="681">
        <v>578</v>
      </c>
      <c r="C31" s="681">
        <f>SUM(C17:C30)</f>
        <v>751</v>
      </c>
      <c r="D31" s="681">
        <v>65</v>
      </c>
      <c r="E31" s="681">
        <f>SUM(E17:E30)</f>
        <v>154</v>
      </c>
      <c r="F31" s="681">
        <v>4</v>
      </c>
      <c r="G31" s="681">
        <f>SUM(G17:G30)</f>
        <v>5</v>
      </c>
      <c r="H31" s="681">
        <v>10</v>
      </c>
      <c r="I31" s="681">
        <f>SUM(I17:I30)</f>
        <v>16</v>
      </c>
      <c r="J31" s="681">
        <v>6</v>
      </c>
      <c r="K31" s="681">
        <f>SUM(K17:K30)</f>
        <v>8</v>
      </c>
      <c r="L31" s="681">
        <v>34</v>
      </c>
      <c r="M31" s="681">
        <f>SUM(M17:M30)</f>
        <v>34</v>
      </c>
      <c r="N31" s="681">
        <v>172</v>
      </c>
      <c r="O31" s="681">
        <f>SUM(O17:O30)</f>
        <v>207</v>
      </c>
      <c r="P31" s="681">
        <v>4</v>
      </c>
      <c r="Q31" s="681">
        <f>SUM(Q17:Q30)</f>
        <v>4</v>
      </c>
      <c r="R31" s="681">
        <f>SUM(R17:R30)</f>
        <v>184</v>
      </c>
      <c r="S31" s="681">
        <v>215</v>
      </c>
      <c r="T31" s="681">
        <f>SUM(T17:T30)</f>
        <v>321</v>
      </c>
      <c r="U31" s="681">
        <v>75</v>
      </c>
      <c r="V31" s="681">
        <f>SUM(V17:V30)</f>
        <v>149</v>
      </c>
      <c r="W31" s="681">
        <v>111</v>
      </c>
      <c r="X31" s="681">
        <f>SUM(X17:X30)</f>
        <v>170</v>
      </c>
      <c r="Y31" s="681">
        <v>28</v>
      </c>
      <c r="Z31" s="681">
        <f>SUM(Z17:Z30)</f>
        <v>39</v>
      </c>
      <c r="AA31" s="681">
        <v>12</v>
      </c>
      <c r="AB31" s="681">
        <f>SUM(AB17:AB30)</f>
        <v>11</v>
      </c>
      <c r="AC31" s="681">
        <v>9</v>
      </c>
      <c r="AD31" s="681">
        <f>SUM(AD17:AD30)</f>
        <v>11</v>
      </c>
      <c r="AE31" s="681">
        <v>2</v>
      </c>
      <c r="AF31" s="681">
        <f>SUM(AF17:AF30)</f>
        <v>2</v>
      </c>
      <c r="AG31" s="681">
        <v>82</v>
      </c>
      <c r="AH31" s="681">
        <f>SUM(AH17:AH30)</f>
        <v>80</v>
      </c>
    </row>
    <row r="32" spans="1:34" ht="12.75" customHeight="1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</row>
    <row r="33" spans="1:34" ht="12" customHeight="1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</row>
    <row r="34" spans="1:34" ht="25.5" customHeight="1">
      <c r="A34" s="2030" t="s">
        <v>1099</v>
      </c>
      <c r="B34" s="2032" t="s">
        <v>195</v>
      </c>
      <c r="C34" s="2032"/>
      <c r="D34" s="2032"/>
      <c r="E34" s="2032" t="s">
        <v>196</v>
      </c>
      <c r="F34" s="2032"/>
      <c r="G34" s="2032"/>
      <c r="H34" s="2032" t="s">
        <v>197</v>
      </c>
      <c r="I34" s="2032"/>
      <c r="J34" s="2032"/>
      <c r="K34" s="2034" t="s">
        <v>198</v>
      </c>
      <c r="L34" s="2035"/>
      <c r="M34" s="2036"/>
      <c r="N34" s="2032" t="s">
        <v>199</v>
      </c>
      <c r="O34" s="2032"/>
      <c r="P34" s="2032"/>
      <c r="Q34" s="2049" t="s">
        <v>200</v>
      </c>
      <c r="R34" s="2055"/>
      <c r="S34" s="2055"/>
      <c r="T34" s="2056"/>
      <c r="U34" s="2049" t="s">
        <v>201</v>
      </c>
      <c r="V34" s="2050"/>
      <c r="W34" s="2051"/>
      <c r="X34" s="2034" t="s">
        <v>202</v>
      </c>
      <c r="Y34" s="2052"/>
      <c r="Z34" s="2044"/>
      <c r="AA34" s="2024" t="s">
        <v>203</v>
      </c>
      <c r="AB34" s="2025"/>
      <c r="AC34" s="2026"/>
      <c r="AD34" s="2024" t="s">
        <v>204</v>
      </c>
      <c r="AE34" s="2025"/>
      <c r="AF34" s="2026"/>
      <c r="AG34" s="2034" t="s">
        <v>205</v>
      </c>
      <c r="AH34" s="2044"/>
    </row>
    <row r="35" spans="1:34" ht="22.5" customHeight="1" thickBot="1">
      <c r="A35" s="2031"/>
      <c r="B35" s="2033"/>
      <c r="C35" s="2033"/>
      <c r="D35" s="2033"/>
      <c r="E35" s="2033"/>
      <c r="F35" s="2033"/>
      <c r="G35" s="2033"/>
      <c r="H35" s="2033"/>
      <c r="I35" s="2033"/>
      <c r="J35" s="2033"/>
      <c r="K35" s="2037"/>
      <c r="L35" s="2038"/>
      <c r="M35" s="2039"/>
      <c r="N35" s="2033"/>
      <c r="O35" s="2033"/>
      <c r="P35" s="2033"/>
      <c r="Q35" s="2047" t="s">
        <v>206</v>
      </c>
      <c r="R35" s="2057"/>
      <c r="S35" s="2048"/>
      <c r="T35" s="684" t="s">
        <v>207</v>
      </c>
      <c r="U35" s="2047" t="s">
        <v>206</v>
      </c>
      <c r="V35" s="2048"/>
      <c r="W35" s="685" t="s">
        <v>207</v>
      </c>
      <c r="X35" s="2045"/>
      <c r="Y35" s="2053"/>
      <c r="Z35" s="2046"/>
      <c r="AA35" s="2027"/>
      <c r="AB35" s="2028"/>
      <c r="AC35" s="2029"/>
      <c r="AD35" s="2027"/>
      <c r="AE35" s="2028"/>
      <c r="AF35" s="2029"/>
      <c r="AG35" s="2045"/>
      <c r="AH35" s="2046"/>
    </row>
    <row r="36" spans="1:34">
      <c r="A36" s="691">
        <v>2012</v>
      </c>
      <c r="B36" s="2040">
        <v>903.9</v>
      </c>
      <c r="C36" s="2040"/>
      <c r="D36" s="2040"/>
      <c r="E36" s="2040">
        <v>679.7</v>
      </c>
      <c r="F36" s="2040"/>
      <c r="G36" s="2040"/>
      <c r="H36" s="2040">
        <v>25</v>
      </c>
      <c r="I36" s="2040"/>
      <c r="J36" s="2040"/>
      <c r="K36" s="2040">
        <v>134</v>
      </c>
      <c r="L36" s="2040"/>
      <c r="M36" s="2040"/>
      <c r="N36" s="2040">
        <v>22</v>
      </c>
      <c r="O36" s="2040"/>
      <c r="P36" s="2040"/>
      <c r="Q36" s="2040">
        <v>190</v>
      </c>
      <c r="R36" s="2040"/>
      <c r="S36" s="2040"/>
      <c r="T36" s="686">
        <v>171</v>
      </c>
      <c r="U36" s="2040">
        <v>21</v>
      </c>
      <c r="V36" s="2040"/>
      <c r="W36" s="687">
        <v>25</v>
      </c>
      <c r="X36" s="2040">
        <v>568</v>
      </c>
      <c r="Y36" s="2040"/>
      <c r="Z36" s="2040"/>
      <c r="AA36" s="2040">
        <v>121</v>
      </c>
      <c r="AB36" s="2040"/>
      <c r="AC36" s="2040"/>
      <c r="AD36" s="2040">
        <v>103</v>
      </c>
      <c r="AE36" s="2040"/>
      <c r="AF36" s="2040"/>
      <c r="AG36" s="2040">
        <v>59.5</v>
      </c>
      <c r="AH36" s="2040"/>
    </row>
    <row r="37" spans="1:34" ht="13.5" thickBot="1">
      <c r="A37" s="692">
        <v>2013</v>
      </c>
      <c r="B37" s="2054">
        <v>2951</v>
      </c>
      <c r="C37" s="2054"/>
      <c r="D37" s="2054"/>
      <c r="E37" s="2054">
        <v>1767.9</v>
      </c>
      <c r="F37" s="2054"/>
      <c r="G37" s="2054"/>
      <c r="H37" s="2054">
        <v>29</v>
      </c>
      <c r="I37" s="2054"/>
      <c r="J37" s="2054"/>
      <c r="K37" s="2054">
        <v>220</v>
      </c>
      <c r="L37" s="2054"/>
      <c r="M37" s="2054"/>
      <c r="N37" s="2054">
        <v>3</v>
      </c>
      <c r="O37" s="2054"/>
      <c r="P37" s="2054"/>
      <c r="Q37" s="2054">
        <v>228</v>
      </c>
      <c r="R37" s="2054"/>
      <c r="S37" s="2054"/>
      <c r="T37" s="688">
        <v>215</v>
      </c>
      <c r="U37" s="2054">
        <v>30</v>
      </c>
      <c r="V37" s="2054"/>
      <c r="W37" s="689">
        <v>40</v>
      </c>
      <c r="X37" s="2054">
        <v>725</v>
      </c>
      <c r="Y37" s="2054"/>
      <c r="Z37" s="2054"/>
      <c r="AA37" s="2054">
        <v>129</v>
      </c>
      <c r="AB37" s="2054"/>
      <c r="AC37" s="2054"/>
      <c r="AD37" s="2054">
        <v>133</v>
      </c>
      <c r="AE37" s="2054"/>
      <c r="AF37" s="2054"/>
      <c r="AG37" s="2054">
        <v>58.5</v>
      </c>
      <c r="AH37" s="2054"/>
    </row>
    <row r="38" spans="1:34">
      <c r="B38" s="690"/>
      <c r="C38" s="690"/>
      <c r="D38" s="690"/>
      <c r="E38" s="690"/>
      <c r="F38" s="690"/>
      <c r="G38" s="690"/>
      <c r="H38" s="690"/>
      <c r="I38" s="690"/>
      <c r="J38" s="690"/>
      <c r="K38" s="690"/>
      <c r="L38" s="690"/>
      <c r="M38" s="690"/>
      <c r="N38" s="690"/>
      <c r="O38" s="690"/>
      <c r="P38" s="690"/>
      <c r="Q38" s="690"/>
      <c r="R38" s="690"/>
      <c r="S38" s="690"/>
      <c r="T38" s="690"/>
      <c r="U38" s="690"/>
      <c r="V38" s="690"/>
      <c r="W38" s="690"/>
      <c r="X38" s="690"/>
      <c r="Y38" s="690"/>
      <c r="Z38" s="690"/>
      <c r="AA38" s="690"/>
      <c r="AB38" s="690"/>
      <c r="AC38" s="690"/>
      <c r="AD38" s="690"/>
      <c r="AE38" s="690"/>
      <c r="AF38" s="690"/>
      <c r="AG38" s="690"/>
      <c r="AH38" s="690"/>
    </row>
    <row r="45" spans="1:34">
      <c r="A45" s="2019">
        <v>72</v>
      </c>
      <c r="B45" s="2019"/>
      <c r="C45" s="2019"/>
      <c r="D45" s="2019"/>
      <c r="E45" s="2019"/>
      <c r="F45" s="2019"/>
      <c r="G45" s="2019"/>
      <c r="H45" s="2019"/>
      <c r="I45" s="2019"/>
      <c r="J45" s="2019"/>
      <c r="K45" s="2019"/>
      <c r="L45" s="2019"/>
      <c r="M45" s="2019"/>
      <c r="N45" s="2019"/>
      <c r="O45" s="2019"/>
      <c r="P45" s="2019"/>
      <c r="Q45" s="2019"/>
      <c r="R45" s="2019"/>
      <c r="S45" s="2019"/>
      <c r="T45" s="2019"/>
      <c r="U45" s="2019"/>
      <c r="V45" s="2019"/>
      <c r="W45" s="2019"/>
      <c r="X45" s="2019"/>
      <c r="Y45" s="2019"/>
      <c r="Z45" s="2019"/>
      <c r="AA45" s="2019"/>
      <c r="AB45" s="2019"/>
      <c r="AC45" s="2019"/>
      <c r="AD45" s="2019"/>
      <c r="AE45" s="2019"/>
      <c r="AF45" s="2019"/>
      <c r="AG45" s="2019"/>
      <c r="AH45" s="2019"/>
    </row>
  </sheetData>
  <mergeCells count="58">
    <mergeCell ref="B37:D37"/>
    <mergeCell ref="E37:G37"/>
    <mergeCell ref="H37:J37"/>
    <mergeCell ref="K37:M37"/>
    <mergeCell ref="N37:P37"/>
    <mergeCell ref="Q37:S37"/>
    <mergeCell ref="N34:P35"/>
    <mergeCell ref="Q34:T34"/>
    <mergeCell ref="Q35:S35"/>
    <mergeCell ref="U37:V37"/>
    <mergeCell ref="AG37:AH37"/>
    <mergeCell ref="X36:Z36"/>
    <mergeCell ref="AA36:AC36"/>
    <mergeCell ref="AD36:AF36"/>
    <mergeCell ref="AG36:AH36"/>
    <mergeCell ref="AD37:AF37"/>
    <mergeCell ref="X37:Z37"/>
    <mergeCell ref="AA37:AC37"/>
    <mergeCell ref="E36:G36"/>
    <mergeCell ref="H36:J36"/>
    <mergeCell ref="K36:M36"/>
    <mergeCell ref="N36:P36"/>
    <mergeCell ref="AG34:AH35"/>
    <mergeCell ref="U35:V35"/>
    <mergeCell ref="U34:W34"/>
    <mergeCell ref="X34:Z35"/>
    <mergeCell ref="AA34:AC35"/>
    <mergeCell ref="U36:V36"/>
    <mergeCell ref="Q36:S36"/>
    <mergeCell ref="B1:AH1"/>
    <mergeCell ref="M2:T2"/>
    <mergeCell ref="AD3:AH3"/>
    <mergeCell ref="L4:M5"/>
    <mergeCell ref="R4:T5"/>
    <mergeCell ref="AG4:AH5"/>
    <mergeCell ref="U5:V5"/>
    <mergeCell ref="W5:X5"/>
    <mergeCell ref="AC4:AD5"/>
    <mergeCell ref="AE4:AF5"/>
    <mergeCell ref="U4:X4"/>
    <mergeCell ref="Y4:Z5"/>
    <mergeCell ref="AA4:AB5"/>
    <mergeCell ref="A45:AH45"/>
    <mergeCell ref="A4:A6"/>
    <mergeCell ref="B4:C5"/>
    <mergeCell ref="H4:I5"/>
    <mergeCell ref="J4:K5"/>
    <mergeCell ref="D4:E5"/>
    <mergeCell ref="P4:Q5"/>
    <mergeCell ref="F4:G5"/>
    <mergeCell ref="N4:O5"/>
    <mergeCell ref="AD34:AF35"/>
    <mergeCell ref="A34:A35"/>
    <mergeCell ref="B34:D35"/>
    <mergeCell ref="E34:G35"/>
    <mergeCell ref="H34:J35"/>
    <mergeCell ref="K34:M35"/>
    <mergeCell ref="B36:D36"/>
  </mergeCells>
  <phoneticPr fontId="2" type="noConversion"/>
  <printOptions horizontalCentered="1" verticalCentered="1"/>
  <pageMargins left="0.74803149606299213" right="0.39370078740157483" top="0.39370078740157483" bottom="0.39370078740157483" header="0" footer="0"/>
  <pageSetup paperSize="9" scale="80" orientation="landscape" horizontalDpi="120" verticalDpi="144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9544"/>
  <sheetViews>
    <sheetView topLeftCell="A19" zoomScale="85" zoomScaleNormal="85" workbookViewId="0">
      <selection activeCell="A73" sqref="A73"/>
    </sheetView>
  </sheetViews>
  <sheetFormatPr defaultRowHeight="12.75"/>
  <cols>
    <col min="1" max="1" width="61" style="82" customWidth="1"/>
    <col min="2" max="2" width="8.140625" style="82" customWidth="1"/>
    <col min="3" max="4" width="21" style="82" customWidth="1"/>
    <col min="5" max="256" width="9.140625" style="82"/>
    <col min="257" max="257" width="61" style="82" customWidth="1"/>
    <col min="258" max="258" width="8.140625" style="82" customWidth="1"/>
    <col min="259" max="260" width="21" style="82" customWidth="1"/>
    <col min="261" max="512" width="9.140625" style="82"/>
    <col min="513" max="513" width="61" style="82" customWidth="1"/>
    <col min="514" max="514" width="8.140625" style="82" customWidth="1"/>
    <col min="515" max="516" width="21" style="82" customWidth="1"/>
    <col min="517" max="768" width="9.140625" style="82"/>
    <col min="769" max="769" width="61" style="82" customWidth="1"/>
    <col min="770" max="770" width="8.140625" style="82" customWidth="1"/>
    <col min="771" max="772" width="21" style="82" customWidth="1"/>
    <col min="773" max="1024" width="9.140625" style="82"/>
    <col min="1025" max="1025" width="61" style="82" customWidth="1"/>
    <col min="1026" max="1026" width="8.140625" style="82" customWidth="1"/>
    <col min="1027" max="1028" width="21" style="82" customWidth="1"/>
    <col min="1029" max="1280" width="9.140625" style="82"/>
    <col min="1281" max="1281" width="61" style="82" customWidth="1"/>
    <col min="1282" max="1282" width="8.140625" style="82" customWidth="1"/>
    <col min="1283" max="1284" width="21" style="82" customWidth="1"/>
    <col min="1285" max="1536" width="9.140625" style="82"/>
    <col min="1537" max="1537" width="61" style="82" customWidth="1"/>
    <col min="1538" max="1538" width="8.140625" style="82" customWidth="1"/>
    <col min="1539" max="1540" width="21" style="82" customWidth="1"/>
    <col min="1541" max="1792" width="9.140625" style="82"/>
    <col min="1793" max="1793" width="61" style="82" customWidth="1"/>
    <col min="1794" max="1794" width="8.140625" style="82" customWidth="1"/>
    <col min="1795" max="1796" width="21" style="82" customWidth="1"/>
    <col min="1797" max="2048" width="9.140625" style="82"/>
    <col min="2049" max="2049" width="61" style="82" customWidth="1"/>
    <col min="2050" max="2050" width="8.140625" style="82" customWidth="1"/>
    <col min="2051" max="2052" width="21" style="82" customWidth="1"/>
    <col min="2053" max="2304" width="9.140625" style="82"/>
    <col min="2305" max="2305" width="61" style="82" customWidth="1"/>
    <col min="2306" max="2306" width="8.140625" style="82" customWidth="1"/>
    <col min="2307" max="2308" width="21" style="82" customWidth="1"/>
    <col min="2309" max="2560" width="9.140625" style="82"/>
    <col min="2561" max="2561" width="61" style="82" customWidth="1"/>
    <col min="2562" max="2562" width="8.140625" style="82" customWidth="1"/>
    <col min="2563" max="2564" width="21" style="82" customWidth="1"/>
    <col min="2565" max="2816" width="9.140625" style="82"/>
    <col min="2817" max="2817" width="61" style="82" customWidth="1"/>
    <col min="2818" max="2818" width="8.140625" style="82" customWidth="1"/>
    <col min="2819" max="2820" width="21" style="82" customWidth="1"/>
    <col min="2821" max="3072" width="9.140625" style="82"/>
    <col min="3073" max="3073" width="61" style="82" customWidth="1"/>
    <col min="3074" max="3074" width="8.140625" style="82" customWidth="1"/>
    <col min="3075" max="3076" width="21" style="82" customWidth="1"/>
    <col min="3077" max="3328" width="9.140625" style="82"/>
    <col min="3329" max="3329" width="61" style="82" customWidth="1"/>
    <col min="3330" max="3330" width="8.140625" style="82" customWidth="1"/>
    <col min="3331" max="3332" width="21" style="82" customWidth="1"/>
    <col min="3333" max="3584" width="9.140625" style="82"/>
    <col min="3585" max="3585" width="61" style="82" customWidth="1"/>
    <col min="3586" max="3586" width="8.140625" style="82" customWidth="1"/>
    <col min="3587" max="3588" width="21" style="82" customWidth="1"/>
    <col min="3589" max="3840" width="9.140625" style="82"/>
    <col min="3841" max="3841" width="61" style="82" customWidth="1"/>
    <col min="3842" max="3842" width="8.140625" style="82" customWidth="1"/>
    <col min="3843" max="3844" width="21" style="82" customWidth="1"/>
    <col min="3845" max="4096" width="9.140625" style="82"/>
    <col min="4097" max="4097" width="61" style="82" customWidth="1"/>
    <col min="4098" max="4098" width="8.140625" style="82" customWidth="1"/>
    <col min="4099" max="4100" width="21" style="82" customWidth="1"/>
    <col min="4101" max="4352" width="9.140625" style="82"/>
    <col min="4353" max="4353" width="61" style="82" customWidth="1"/>
    <col min="4354" max="4354" width="8.140625" style="82" customWidth="1"/>
    <col min="4355" max="4356" width="21" style="82" customWidth="1"/>
    <col min="4357" max="4608" width="9.140625" style="82"/>
    <col min="4609" max="4609" width="61" style="82" customWidth="1"/>
    <col min="4610" max="4610" width="8.140625" style="82" customWidth="1"/>
    <col min="4611" max="4612" width="21" style="82" customWidth="1"/>
    <col min="4613" max="4864" width="9.140625" style="82"/>
    <col min="4865" max="4865" width="61" style="82" customWidth="1"/>
    <col min="4866" max="4866" width="8.140625" style="82" customWidth="1"/>
    <col min="4867" max="4868" width="21" style="82" customWidth="1"/>
    <col min="4869" max="5120" width="9.140625" style="82"/>
    <col min="5121" max="5121" width="61" style="82" customWidth="1"/>
    <col min="5122" max="5122" width="8.140625" style="82" customWidth="1"/>
    <col min="5123" max="5124" width="21" style="82" customWidth="1"/>
    <col min="5125" max="5376" width="9.140625" style="82"/>
    <col min="5377" max="5377" width="61" style="82" customWidth="1"/>
    <col min="5378" max="5378" width="8.140625" style="82" customWidth="1"/>
    <col min="5379" max="5380" width="21" style="82" customWidth="1"/>
    <col min="5381" max="5632" width="9.140625" style="82"/>
    <col min="5633" max="5633" width="61" style="82" customWidth="1"/>
    <col min="5634" max="5634" width="8.140625" style="82" customWidth="1"/>
    <col min="5635" max="5636" width="21" style="82" customWidth="1"/>
    <col min="5637" max="5888" width="9.140625" style="82"/>
    <col min="5889" max="5889" width="61" style="82" customWidth="1"/>
    <col min="5890" max="5890" width="8.140625" style="82" customWidth="1"/>
    <col min="5891" max="5892" width="21" style="82" customWidth="1"/>
    <col min="5893" max="6144" width="9.140625" style="82"/>
    <col min="6145" max="6145" width="61" style="82" customWidth="1"/>
    <col min="6146" max="6146" width="8.140625" style="82" customWidth="1"/>
    <col min="6147" max="6148" width="21" style="82" customWidth="1"/>
    <col min="6149" max="6400" width="9.140625" style="82"/>
    <col min="6401" max="6401" width="61" style="82" customWidth="1"/>
    <col min="6402" max="6402" width="8.140625" style="82" customWidth="1"/>
    <col min="6403" max="6404" width="21" style="82" customWidth="1"/>
    <col min="6405" max="6656" width="9.140625" style="82"/>
    <col min="6657" max="6657" width="61" style="82" customWidth="1"/>
    <col min="6658" max="6658" width="8.140625" style="82" customWidth="1"/>
    <col min="6659" max="6660" width="21" style="82" customWidth="1"/>
    <col min="6661" max="6912" width="9.140625" style="82"/>
    <col min="6913" max="6913" width="61" style="82" customWidth="1"/>
    <col min="6914" max="6914" width="8.140625" style="82" customWidth="1"/>
    <col min="6915" max="6916" width="21" style="82" customWidth="1"/>
    <col min="6917" max="7168" width="9.140625" style="82"/>
    <col min="7169" max="7169" width="61" style="82" customWidth="1"/>
    <col min="7170" max="7170" width="8.140625" style="82" customWidth="1"/>
    <col min="7171" max="7172" width="21" style="82" customWidth="1"/>
    <col min="7173" max="7424" width="9.140625" style="82"/>
    <col min="7425" max="7425" width="61" style="82" customWidth="1"/>
    <col min="7426" max="7426" width="8.140625" style="82" customWidth="1"/>
    <col min="7427" max="7428" width="21" style="82" customWidth="1"/>
    <col min="7429" max="7680" width="9.140625" style="82"/>
    <col min="7681" max="7681" width="61" style="82" customWidth="1"/>
    <col min="7682" max="7682" width="8.140625" style="82" customWidth="1"/>
    <col min="7683" max="7684" width="21" style="82" customWidth="1"/>
    <col min="7685" max="7936" width="9.140625" style="82"/>
    <col min="7937" max="7937" width="61" style="82" customWidth="1"/>
    <col min="7938" max="7938" width="8.140625" style="82" customWidth="1"/>
    <col min="7939" max="7940" width="21" style="82" customWidth="1"/>
    <col min="7941" max="8192" width="9.140625" style="82"/>
    <col min="8193" max="8193" width="61" style="82" customWidth="1"/>
    <col min="8194" max="8194" width="8.140625" style="82" customWidth="1"/>
    <col min="8195" max="8196" width="21" style="82" customWidth="1"/>
    <col min="8197" max="8448" width="9.140625" style="82"/>
    <col min="8449" max="8449" width="61" style="82" customWidth="1"/>
    <col min="8450" max="8450" width="8.140625" style="82" customWidth="1"/>
    <col min="8451" max="8452" width="21" style="82" customWidth="1"/>
    <col min="8453" max="8704" width="9.140625" style="82"/>
    <col min="8705" max="8705" width="61" style="82" customWidth="1"/>
    <col min="8706" max="8706" width="8.140625" style="82" customWidth="1"/>
    <col min="8707" max="8708" width="21" style="82" customWidth="1"/>
    <col min="8709" max="8960" width="9.140625" style="82"/>
    <col min="8961" max="8961" width="61" style="82" customWidth="1"/>
    <col min="8962" max="8962" width="8.140625" style="82" customWidth="1"/>
    <col min="8963" max="8964" width="21" style="82" customWidth="1"/>
    <col min="8965" max="9216" width="9.140625" style="82"/>
    <col min="9217" max="9217" width="61" style="82" customWidth="1"/>
    <col min="9218" max="9218" width="8.140625" style="82" customWidth="1"/>
    <col min="9219" max="9220" width="21" style="82" customWidth="1"/>
    <col min="9221" max="9472" width="9.140625" style="82"/>
    <col min="9473" max="9473" width="61" style="82" customWidth="1"/>
    <col min="9474" max="9474" width="8.140625" style="82" customWidth="1"/>
    <col min="9475" max="9476" width="21" style="82" customWidth="1"/>
    <col min="9477" max="9728" width="9.140625" style="82"/>
    <col min="9729" max="9729" width="61" style="82" customWidth="1"/>
    <col min="9730" max="9730" width="8.140625" style="82" customWidth="1"/>
    <col min="9731" max="9732" width="21" style="82" customWidth="1"/>
    <col min="9733" max="9984" width="9.140625" style="82"/>
    <col min="9985" max="9985" width="61" style="82" customWidth="1"/>
    <col min="9986" max="9986" width="8.140625" style="82" customWidth="1"/>
    <col min="9987" max="9988" width="21" style="82" customWidth="1"/>
    <col min="9989" max="10240" width="9.140625" style="82"/>
    <col min="10241" max="10241" width="61" style="82" customWidth="1"/>
    <col min="10242" max="10242" width="8.140625" style="82" customWidth="1"/>
    <col min="10243" max="10244" width="21" style="82" customWidth="1"/>
    <col min="10245" max="10496" width="9.140625" style="82"/>
    <col min="10497" max="10497" width="61" style="82" customWidth="1"/>
    <col min="10498" max="10498" width="8.140625" style="82" customWidth="1"/>
    <col min="10499" max="10500" width="21" style="82" customWidth="1"/>
    <col min="10501" max="10752" width="9.140625" style="82"/>
    <col min="10753" max="10753" width="61" style="82" customWidth="1"/>
    <col min="10754" max="10754" width="8.140625" style="82" customWidth="1"/>
    <col min="10755" max="10756" width="21" style="82" customWidth="1"/>
    <col min="10757" max="11008" width="9.140625" style="82"/>
    <col min="11009" max="11009" width="61" style="82" customWidth="1"/>
    <col min="11010" max="11010" width="8.140625" style="82" customWidth="1"/>
    <col min="11011" max="11012" width="21" style="82" customWidth="1"/>
    <col min="11013" max="11264" width="9.140625" style="82"/>
    <col min="11265" max="11265" width="61" style="82" customWidth="1"/>
    <col min="11266" max="11266" width="8.140625" style="82" customWidth="1"/>
    <col min="11267" max="11268" width="21" style="82" customWidth="1"/>
    <col min="11269" max="11520" width="9.140625" style="82"/>
    <col min="11521" max="11521" width="61" style="82" customWidth="1"/>
    <col min="11522" max="11522" width="8.140625" style="82" customWidth="1"/>
    <col min="11523" max="11524" width="21" style="82" customWidth="1"/>
    <col min="11525" max="11776" width="9.140625" style="82"/>
    <col min="11777" max="11777" width="61" style="82" customWidth="1"/>
    <col min="11778" max="11778" width="8.140625" style="82" customWidth="1"/>
    <col min="11779" max="11780" width="21" style="82" customWidth="1"/>
    <col min="11781" max="12032" width="9.140625" style="82"/>
    <col min="12033" max="12033" width="61" style="82" customWidth="1"/>
    <col min="12034" max="12034" width="8.140625" style="82" customWidth="1"/>
    <col min="12035" max="12036" width="21" style="82" customWidth="1"/>
    <col min="12037" max="12288" width="9.140625" style="82"/>
    <col min="12289" max="12289" width="61" style="82" customWidth="1"/>
    <col min="12290" max="12290" width="8.140625" style="82" customWidth="1"/>
    <col min="12291" max="12292" width="21" style="82" customWidth="1"/>
    <col min="12293" max="12544" width="9.140625" style="82"/>
    <col min="12545" max="12545" width="61" style="82" customWidth="1"/>
    <col min="12546" max="12546" width="8.140625" style="82" customWidth="1"/>
    <col min="12547" max="12548" width="21" style="82" customWidth="1"/>
    <col min="12549" max="12800" width="9.140625" style="82"/>
    <col min="12801" max="12801" width="61" style="82" customWidth="1"/>
    <col min="12802" max="12802" width="8.140625" style="82" customWidth="1"/>
    <col min="12803" max="12804" width="21" style="82" customWidth="1"/>
    <col min="12805" max="13056" width="9.140625" style="82"/>
    <col min="13057" max="13057" width="61" style="82" customWidth="1"/>
    <col min="13058" max="13058" width="8.140625" style="82" customWidth="1"/>
    <col min="13059" max="13060" width="21" style="82" customWidth="1"/>
    <col min="13061" max="13312" width="9.140625" style="82"/>
    <col min="13313" max="13313" width="61" style="82" customWidth="1"/>
    <col min="13314" max="13314" width="8.140625" style="82" customWidth="1"/>
    <col min="13315" max="13316" width="21" style="82" customWidth="1"/>
    <col min="13317" max="13568" width="9.140625" style="82"/>
    <col min="13569" max="13569" width="61" style="82" customWidth="1"/>
    <col min="13570" max="13570" width="8.140625" style="82" customWidth="1"/>
    <col min="13571" max="13572" width="21" style="82" customWidth="1"/>
    <col min="13573" max="13824" width="9.140625" style="82"/>
    <col min="13825" max="13825" width="61" style="82" customWidth="1"/>
    <col min="13826" max="13826" width="8.140625" style="82" customWidth="1"/>
    <col min="13827" max="13828" width="21" style="82" customWidth="1"/>
    <col min="13829" max="14080" width="9.140625" style="82"/>
    <col min="14081" max="14081" width="61" style="82" customWidth="1"/>
    <col min="14082" max="14082" width="8.140625" style="82" customWidth="1"/>
    <col min="14083" max="14084" width="21" style="82" customWidth="1"/>
    <col min="14085" max="14336" width="9.140625" style="82"/>
    <col min="14337" max="14337" width="61" style="82" customWidth="1"/>
    <col min="14338" max="14338" width="8.140625" style="82" customWidth="1"/>
    <col min="14339" max="14340" width="21" style="82" customWidth="1"/>
    <col min="14341" max="14592" width="9.140625" style="82"/>
    <col min="14593" max="14593" width="61" style="82" customWidth="1"/>
    <col min="14594" max="14594" width="8.140625" style="82" customWidth="1"/>
    <col min="14595" max="14596" width="21" style="82" customWidth="1"/>
    <col min="14597" max="14848" width="9.140625" style="82"/>
    <col min="14849" max="14849" width="61" style="82" customWidth="1"/>
    <col min="14850" max="14850" width="8.140625" style="82" customWidth="1"/>
    <col min="14851" max="14852" width="21" style="82" customWidth="1"/>
    <col min="14853" max="15104" width="9.140625" style="82"/>
    <col min="15105" max="15105" width="61" style="82" customWidth="1"/>
    <col min="15106" max="15106" width="8.140625" style="82" customWidth="1"/>
    <col min="15107" max="15108" width="21" style="82" customWidth="1"/>
    <col min="15109" max="15360" width="9.140625" style="82"/>
    <col min="15361" max="15361" width="61" style="82" customWidth="1"/>
    <col min="15362" max="15362" width="8.140625" style="82" customWidth="1"/>
    <col min="15363" max="15364" width="21" style="82" customWidth="1"/>
    <col min="15365" max="15616" width="9.140625" style="82"/>
    <col min="15617" max="15617" width="61" style="82" customWidth="1"/>
    <col min="15618" max="15618" width="8.140625" style="82" customWidth="1"/>
    <col min="15619" max="15620" width="21" style="82" customWidth="1"/>
    <col min="15621" max="15872" width="9.140625" style="82"/>
    <col min="15873" max="15873" width="61" style="82" customWidth="1"/>
    <col min="15874" max="15874" width="8.140625" style="82" customWidth="1"/>
    <col min="15875" max="15876" width="21" style="82" customWidth="1"/>
    <col min="15877" max="16128" width="9.140625" style="82"/>
    <col min="16129" max="16129" width="61" style="82" customWidth="1"/>
    <col min="16130" max="16130" width="8.140625" style="82" customWidth="1"/>
    <col min="16131" max="16132" width="21" style="82" customWidth="1"/>
    <col min="16133" max="16384" width="9.140625" style="82"/>
  </cols>
  <sheetData>
    <row r="1" spans="1:5" ht="14.25">
      <c r="A1" s="2058" t="s">
        <v>1523</v>
      </c>
      <c r="B1" s="2058"/>
      <c r="C1" s="2058"/>
      <c r="D1" s="2058"/>
    </row>
    <row r="2" spans="1:5">
      <c r="A2" s="748"/>
      <c r="B2" s="748"/>
      <c r="C2" s="745"/>
      <c r="D2" s="745"/>
    </row>
    <row r="3" spans="1:5">
      <c r="A3" s="747"/>
      <c r="B3" s="747"/>
      <c r="C3" s="755" t="s">
        <v>1639</v>
      </c>
      <c r="D3" s="755" t="s">
        <v>1640</v>
      </c>
    </row>
    <row r="4" spans="1:5">
      <c r="A4" s="745"/>
      <c r="B4" s="745"/>
      <c r="C4" s="756" t="s">
        <v>1641</v>
      </c>
      <c r="D4" s="756" t="s">
        <v>1641</v>
      </c>
    </row>
    <row r="5" spans="1:5" ht="14.25">
      <c r="A5" s="745"/>
      <c r="B5" s="757"/>
      <c r="C5" s="758" t="s">
        <v>1528</v>
      </c>
      <c r="D5" s="759" t="s">
        <v>1529</v>
      </c>
      <c r="E5" s="256"/>
    </row>
    <row r="6" spans="1:5">
      <c r="A6" s="712" t="s">
        <v>588</v>
      </c>
      <c r="C6" s="256"/>
      <c r="D6" s="256"/>
      <c r="E6" s="256"/>
    </row>
    <row r="7" spans="1:5">
      <c r="A7" s="754" t="s">
        <v>587</v>
      </c>
      <c r="C7" s="256"/>
      <c r="D7" s="256"/>
      <c r="E7" s="256"/>
    </row>
    <row r="8" spans="1:5">
      <c r="A8" s="712" t="s">
        <v>588</v>
      </c>
      <c r="C8" s="256"/>
      <c r="D8" s="256"/>
      <c r="E8" s="256"/>
    </row>
    <row r="9" spans="1:5">
      <c r="A9" s="754" t="s">
        <v>587</v>
      </c>
      <c r="C9" s="256"/>
      <c r="D9" s="256"/>
      <c r="E9" s="256"/>
    </row>
    <row r="10" spans="1:5">
      <c r="A10" s="713" t="s">
        <v>586</v>
      </c>
      <c r="C10" s="256"/>
      <c r="D10" s="256"/>
    </row>
    <row r="11" spans="1:5">
      <c r="A11" s="82" t="s">
        <v>1532</v>
      </c>
      <c r="B11" s="82">
        <v>1</v>
      </c>
      <c r="C11" s="1286">
        <v>1066.6666666666667</v>
      </c>
      <c r="D11" s="1286">
        <v>1066.6666666666667</v>
      </c>
    </row>
    <row r="12" spans="1:5">
      <c r="A12" s="82" t="s">
        <v>1533</v>
      </c>
      <c r="B12" s="82">
        <v>2</v>
      </c>
      <c r="C12" s="1286">
        <v>640</v>
      </c>
      <c r="D12" s="1286">
        <v>640</v>
      </c>
    </row>
    <row r="13" spans="1:5">
      <c r="A13" s="82" t="s">
        <v>1534</v>
      </c>
      <c r="B13" s="82">
        <v>3</v>
      </c>
      <c r="C13" s="1286">
        <v>610</v>
      </c>
      <c r="D13" s="1286">
        <v>610</v>
      </c>
    </row>
    <row r="14" spans="1:5">
      <c r="A14" s="82" t="s">
        <v>1535</v>
      </c>
      <c r="B14" s="82">
        <v>4</v>
      </c>
      <c r="C14" s="1286">
        <v>856.66666666666663</v>
      </c>
      <c r="D14" s="1286">
        <v>856.66666666666663</v>
      </c>
    </row>
    <row r="15" spans="1:5">
      <c r="A15" s="82" t="s">
        <v>1536</v>
      </c>
      <c r="B15" s="82">
        <v>5</v>
      </c>
      <c r="C15" s="1286">
        <v>776.66666666666663</v>
      </c>
      <c r="D15" s="1286">
        <v>776.66666666666663</v>
      </c>
    </row>
    <row r="16" spans="1:5">
      <c r="A16" s="82" t="s">
        <v>1537</v>
      </c>
      <c r="B16" s="82">
        <v>6</v>
      </c>
      <c r="C16" s="1286">
        <v>700</v>
      </c>
      <c r="D16" s="1286">
        <v>700</v>
      </c>
    </row>
    <row r="17" spans="1:4">
      <c r="A17" s="82" t="s">
        <v>1538</v>
      </c>
      <c r="B17" s="82">
        <v>7</v>
      </c>
      <c r="C17" s="1286">
        <v>1766.6666666666667</v>
      </c>
      <c r="D17" s="1286">
        <v>1766.6666666666667</v>
      </c>
    </row>
    <row r="18" spans="1:4">
      <c r="A18" s="82" t="s">
        <v>1539</v>
      </c>
      <c r="B18" s="82">
        <v>8</v>
      </c>
      <c r="C18" s="1286">
        <v>833.33333333333337</v>
      </c>
      <c r="D18" s="1286">
        <v>840</v>
      </c>
    </row>
    <row r="19" spans="1:4">
      <c r="A19" s="82" t="s">
        <v>1540</v>
      </c>
      <c r="B19" s="82">
        <v>9</v>
      </c>
      <c r="C19" s="1286">
        <v>1733.3333333333333</v>
      </c>
      <c r="D19" s="1286">
        <v>1866.6666666666667</v>
      </c>
    </row>
    <row r="20" spans="1:4">
      <c r="A20" s="82" t="s">
        <v>1541</v>
      </c>
      <c r="B20" s="82">
        <v>10</v>
      </c>
      <c r="C20" s="1286">
        <v>1766.6666666666667</v>
      </c>
      <c r="D20" s="1286">
        <v>1800</v>
      </c>
    </row>
    <row r="21" spans="1:4">
      <c r="A21" s="713" t="s">
        <v>585</v>
      </c>
      <c r="C21" s="1286"/>
      <c r="D21" s="1286"/>
    </row>
    <row r="22" spans="1:4">
      <c r="A22" s="82" t="s">
        <v>1542</v>
      </c>
      <c r="B22" s="82">
        <v>11</v>
      </c>
      <c r="C22" s="1286">
        <v>6333.333333333333</v>
      </c>
      <c r="D22" s="1286">
        <v>6433.333333333333</v>
      </c>
    </row>
    <row r="23" spans="1:4">
      <c r="A23" s="82" t="s">
        <v>1543</v>
      </c>
      <c r="B23" s="82">
        <v>12</v>
      </c>
      <c r="C23" s="1286">
        <v>7200</v>
      </c>
      <c r="D23" s="1286">
        <v>7200</v>
      </c>
    </row>
    <row r="24" spans="1:4">
      <c r="A24" s="82" t="s">
        <v>1544</v>
      </c>
      <c r="B24" s="82">
        <v>13</v>
      </c>
      <c r="C24" s="1286">
        <v>7333.333333333333</v>
      </c>
      <c r="D24" s="1286">
        <v>7333.333333333333</v>
      </c>
    </row>
    <row r="25" spans="1:4">
      <c r="A25" s="82" t="s">
        <v>1545</v>
      </c>
      <c r="B25" s="82">
        <v>14</v>
      </c>
      <c r="C25" s="1286">
        <v>5500</v>
      </c>
      <c r="D25" s="1286">
        <v>5500</v>
      </c>
    </row>
    <row r="26" spans="1:4">
      <c r="A26" s="82" t="s">
        <v>1546</v>
      </c>
      <c r="B26" s="82">
        <v>15</v>
      </c>
      <c r="C26" s="1286">
        <v>5600</v>
      </c>
      <c r="D26" s="1286">
        <v>5500</v>
      </c>
    </row>
    <row r="27" spans="1:4">
      <c r="A27" s="82" t="s">
        <v>1547</v>
      </c>
      <c r="B27" s="82">
        <v>16</v>
      </c>
      <c r="C27" s="1286">
        <v>2533.3333333333335</v>
      </c>
      <c r="D27" s="1286">
        <v>2600</v>
      </c>
    </row>
    <row r="28" spans="1:4">
      <c r="A28" s="82" t="s">
        <v>1548</v>
      </c>
      <c r="B28" s="82">
        <v>17</v>
      </c>
      <c r="C28" s="1286">
        <v>8500</v>
      </c>
      <c r="D28" s="1286">
        <v>8500</v>
      </c>
    </row>
    <row r="29" spans="1:4">
      <c r="A29" s="82" t="s">
        <v>1549</v>
      </c>
      <c r="B29" s="82">
        <v>18</v>
      </c>
      <c r="C29" s="1286">
        <v>5333.333333333333</v>
      </c>
      <c r="D29" s="1286">
        <v>5333.333333333333</v>
      </c>
    </row>
    <row r="30" spans="1:4">
      <c r="A30" s="82" t="s">
        <v>1550</v>
      </c>
      <c r="B30" s="82">
        <v>19</v>
      </c>
      <c r="C30" s="1286">
        <v>800</v>
      </c>
      <c r="D30" s="1286">
        <v>866.66666666666663</v>
      </c>
    </row>
    <row r="31" spans="1:4">
      <c r="A31" s="713" t="s">
        <v>584</v>
      </c>
      <c r="C31" s="1286"/>
      <c r="D31" s="1286"/>
    </row>
    <row r="32" spans="1:4">
      <c r="A32" s="82" t="s">
        <v>1551</v>
      </c>
      <c r="B32" s="82">
        <v>20</v>
      </c>
      <c r="C32" s="1286">
        <v>1000</v>
      </c>
      <c r="D32" s="1286">
        <v>1466.6666666666667</v>
      </c>
    </row>
    <row r="33" spans="1:4">
      <c r="A33" s="82" t="s">
        <v>1552</v>
      </c>
      <c r="B33" s="82">
        <v>21</v>
      </c>
      <c r="C33" s="1286">
        <v>1783.3333333333333</v>
      </c>
      <c r="D33" s="1286">
        <v>1783.3333333333333</v>
      </c>
    </row>
    <row r="34" spans="1:4">
      <c r="A34" s="82" t="s">
        <v>1553</v>
      </c>
      <c r="B34" s="82">
        <v>22</v>
      </c>
      <c r="C34" s="1286">
        <v>1133.3333333333333</v>
      </c>
      <c r="D34" s="1286">
        <v>1500</v>
      </c>
    </row>
    <row r="35" spans="1:4">
      <c r="A35" s="82" t="s">
        <v>1554</v>
      </c>
      <c r="B35" s="82">
        <v>23</v>
      </c>
      <c r="C35" s="1286">
        <v>6166.666666666667</v>
      </c>
      <c r="D35" s="1286">
        <v>6333.333333333333</v>
      </c>
    </row>
    <row r="36" spans="1:4">
      <c r="A36" s="82" t="s">
        <v>1555</v>
      </c>
      <c r="B36" s="82">
        <v>24</v>
      </c>
      <c r="C36" s="1286">
        <v>1533.3333333333333</v>
      </c>
      <c r="D36" s="1286">
        <v>1566.6666666666667</v>
      </c>
    </row>
    <row r="37" spans="1:4">
      <c r="A37" s="82" t="s">
        <v>1556</v>
      </c>
      <c r="B37" s="82">
        <v>25</v>
      </c>
      <c r="C37" s="1286">
        <v>330</v>
      </c>
      <c r="D37" s="1286">
        <v>340</v>
      </c>
    </row>
    <row r="38" spans="1:4">
      <c r="A38" s="713" t="s">
        <v>583</v>
      </c>
      <c r="C38" s="1286"/>
      <c r="D38" s="1286"/>
    </row>
    <row r="39" spans="1:4">
      <c r="A39" s="82" t="s">
        <v>1557</v>
      </c>
      <c r="B39" s="82">
        <v>26</v>
      </c>
      <c r="C39" s="1286">
        <v>3133.3333333333335</v>
      </c>
      <c r="D39" s="1286">
        <v>3133.3333333333335</v>
      </c>
    </row>
    <row r="40" spans="1:4">
      <c r="A40" s="82" t="s">
        <v>1558</v>
      </c>
      <c r="B40" s="82">
        <v>27</v>
      </c>
      <c r="C40" s="1286">
        <v>1466.6666666666667</v>
      </c>
      <c r="D40" s="1286">
        <v>1566.6666666666667</v>
      </c>
    </row>
    <row r="41" spans="1:4">
      <c r="A41" s="82" t="s">
        <v>1559</v>
      </c>
      <c r="B41" s="82">
        <v>28</v>
      </c>
      <c r="C41" s="1286">
        <v>10666.666666666666</v>
      </c>
      <c r="D41" s="1286">
        <v>11333.333333333334</v>
      </c>
    </row>
    <row r="42" spans="1:4">
      <c r="A42" s="82" t="s">
        <v>1560</v>
      </c>
      <c r="B42" s="82">
        <v>29</v>
      </c>
      <c r="C42" s="1286">
        <v>2933.3333333333335</v>
      </c>
      <c r="D42" s="1286">
        <v>2933.3333333333335</v>
      </c>
    </row>
    <row r="43" spans="1:4">
      <c r="A43" s="713" t="s">
        <v>582</v>
      </c>
      <c r="C43" s="1286"/>
      <c r="D43" s="1286"/>
    </row>
    <row r="44" spans="1:4">
      <c r="A44" s="82" t="s">
        <v>1561</v>
      </c>
      <c r="B44" s="82">
        <v>30</v>
      </c>
      <c r="C44" s="1286">
        <v>3333.3333333333335</v>
      </c>
      <c r="D44" s="1286">
        <v>3666.6666666666665</v>
      </c>
    </row>
    <row r="45" spans="1:4">
      <c r="A45" s="82" t="s">
        <v>1562</v>
      </c>
      <c r="B45" s="82">
        <v>31</v>
      </c>
      <c r="C45" s="1286">
        <v>4500</v>
      </c>
      <c r="D45" s="1286">
        <v>5166.666666666667</v>
      </c>
    </row>
    <row r="46" spans="1:4">
      <c r="A46" s="82" t="s">
        <v>1563</v>
      </c>
      <c r="B46" s="82">
        <v>32</v>
      </c>
      <c r="C46" s="1286">
        <v>5166.666666666667</v>
      </c>
      <c r="D46" s="1286">
        <v>5500</v>
      </c>
    </row>
    <row r="47" spans="1:4">
      <c r="A47" s="82" t="s">
        <v>1564</v>
      </c>
      <c r="B47" s="82">
        <v>33</v>
      </c>
      <c r="C47" s="1286">
        <v>716.66666666666663</v>
      </c>
      <c r="D47" s="1286">
        <v>716.66666666666663</v>
      </c>
    </row>
    <row r="48" spans="1:4">
      <c r="A48" s="713" t="s">
        <v>581</v>
      </c>
      <c r="C48" s="1286"/>
      <c r="D48" s="1286"/>
    </row>
    <row r="49" spans="1:4">
      <c r="A49" s="82" t="s">
        <v>1565</v>
      </c>
      <c r="B49" s="82">
        <v>34</v>
      </c>
      <c r="C49" s="1286">
        <v>633.33333333333337</v>
      </c>
      <c r="D49" s="1286">
        <v>633.33333333333337</v>
      </c>
    </row>
    <row r="50" spans="1:4">
      <c r="A50" s="82" t="s">
        <v>1566</v>
      </c>
      <c r="B50" s="82">
        <v>35</v>
      </c>
      <c r="C50" s="1286">
        <v>1133.3333333333333</v>
      </c>
      <c r="D50" s="1286">
        <v>1133.3333333333333</v>
      </c>
    </row>
    <row r="51" spans="1:4">
      <c r="A51" s="82" t="s">
        <v>1567</v>
      </c>
      <c r="B51" s="82">
        <v>36</v>
      </c>
      <c r="C51" s="1286">
        <v>1800</v>
      </c>
      <c r="D51" s="1286">
        <v>1800</v>
      </c>
    </row>
    <row r="52" spans="1:4">
      <c r="A52" s="82" t="s">
        <v>1568</v>
      </c>
      <c r="B52" s="82">
        <v>37</v>
      </c>
      <c r="C52" s="1286">
        <v>1000</v>
      </c>
      <c r="D52" s="1286">
        <v>1000</v>
      </c>
    </row>
    <row r="53" spans="1:4">
      <c r="A53" s="82" t="s">
        <v>1569</v>
      </c>
      <c r="B53" s="82">
        <v>38</v>
      </c>
      <c r="C53" s="1286">
        <v>1033.3333333333333</v>
      </c>
      <c r="D53" s="1286">
        <v>1066.6666666666667</v>
      </c>
    </row>
    <row r="54" spans="1:4">
      <c r="A54" s="82" t="s">
        <v>1570</v>
      </c>
      <c r="B54" s="82">
        <v>39</v>
      </c>
      <c r="C54" s="1286">
        <v>2133.3333333333335</v>
      </c>
      <c r="D54" s="1286">
        <v>2133.3333333333335</v>
      </c>
    </row>
    <row r="55" spans="1:4">
      <c r="A55" s="82" t="s">
        <v>1571</v>
      </c>
      <c r="B55" s="82">
        <v>40</v>
      </c>
      <c r="C55" s="1286">
        <v>2533.3333333333335</v>
      </c>
      <c r="D55" s="1286">
        <v>2533.3333333333335</v>
      </c>
    </row>
    <row r="56" spans="1:4">
      <c r="A56" s="82" t="s">
        <v>1572</v>
      </c>
      <c r="B56" s="82">
        <v>41</v>
      </c>
      <c r="C56" s="1286">
        <v>3500</v>
      </c>
      <c r="D56" s="1286">
        <v>3666.6666666666665</v>
      </c>
    </row>
    <row r="57" spans="1:4">
      <c r="A57" s="82" t="s">
        <v>1573</v>
      </c>
      <c r="B57" s="82">
        <v>42</v>
      </c>
      <c r="C57" s="1286">
        <v>323.33333333333331</v>
      </c>
      <c r="D57" s="1286">
        <v>340</v>
      </c>
    </row>
    <row r="58" spans="1:4">
      <c r="A58" s="713" t="s">
        <v>580</v>
      </c>
      <c r="C58" s="1286"/>
      <c r="D58" s="1286"/>
    </row>
    <row r="59" spans="1:4">
      <c r="A59" s="82" t="s">
        <v>1574</v>
      </c>
      <c r="B59" s="82">
        <v>43</v>
      </c>
      <c r="C59" s="1286">
        <v>1700</v>
      </c>
      <c r="D59" s="1286">
        <v>1700</v>
      </c>
    </row>
    <row r="60" spans="1:4">
      <c r="A60" s="82" t="s">
        <v>1575</v>
      </c>
      <c r="B60" s="82">
        <v>44</v>
      </c>
      <c r="C60" s="1286">
        <v>3566.6666666666665</v>
      </c>
      <c r="D60" s="1286">
        <v>3566.6666666666665</v>
      </c>
    </row>
    <row r="61" spans="1:4">
      <c r="A61" s="82" t="s">
        <v>1576</v>
      </c>
      <c r="B61" s="82">
        <v>45</v>
      </c>
      <c r="C61" s="1286">
        <v>8500</v>
      </c>
      <c r="D61" s="1286">
        <v>8500</v>
      </c>
    </row>
    <row r="62" spans="1:4">
      <c r="A62" s="82" t="s">
        <v>1577</v>
      </c>
      <c r="B62" s="82">
        <v>46</v>
      </c>
      <c r="C62" s="1286">
        <v>1633.3333333333333</v>
      </c>
      <c r="D62" s="1286">
        <v>1666.6666666666667</v>
      </c>
    </row>
    <row r="63" spans="1:4">
      <c r="A63" s="82" t="s">
        <v>1578</v>
      </c>
      <c r="B63" s="82">
        <v>47</v>
      </c>
      <c r="C63" s="1286">
        <v>1283.3333333333333</v>
      </c>
      <c r="D63" s="1286">
        <v>1283.3333333333333</v>
      </c>
    </row>
    <row r="64" spans="1:4">
      <c r="A64" s="82" t="s">
        <v>1579</v>
      </c>
      <c r="B64" s="82">
        <v>48</v>
      </c>
      <c r="C64" s="1286">
        <v>6400</v>
      </c>
      <c r="D64" s="1286">
        <v>6400</v>
      </c>
    </row>
    <row r="65" spans="1:4">
      <c r="A65" s="713" t="s">
        <v>1614</v>
      </c>
      <c r="C65" s="1286"/>
      <c r="D65" s="1286"/>
    </row>
    <row r="66" spans="1:4">
      <c r="A66" s="82" t="s">
        <v>1615</v>
      </c>
      <c r="B66" s="82">
        <v>169</v>
      </c>
      <c r="C66" s="1286">
        <v>1610</v>
      </c>
      <c r="D66" s="1286">
        <v>1610</v>
      </c>
    </row>
    <row r="67" spans="1:4">
      <c r="A67" s="82" t="s">
        <v>1616</v>
      </c>
      <c r="B67" s="82">
        <v>170</v>
      </c>
      <c r="C67" s="1286">
        <v>1840</v>
      </c>
      <c r="D67" s="1286">
        <v>1840</v>
      </c>
    </row>
    <row r="68" spans="1:4">
      <c r="A68" s="82" t="s">
        <v>1617</v>
      </c>
      <c r="B68" s="82">
        <v>171</v>
      </c>
      <c r="C68" s="1286">
        <v>1890</v>
      </c>
      <c r="D68" s="1286">
        <v>1890</v>
      </c>
    </row>
    <row r="69" spans="1:4">
      <c r="C69" s="256"/>
      <c r="D69" s="256"/>
    </row>
    <row r="70" spans="1:4">
      <c r="C70" s="256"/>
      <c r="D70" s="256"/>
    </row>
    <row r="71" spans="1:4">
      <c r="C71" s="256"/>
      <c r="D71" s="256"/>
    </row>
    <row r="72" spans="1:4">
      <c r="A72" s="1979">
        <v>73</v>
      </c>
      <c r="B72" s="1979"/>
      <c r="C72" s="1979"/>
      <c r="D72" s="1979"/>
    </row>
    <row r="73" spans="1:4">
      <c r="C73" s="256"/>
      <c r="D73" s="256"/>
    </row>
    <row r="74" spans="1:4">
      <c r="C74" s="256"/>
      <c r="D74" s="256"/>
    </row>
    <row r="75" spans="1:4">
      <c r="C75" s="256"/>
      <c r="D75" s="256"/>
    </row>
    <row r="76" spans="1:4">
      <c r="C76" s="256"/>
      <c r="D76" s="256"/>
    </row>
    <row r="77" spans="1:4">
      <c r="C77" s="256"/>
      <c r="D77" s="256"/>
    </row>
    <row r="78" spans="1:4">
      <c r="C78" s="256"/>
      <c r="D78" s="256"/>
    </row>
    <row r="79" spans="1:4">
      <c r="C79" s="256"/>
      <c r="D79" s="256"/>
    </row>
    <row r="80" spans="1:4">
      <c r="C80" s="256"/>
      <c r="D80" s="256"/>
    </row>
    <row r="81" spans="3:4">
      <c r="C81" s="256"/>
      <c r="D81" s="256"/>
    </row>
    <row r="82" spans="3:4">
      <c r="C82" s="256"/>
      <c r="D82" s="256"/>
    </row>
    <row r="83" spans="3:4">
      <c r="C83" s="256"/>
      <c r="D83" s="256"/>
    </row>
    <row r="84" spans="3:4">
      <c r="C84" s="256"/>
      <c r="D84" s="256"/>
    </row>
    <row r="85" spans="3:4">
      <c r="C85" s="256"/>
      <c r="D85" s="256"/>
    </row>
    <row r="86" spans="3:4">
      <c r="C86" s="256"/>
      <c r="D86" s="256"/>
    </row>
    <row r="87" spans="3:4">
      <c r="C87" s="256"/>
      <c r="D87" s="256"/>
    </row>
    <row r="88" spans="3:4">
      <c r="C88" s="256"/>
      <c r="D88" s="256"/>
    </row>
    <row r="89" spans="3:4">
      <c r="C89" s="256"/>
      <c r="D89" s="256"/>
    </row>
    <row r="90" spans="3:4">
      <c r="C90" s="256"/>
      <c r="D90" s="256"/>
    </row>
    <row r="91" spans="3:4">
      <c r="C91" s="256"/>
      <c r="D91" s="256"/>
    </row>
    <row r="92" spans="3:4">
      <c r="C92" s="256"/>
      <c r="D92" s="256"/>
    </row>
    <row r="93" spans="3:4">
      <c r="C93" s="256"/>
      <c r="D93" s="256"/>
    </row>
    <row r="94" spans="3:4">
      <c r="C94" s="256"/>
      <c r="D94" s="256"/>
    </row>
    <row r="95" spans="3:4">
      <c r="C95" s="256"/>
      <c r="D95" s="256"/>
    </row>
    <row r="96" spans="3:4">
      <c r="C96" s="256"/>
      <c r="D96" s="256"/>
    </row>
    <row r="97" spans="3:4">
      <c r="C97" s="256"/>
      <c r="D97" s="256"/>
    </row>
    <row r="98" spans="3:4">
      <c r="C98" s="256"/>
      <c r="D98" s="256"/>
    </row>
    <row r="99" spans="3:4">
      <c r="C99" s="256"/>
      <c r="D99" s="256"/>
    </row>
    <row r="100" spans="3:4">
      <c r="C100" s="256"/>
      <c r="D100" s="256"/>
    </row>
    <row r="101" spans="3:4">
      <c r="C101" s="256"/>
      <c r="D101" s="256"/>
    </row>
    <row r="102" spans="3:4">
      <c r="C102" s="256"/>
      <c r="D102" s="256"/>
    </row>
    <row r="103" spans="3:4">
      <c r="C103" s="256"/>
      <c r="D103" s="256"/>
    </row>
    <row r="104" spans="3:4">
      <c r="C104" s="256"/>
      <c r="D104" s="256"/>
    </row>
    <row r="105" spans="3:4">
      <c r="C105" s="256"/>
      <c r="D105" s="256"/>
    </row>
    <row r="106" spans="3:4">
      <c r="C106" s="256"/>
      <c r="D106" s="256"/>
    </row>
    <row r="107" spans="3:4">
      <c r="C107" s="256"/>
      <c r="D107" s="256"/>
    </row>
    <row r="108" spans="3:4">
      <c r="C108" s="256"/>
      <c r="D108" s="256"/>
    </row>
    <row r="109" spans="3:4">
      <c r="C109" s="256"/>
      <c r="D109" s="256"/>
    </row>
    <row r="110" spans="3:4">
      <c r="C110" s="256"/>
      <c r="D110" s="256"/>
    </row>
    <row r="111" spans="3:4">
      <c r="C111" s="256"/>
      <c r="D111" s="256"/>
    </row>
    <row r="112" spans="3:4">
      <c r="C112" s="256"/>
      <c r="D112" s="256"/>
    </row>
    <row r="113" spans="3:4">
      <c r="C113" s="256"/>
      <c r="D113" s="256"/>
    </row>
    <row r="114" spans="3:4">
      <c r="C114" s="256"/>
      <c r="D114" s="256"/>
    </row>
    <row r="115" spans="3:4">
      <c r="C115" s="256"/>
      <c r="D115" s="256"/>
    </row>
    <row r="116" spans="3:4">
      <c r="C116" s="256"/>
      <c r="D116" s="256"/>
    </row>
    <row r="117" spans="3:4">
      <c r="C117" s="256"/>
      <c r="D117" s="256"/>
    </row>
    <row r="118" spans="3:4">
      <c r="C118" s="256"/>
      <c r="D118" s="256"/>
    </row>
    <row r="119" spans="3:4">
      <c r="C119" s="256"/>
      <c r="D119" s="256"/>
    </row>
    <row r="120" spans="3:4">
      <c r="C120" s="256"/>
      <c r="D120" s="256"/>
    </row>
    <row r="121" spans="3:4">
      <c r="C121" s="256"/>
      <c r="D121" s="256"/>
    </row>
    <row r="122" spans="3:4">
      <c r="C122" s="256"/>
      <c r="D122" s="256"/>
    </row>
    <row r="123" spans="3:4">
      <c r="C123" s="256"/>
      <c r="D123" s="256"/>
    </row>
    <row r="124" spans="3:4">
      <c r="C124" s="256"/>
      <c r="D124" s="256"/>
    </row>
    <row r="125" spans="3:4">
      <c r="C125" s="256"/>
      <c r="D125" s="256"/>
    </row>
    <row r="126" spans="3:4">
      <c r="C126" s="256"/>
      <c r="D126" s="256"/>
    </row>
    <row r="127" spans="3:4">
      <c r="C127" s="256"/>
      <c r="D127" s="256"/>
    </row>
    <row r="128" spans="3:4">
      <c r="C128" s="256"/>
      <c r="D128" s="256"/>
    </row>
    <row r="129" spans="3:4">
      <c r="C129" s="256"/>
      <c r="D129" s="256"/>
    </row>
    <row r="130" spans="3:4">
      <c r="C130" s="256"/>
      <c r="D130" s="256"/>
    </row>
    <row r="131" spans="3:4">
      <c r="C131" s="256"/>
      <c r="D131" s="256"/>
    </row>
    <row r="132" spans="3:4">
      <c r="C132" s="256"/>
      <c r="D132" s="256"/>
    </row>
    <row r="133" spans="3:4">
      <c r="C133" s="256"/>
      <c r="D133" s="256"/>
    </row>
    <row r="134" spans="3:4">
      <c r="C134" s="256"/>
      <c r="D134" s="256"/>
    </row>
    <row r="135" spans="3:4">
      <c r="C135" s="256"/>
      <c r="D135" s="256"/>
    </row>
    <row r="136" spans="3:4">
      <c r="C136" s="256"/>
      <c r="D136" s="256"/>
    </row>
    <row r="137" spans="3:4">
      <c r="C137" s="256"/>
      <c r="D137" s="256"/>
    </row>
    <row r="138" spans="3:4">
      <c r="C138" s="256"/>
      <c r="D138" s="256"/>
    </row>
    <row r="139" spans="3:4">
      <c r="C139" s="256"/>
      <c r="D139" s="256"/>
    </row>
    <row r="140" spans="3:4">
      <c r="C140" s="256"/>
      <c r="D140" s="256"/>
    </row>
    <row r="141" spans="3:4">
      <c r="C141" s="256"/>
      <c r="D141" s="256"/>
    </row>
    <row r="142" spans="3:4">
      <c r="C142" s="256"/>
      <c r="D142" s="256"/>
    </row>
    <row r="143" spans="3:4">
      <c r="C143" s="256"/>
      <c r="D143" s="256"/>
    </row>
    <row r="144" spans="3:4">
      <c r="C144" s="256"/>
      <c r="D144" s="256"/>
    </row>
    <row r="145" spans="3:4">
      <c r="C145" s="256"/>
      <c r="D145" s="256"/>
    </row>
    <row r="146" spans="3:4">
      <c r="C146" s="256"/>
      <c r="D146" s="256"/>
    </row>
    <row r="147" spans="3:4">
      <c r="C147" s="256"/>
      <c r="D147" s="256"/>
    </row>
    <row r="148" spans="3:4">
      <c r="C148" s="256"/>
      <c r="D148" s="256"/>
    </row>
    <row r="149" spans="3:4">
      <c r="C149" s="256"/>
      <c r="D149" s="256"/>
    </row>
    <row r="150" spans="3:4">
      <c r="C150" s="256"/>
      <c r="D150" s="256"/>
    </row>
    <row r="151" spans="3:4">
      <c r="C151" s="256"/>
      <c r="D151" s="256"/>
    </row>
    <row r="152" spans="3:4">
      <c r="C152" s="256"/>
      <c r="D152" s="256"/>
    </row>
    <row r="153" spans="3:4">
      <c r="C153" s="256"/>
      <c r="D153" s="256"/>
    </row>
    <row r="154" spans="3:4">
      <c r="C154" s="256"/>
      <c r="D154" s="256"/>
    </row>
    <row r="155" spans="3:4">
      <c r="C155" s="256"/>
      <c r="D155" s="256"/>
    </row>
    <row r="156" spans="3:4">
      <c r="C156" s="256"/>
      <c r="D156" s="256"/>
    </row>
    <row r="157" spans="3:4">
      <c r="C157" s="256"/>
      <c r="D157" s="256"/>
    </row>
    <row r="158" spans="3:4">
      <c r="C158" s="256"/>
      <c r="D158" s="256"/>
    </row>
    <row r="159" spans="3:4">
      <c r="C159" s="256"/>
      <c r="D159" s="256"/>
    </row>
    <row r="160" spans="3:4">
      <c r="C160" s="256"/>
      <c r="D160" s="256"/>
    </row>
    <row r="161" spans="3:4">
      <c r="C161" s="256"/>
      <c r="D161" s="256"/>
    </row>
    <row r="162" spans="3:4">
      <c r="C162" s="256"/>
      <c r="D162" s="256"/>
    </row>
    <row r="163" spans="3:4">
      <c r="C163" s="256"/>
      <c r="D163" s="256"/>
    </row>
    <row r="164" spans="3:4">
      <c r="C164" s="256"/>
      <c r="D164" s="256"/>
    </row>
    <row r="165" spans="3:4">
      <c r="C165" s="256"/>
      <c r="D165" s="256"/>
    </row>
    <row r="166" spans="3:4">
      <c r="C166" s="256"/>
      <c r="D166" s="256"/>
    </row>
    <row r="167" spans="3:4">
      <c r="C167" s="256"/>
      <c r="D167" s="256"/>
    </row>
    <row r="168" spans="3:4">
      <c r="C168" s="256"/>
      <c r="D168" s="256"/>
    </row>
    <row r="169" spans="3:4">
      <c r="C169" s="256"/>
      <c r="D169" s="256"/>
    </row>
    <row r="170" spans="3:4">
      <c r="C170" s="256"/>
      <c r="D170" s="256"/>
    </row>
    <row r="171" spans="3:4">
      <c r="C171" s="256"/>
      <c r="D171" s="256"/>
    </row>
    <row r="172" spans="3:4">
      <c r="C172" s="256"/>
      <c r="D172" s="256"/>
    </row>
    <row r="173" spans="3:4">
      <c r="C173" s="256"/>
      <c r="D173" s="256"/>
    </row>
    <row r="174" spans="3:4">
      <c r="C174" s="256"/>
      <c r="D174" s="256"/>
    </row>
    <row r="175" spans="3:4">
      <c r="C175" s="256"/>
      <c r="D175" s="256"/>
    </row>
    <row r="176" spans="3:4">
      <c r="C176" s="256"/>
      <c r="D176" s="256"/>
    </row>
    <row r="177" spans="3:4">
      <c r="C177" s="256"/>
      <c r="D177" s="256"/>
    </row>
    <row r="178" spans="3:4">
      <c r="C178" s="256"/>
      <c r="D178" s="256"/>
    </row>
    <row r="179" spans="3:4">
      <c r="C179" s="256"/>
      <c r="D179" s="256"/>
    </row>
    <row r="180" spans="3:4">
      <c r="C180" s="256"/>
      <c r="D180" s="256"/>
    </row>
    <row r="181" spans="3:4">
      <c r="C181" s="256"/>
      <c r="D181" s="256"/>
    </row>
    <row r="182" spans="3:4">
      <c r="C182" s="256"/>
      <c r="D182" s="256"/>
    </row>
    <row r="183" spans="3:4">
      <c r="C183" s="256"/>
      <c r="D183" s="256"/>
    </row>
    <row r="184" spans="3:4">
      <c r="C184" s="256"/>
      <c r="D184" s="256"/>
    </row>
    <row r="185" spans="3:4">
      <c r="C185" s="256"/>
      <c r="D185" s="256"/>
    </row>
    <row r="186" spans="3:4">
      <c r="C186" s="256"/>
      <c r="D186" s="256"/>
    </row>
    <row r="187" spans="3:4">
      <c r="C187" s="256"/>
      <c r="D187" s="256"/>
    </row>
    <row r="188" spans="3:4">
      <c r="C188" s="256"/>
      <c r="D188" s="256"/>
    </row>
    <row r="189" spans="3:4">
      <c r="C189" s="256"/>
      <c r="D189" s="256"/>
    </row>
    <row r="190" spans="3:4">
      <c r="C190" s="256"/>
      <c r="D190" s="256"/>
    </row>
    <row r="191" spans="3:4">
      <c r="C191" s="256"/>
      <c r="D191" s="256"/>
    </row>
    <row r="192" spans="3:4">
      <c r="C192" s="256"/>
      <c r="D192" s="256"/>
    </row>
    <row r="193" spans="3:4">
      <c r="C193" s="256"/>
      <c r="D193" s="256"/>
    </row>
    <row r="194" spans="3:4">
      <c r="C194" s="256"/>
      <c r="D194" s="256"/>
    </row>
    <row r="195" spans="3:4">
      <c r="C195" s="256"/>
      <c r="D195" s="256"/>
    </row>
    <row r="196" spans="3:4">
      <c r="C196" s="256"/>
      <c r="D196" s="256"/>
    </row>
    <row r="197" spans="3:4">
      <c r="C197" s="256"/>
      <c r="D197" s="256"/>
    </row>
    <row r="198" spans="3:4">
      <c r="C198" s="256"/>
      <c r="D198" s="256"/>
    </row>
    <row r="199" spans="3:4">
      <c r="C199" s="256"/>
      <c r="D199" s="256"/>
    </row>
    <row r="200" spans="3:4">
      <c r="C200" s="256"/>
      <c r="D200" s="256"/>
    </row>
    <row r="201" spans="3:4">
      <c r="C201" s="256"/>
      <c r="D201" s="256"/>
    </row>
    <row r="202" spans="3:4">
      <c r="C202" s="256"/>
      <c r="D202" s="256"/>
    </row>
    <row r="203" spans="3:4">
      <c r="C203" s="256"/>
      <c r="D203" s="256"/>
    </row>
    <row r="204" spans="3:4">
      <c r="C204" s="256"/>
      <c r="D204" s="256"/>
    </row>
    <row r="205" spans="3:4">
      <c r="C205" s="256"/>
      <c r="D205" s="256"/>
    </row>
    <row r="206" spans="3:4">
      <c r="C206" s="256"/>
      <c r="D206" s="256"/>
    </row>
    <row r="207" spans="3:4">
      <c r="C207" s="256"/>
      <c r="D207" s="256"/>
    </row>
    <row r="208" spans="3:4">
      <c r="C208" s="256"/>
      <c r="D208" s="256"/>
    </row>
    <row r="209" spans="3:4">
      <c r="C209" s="256"/>
      <c r="D209" s="256"/>
    </row>
    <row r="210" spans="3:4">
      <c r="C210" s="256"/>
      <c r="D210" s="256"/>
    </row>
    <row r="211" spans="3:4">
      <c r="C211" s="256"/>
      <c r="D211" s="256"/>
    </row>
    <row r="212" spans="3:4">
      <c r="C212" s="256"/>
      <c r="D212" s="256"/>
    </row>
    <row r="213" spans="3:4">
      <c r="C213" s="256"/>
      <c r="D213" s="256"/>
    </row>
    <row r="214" spans="3:4">
      <c r="C214" s="256"/>
      <c r="D214" s="256"/>
    </row>
    <row r="215" spans="3:4">
      <c r="C215" s="256"/>
      <c r="D215" s="256"/>
    </row>
    <row r="216" spans="3:4">
      <c r="C216" s="256"/>
      <c r="D216" s="256"/>
    </row>
    <row r="217" spans="3:4">
      <c r="C217" s="256"/>
      <c r="D217" s="256"/>
    </row>
    <row r="218" spans="3:4">
      <c r="C218" s="256"/>
      <c r="D218" s="256"/>
    </row>
    <row r="219" spans="3:4">
      <c r="C219" s="256"/>
      <c r="D219" s="256"/>
    </row>
    <row r="220" spans="3:4">
      <c r="C220" s="256"/>
      <c r="D220" s="256"/>
    </row>
    <row r="221" spans="3:4">
      <c r="C221" s="256"/>
      <c r="D221" s="256"/>
    </row>
    <row r="222" spans="3:4">
      <c r="C222" s="256"/>
      <c r="D222" s="256"/>
    </row>
    <row r="223" spans="3:4">
      <c r="C223" s="256"/>
      <c r="D223" s="256"/>
    </row>
    <row r="224" spans="3:4">
      <c r="C224" s="256"/>
      <c r="D224" s="256"/>
    </row>
    <row r="225" spans="3:4">
      <c r="C225" s="256"/>
      <c r="D225" s="256"/>
    </row>
    <row r="226" spans="3:4">
      <c r="C226" s="256"/>
      <c r="D226" s="256"/>
    </row>
    <row r="227" spans="3:4">
      <c r="C227" s="256"/>
      <c r="D227" s="256"/>
    </row>
    <row r="228" spans="3:4">
      <c r="C228" s="256"/>
      <c r="D228" s="256"/>
    </row>
    <row r="229" spans="3:4">
      <c r="C229" s="256"/>
      <c r="D229" s="256"/>
    </row>
    <row r="230" spans="3:4">
      <c r="C230" s="256"/>
      <c r="D230" s="256"/>
    </row>
    <row r="231" spans="3:4">
      <c r="C231" s="256"/>
      <c r="D231" s="256"/>
    </row>
    <row r="232" spans="3:4">
      <c r="C232" s="256"/>
      <c r="D232" s="256"/>
    </row>
    <row r="233" spans="3:4">
      <c r="C233" s="256"/>
      <c r="D233" s="256"/>
    </row>
    <row r="234" spans="3:4">
      <c r="C234" s="256"/>
      <c r="D234" s="256"/>
    </row>
    <row r="235" spans="3:4">
      <c r="C235" s="256"/>
      <c r="D235" s="256"/>
    </row>
    <row r="236" spans="3:4">
      <c r="C236" s="256"/>
      <c r="D236" s="256"/>
    </row>
    <row r="237" spans="3:4">
      <c r="C237" s="256"/>
      <c r="D237" s="256"/>
    </row>
    <row r="238" spans="3:4">
      <c r="C238" s="256"/>
      <c r="D238" s="256"/>
    </row>
    <row r="239" spans="3:4">
      <c r="C239" s="256"/>
      <c r="D239" s="256"/>
    </row>
    <row r="240" spans="3:4">
      <c r="C240" s="256"/>
      <c r="D240" s="256"/>
    </row>
    <row r="241" spans="3:4">
      <c r="C241" s="256"/>
      <c r="D241" s="256"/>
    </row>
    <row r="242" spans="3:4">
      <c r="C242" s="256"/>
      <c r="D242" s="256"/>
    </row>
    <row r="243" spans="3:4">
      <c r="C243" s="256"/>
      <c r="D243" s="256"/>
    </row>
    <row r="244" spans="3:4">
      <c r="C244" s="256"/>
      <c r="D244" s="256"/>
    </row>
    <row r="245" spans="3:4">
      <c r="C245" s="256"/>
      <c r="D245" s="256"/>
    </row>
    <row r="246" spans="3:4">
      <c r="C246" s="256"/>
      <c r="D246" s="256"/>
    </row>
    <row r="247" spans="3:4">
      <c r="C247" s="256"/>
      <c r="D247" s="256"/>
    </row>
    <row r="248" spans="3:4">
      <c r="C248" s="256"/>
      <c r="D248" s="256"/>
    </row>
    <row r="249" spans="3:4">
      <c r="C249" s="256"/>
      <c r="D249" s="256"/>
    </row>
    <row r="250" spans="3:4">
      <c r="C250" s="256"/>
      <c r="D250" s="256"/>
    </row>
    <row r="251" spans="3:4">
      <c r="C251" s="256"/>
      <c r="D251" s="256"/>
    </row>
    <row r="252" spans="3:4">
      <c r="C252" s="256"/>
      <c r="D252" s="256"/>
    </row>
    <row r="253" spans="3:4">
      <c r="C253" s="256"/>
      <c r="D253" s="256"/>
    </row>
    <row r="254" spans="3:4">
      <c r="C254" s="256"/>
      <c r="D254" s="256"/>
    </row>
    <row r="255" spans="3:4">
      <c r="C255" s="256"/>
      <c r="D255" s="256"/>
    </row>
    <row r="256" spans="3:4">
      <c r="C256" s="256"/>
      <c r="D256" s="256"/>
    </row>
    <row r="257" spans="3:4">
      <c r="C257" s="256"/>
      <c r="D257" s="256"/>
    </row>
    <row r="258" spans="3:4">
      <c r="C258" s="256"/>
      <c r="D258" s="256"/>
    </row>
    <row r="259" spans="3:4">
      <c r="C259" s="256"/>
      <c r="D259" s="256"/>
    </row>
    <row r="260" spans="3:4">
      <c r="C260" s="256"/>
      <c r="D260" s="256"/>
    </row>
    <row r="261" spans="3:4">
      <c r="C261" s="256"/>
      <c r="D261" s="256"/>
    </row>
    <row r="262" spans="3:4">
      <c r="C262" s="256"/>
      <c r="D262" s="256"/>
    </row>
    <row r="263" spans="3:4">
      <c r="C263" s="256"/>
      <c r="D263" s="256"/>
    </row>
    <row r="264" spans="3:4">
      <c r="C264" s="256"/>
      <c r="D264" s="256"/>
    </row>
    <row r="265" spans="3:4">
      <c r="C265" s="256"/>
      <c r="D265" s="256"/>
    </row>
    <row r="266" spans="3:4">
      <c r="C266" s="256"/>
      <c r="D266" s="256"/>
    </row>
    <row r="267" spans="3:4">
      <c r="C267" s="256"/>
      <c r="D267" s="256"/>
    </row>
    <row r="268" spans="3:4">
      <c r="C268" s="256"/>
      <c r="D268" s="256"/>
    </row>
    <row r="269" spans="3:4">
      <c r="C269" s="256"/>
      <c r="D269" s="256"/>
    </row>
    <row r="270" spans="3:4">
      <c r="C270" s="256"/>
      <c r="D270" s="256"/>
    </row>
    <row r="271" spans="3:4">
      <c r="C271" s="256"/>
      <c r="D271" s="256"/>
    </row>
    <row r="272" spans="3:4">
      <c r="C272" s="256"/>
      <c r="D272" s="256"/>
    </row>
    <row r="273" spans="3:4">
      <c r="C273" s="256"/>
      <c r="D273" s="256"/>
    </row>
    <row r="274" spans="3:4">
      <c r="C274" s="256"/>
      <c r="D274" s="256"/>
    </row>
    <row r="275" spans="3:4">
      <c r="C275" s="256"/>
      <c r="D275" s="256"/>
    </row>
    <row r="276" spans="3:4">
      <c r="C276" s="256"/>
      <c r="D276" s="256"/>
    </row>
    <row r="277" spans="3:4">
      <c r="C277" s="256"/>
      <c r="D277" s="256"/>
    </row>
    <row r="278" spans="3:4">
      <c r="C278" s="256"/>
      <c r="D278" s="256"/>
    </row>
    <row r="279" spans="3:4">
      <c r="C279" s="256"/>
      <c r="D279" s="256"/>
    </row>
    <row r="280" spans="3:4">
      <c r="C280" s="256"/>
      <c r="D280" s="256"/>
    </row>
    <row r="281" spans="3:4">
      <c r="C281" s="256"/>
      <c r="D281" s="256"/>
    </row>
    <row r="282" spans="3:4">
      <c r="C282" s="256"/>
      <c r="D282" s="256"/>
    </row>
    <row r="283" spans="3:4">
      <c r="C283" s="256"/>
      <c r="D283" s="256"/>
    </row>
    <row r="284" spans="3:4">
      <c r="C284" s="256"/>
      <c r="D284" s="256"/>
    </row>
    <row r="285" spans="3:4">
      <c r="C285" s="256"/>
      <c r="D285" s="256"/>
    </row>
    <row r="286" spans="3:4">
      <c r="C286" s="256"/>
      <c r="D286" s="256"/>
    </row>
    <row r="287" spans="3:4">
      <c r="C287" s="256"/>
      <c r="D287" s="256"/>
    </row>
    <row r="288" spans="3:4">
      <c r="C288" s="256"/>
      <c r="D288" s="256"/>
    </row>
    <row r="289" spans="3:4">
      <c r="C289" s="256"/>
      <c r="D289" s="256"/>
    </row>
    <row r="290" spans="3:4">
      <c r="C290" s="256"/>
      <c r="D290" s="256"/>
    </row>
    <row r="291" spans="3:4">
      <c r="C291" s="256"/>
      <c r="D291" s="256"/>
    </row>
    <row r="292" spans="3:4">
      <c r="C292" s="256"/>
      <c r="D292" s="256"/>
    </row>
    <row r="293" spans="3:4">
      <c r="C293" s="256"/>
      <c r="D293" s="256"/>
    </row>
    <row r="294" spans="3:4">
      <c r="C294" s="256"/>
      <c r="D294" s="256"/>
    </row>
    <row r="295" spans="3:4">
      <c r="C295" s="256"/>
      <c r="D295" s="256"/>
    </row>
    <row r="296" spans="3:4">
      <c r="C296" s="256"/>
      <c r="D296" s="256"/>
    </row>
    <row r="297" spans="3:4">
      <c r="C297" s="256"/>
      <c r="D297" s="256"/>
    </row>
    <row r="298" spans="3:4">
      <c r="C298" s="256"/>
      <c r="D298" s="256"/>
    </row>
    <row r="299" spans="3:4">
      <c r="C299" s="256"/>
      <c r="D299" s="256"/>
    </row>
    <row r="300" spans="3:4">
      <c r="C300" s="256"/>
      <c r="D300" s="256"/>
    </row>
    <row r="301" spans="3:4">
      <c r="C301" s="256"/>
      <c r="D301" s="256"/>
    </row>
    <row r="302" spans="3:4">
      <c r="C302" s="256"/>
      <c r="D302" s="256"/>
    </row>
    <row r="303" spans="3:4">
      <c r="C303" s="256"/>
      <c r="D303" s="256"/>
    </row>
    <row r="304" spans="3:4">
      <c r="C304" s="256"/>
      <c r="D304" s="256"/>
    </row>
    <row r="305" spans="3:4">
      <c r="C305" s="256"/>
      <c r="D305" s="256"/>
    </row>
    <row r="306" spans="3:4">
      <c r="C306" s="256"/>
      <c r="D306" s="256"/>
    </row>
    <row r="307" spans="3:4">
      <c r="C307" s="256"/>
      <c r="D307" s="256"/>
    </row>
    <row r="308" spans="3:4">
      <c r="C308" s="256"/>
      <c r="D308" s="256"/>
    </row>
    <row r="309" spans="3:4">
      <c r="C309" s="256"/>
      <c r="D309" s="256"/>
    </row>
    <row r="310" spans="3:4">
      <c r="C310" s="256"/>
      <c r="D310" s="256"/>
    </row>
    <row r="311" spans="3:4">
      <c r="C311" s="256"/>
      <c r="D311" s="256"/>
    </row>
    <row r="312" spans="3:4">
      <c r="C312" s="256"/>
      <c r="D312" s="256"/>
    </row>
    <row r="313" spans="3:4">
      <c r="C313" s="256"/>
      <c r="D313" s="256"/>
    </row>
    <row r="314" spans="3:4">
      <c r="C314" s="256"/>
      <c r="D314" s="256"/>
    </row>
    <row r="315" spans="3:4">
      <c r="C315" s="256"/>
      <c r="D315" s="256"/>
    </row>
    <row r="316" spans="3:4">
      <c r="C316" s="256"/>
      <c r="D316" s="256"/>
    </row>
    <row r="317" spans="3:4">
      <c r="C317" s="256"/>
      <c r="D317" s="256"/>
    </row>
    <row r="318" spans="3:4">
      <c r="C318" s="256"/>
      <c r="D318" s="256"/>
    </row>
    <row r="319" spans="3:4">
      <c r="C319" s="256"/>
      <c r="D319" s="256"/>
    </row>
    <row r="320" spans="3:4">
      <c r="C320" s="256"/>
      <c r="D320" s="256"/>
    </row>
    <row r="321" spans="3:4">
      <c r="C321" s="256"/>
      <c r="D321" s="256"/>
    </row>
    <row r="322" spans="3:4">
      <c r="C322" s="256"/>
      <c r="D322" s="256"/>
    </row>
    <row r="323" spans="3:4">
      <c r="C323" s="256"/>
      <c r="D323" s="256"/>
    </row>
    <row r="324" spans="3:4">
      <c r="C324" s="256"/>
      <c r="D324" s="256"/>
    </row>
    <row r="325" spans="3:4">
      <c r="C325" s="256"/>
      <c r="D325" s="256"/>
    </row>
    <row r="326" spans="3:4">
      <c r="C326" s="256"/>
      <c r="D326" s="256"/>
    </row>
    <row r="327" spans="3:4">
      <c r="C327" s="256"/>
      <c r="D327" s="256"/>
    </row>
    <row r="328" spans="3:4">
      <c r="C328" s="256"/>
      <c r="D328" s="256"/>
    </row>
    <row r="329" spans="3:4">
      <c r="C329" s="256"/>
      <c r="D329" s="256"/>
    </row>
    <row r="330" spans="3:4">
      <c r="C330" s="256"/>
      <c r="D330" s="256"/>
    </row>
    <row r="331" spans="3:4">
      <c r="C331" s="256"/>
      <c r="D331" s="256"/>
    </row>
    <row r="332" spans="3:4">
      <c r="C332" s="256"/>
      <c r="D332" s="256"/>
    </row>
    <row r="333" spans="3:4">
      <c r="C333" s="256"/>
      <c r="D333" s="256"/>
    </row>
    <row r="334" spans="3:4">
      <c r="C334" s="256"/>
      <c r="D334" s="256"/>
    </row>
    <row r="335" spans="3:4">
      <c r="C335" s="256"/>
      <c r="D335" s="256"/>
    </row>
    <row r="336" spans="3:4">
      <c r="C336" s="256"/>
      <c r="D336" s="256"/>
    </row>
    <row r="337" spans="3:4">
      <c r="C337" s="256"/>
      <c r="D337" s="256"/>
    </row>
    <row r="338" spans="3:4">
      <c r="C338" s="256"/>
      <c r="D338" s="256"/>
    </row>
    <row r="339" spans="3:4">
      <c r="C339" s="256"/>
      <c r="D339" s="256"/>
    </row>
    <row r="340" spans="3:4">
      <c r="C340" s="256"/>
      <c r="D340" s="256"/>
    </row>
    <row r="341" spans="3:4">
      <c r="C341" s="256"/>
      <c r="D341" s="256"/>
    </row>
    <row r="342" spans="3:4">
      <c r="C342" s="256"/>
      <c r="D342" s="256"/>
    </row>
    <row r="343" spans="3:4">
      <c r="C343" s="256"/>
      <c r="D343" s="256"/>
    </row>
    <row r="344" spans="3:4">
      <c r="C344" s="256"/>
      <c r="D344" s="256"/>
    </row>
    <row r="345" spans="3:4">
      <c r="C345" s="256"/>
      <c r="D345" s="256"/>
    </row>
    <row r="346" spans="3:4">
      <c r="C346" s="256"/>
      <c r="D346" s="256"/>
    </row>
    <row r="347" spans="3:4">
      <c r="C347" s="256"/>
      <c r="D347" s="256"/>
    </row>
    <row r="348" spans="3:4">
      <c r="C348" s="256"/>
      <c r="D348" s="256"/>
    </row>
    <row r="349" spans="3:4">
      <c r="C349" s="256"/>
      <c r="D349" s="256"/>
    </row>
    <row r="350" spans="3:4">
      <c r="C350" s="256"/>
      <c r="D350" s="256"/>
    </row>
    <row r="351" spans="3:4">
      <c r="C351" s="256"/>
      <c r="D351" s="256"/>
    </row>
    <row r="352" spans="3:4">
      <c r="C352" s="256"/>
      <c r="D352" s="256"/>
    </row>
    <row r="353" spans="3:4">
      <c r="C353" s="256"/>
      <c r="D353" s="256"/>
    </row>
    <row r="354" spans="3:4">
      <c r="C354" s="256"/>
      <c r="D354" s="256"/>
    </row>
    <row r="355" spans="3:4">
      <c r="C355" s="256"/>
      <c r="D355" s="256"/>
    </row>
    <row r="356" spans="3:4">
      <c r="C356" s="256"/>
      <c r="D356" s="256"/>
    </row>
    <row r="357" spans="3:4">
      <c r="C357" s="256"/>
      <c r="D357" s="256"/>
    </row>
    <row r="358" spans="3:4">
      <c r="C358" s="256"/>
      <c r="D358" s="256"/>
    </row>
    <row r="359" spans="3:4">
      <c r="C359" s="256"/>
      <c r="D359" s="256"/>
    </row>
    <row r="360" spans="3:4">
      <c r="C360" s="256"/>
      <c r="D360" s="256"/>
    </row>
    <row r="361" spans="3:4">
      <c r="C361" s="256"/>
      <c r="D361" s="256"/>
    </row>
    <row r="362" spans="3:4">
      <c r="C362" s="256"/>
      <c r="D362" s="256"/>
    </row>
    <row r="363" spans="3:4">
      <c r="C363" s="256"/>
      <c r="D363" s="256"/>
    </row>
    <row r="364" spans="3:4">
      <c r="C364" s="256"/>
      <c r="D364" s="256"/>
    </row>
    <row r="365" spans="3:4">
      <c r="C365" s="256"/>
      <c r="D365" s="256"/>
    </row>
    <row r="366" spans="3:4">
      <c r="C366" s="256"/>
      <c r="D366" s="256"/>
    </row>
    <row r="367" spans="3:4">
      <c r="C367" s="256"/>
      <c r="D367" s="256"/>
    </row>
    <row r="368" spans="3:4">
      <c r="C368" s="256"/>
      <c r="D368" s="256"/>
    </row>
    <row r="369" spans="3:4">
      <c r="C369" s="256"/>
      <c r="D369" s="256"/>
    </row>
    <row r="370" spans="3:4">
      <c r="C370" s="256"/>
      <c r="D370" s="256"/>
    </row>
    <row r="371" spans="3:4">
      <c r="C371" s="256"/>
      <c r="D371" s="256"/>
    </row>
    <row r="372" spans="3:4">
      <c r="C372" s="256"/>
      <c r="D372" s="256"/>
    </row>
    <row r="373" spans="3:4">
      <c r="C373" s="256"/>
      <c r="D373" s="256"/>
    </row>
    <row r="374" spans="3:4">
      <c r="C374" s="256"/>
      <c r="D374" s="256"/>
    </row>
    <row r="375" spans="3:4">
      <c r="C375" s="256"/>
      <c r="D375" s="256"/>
    </row>
    <row r="376" spans="3:4">
      <c r="C376" s="256"/>
      <c r="D376" s="256"/>
    </row>
    <row r="377" spans="3:4">
      <c r="C377" s="256"/>
      <c r="D377" s="256"/>
    </row>
    <row r="378" spans="3:4">
      <c r="C378" s="256"/>
      <c r="D378" s="256"/>
    </row>
    <row r="379" spans="3:4">
      <c r="C379" s="256"/>
      <c r="D379" s="256"/>
    </row>
    <row r="380" spans="3:4">
      <c r="C380" s="256"/>
      <c r="D380" s="256"/>
    </row>
    <row r="381" spans="3:4">
      <c r="C381" s="256"/>
      <c r="D381" s="256"/>
    </row>
    <row r="382" spans="3:4">
      <c r="C382" s="256"/>
      <c r="D382" s="256"/>
    </row>
    <row r="383" spans="3:4">
      <c r="C383" s="256"/>
      <c r="D383" s="256"/>
    </row>
    <row r="384" spans="3:4">
      <c r="C384" s="256"/>
      <c r="D384" s="256"/>
    </row>
    <row r="385" spans="3:4">
      <c r="C385" s="256"/>
      <c r="D385" s="256"/>
    </row>
    <row r="386" spans="3:4">
      <c r="C386" s="256"/>
      <c r="D386" s="256"/>
    </row>
    <row r="387" spans="3:4">
      <c r="C387" s="256"/>
      <c r="D387" s="256"/>
    </row>
    <row r="388" spans="3:4">
      <c r="C388" s="256"/>
      <c r="D388" s="256"/>
    </row>
    <row r="389" spans="3:4">
      <c r="C389" s="256"/>
      <c r="D389" s="256"/>
    </row>
    <row r="390" spans="3:4">
      <c r="C390" s="256"/>
      <c r="D390" s="256"/>
    </row>
    <row r="391" spans="3:4">
      <c r="C391" s="256"/>
      <c r="D391" s="256"/>
    </row>
    <row r="392" spans="3:4">
      <c r="C392" s="256"/>
      <c r="D392" s="256"/>
    </row>
    <row r="393" spans="3:4">
      <c r="C393" s="256"/>
      <c r="D393" s="256"/>
    </row>
    <row r="394" spans="3:4">
      <c r="C394" s="256"/>
      <c r="D394" s="256"/>
    </row>
    <row r="395" spans="3:4">
      <c r="C395" s="256"/>
      <c r="D395" s="256"/>
    </row>
    <row r="396" spans="3:4">
      <c r="C396" s="256"/>
      <c r="D396" s="256"/>
    </row>
    <row r="397" spans="3:4">
      <c r="C397" s="256"/>
      <c r="D397" s="256"/>
    </row>
    <row r="398" spans="3:4">
      <c r="C398" s="256"/>
      <c r="D398" s="256"/>
    </row>
    <row r="399" spans="3:4">
      <c r="C399" s="256"/>
      <c r="D399" s="256"/>
    </row>
    <row r="400" spans="3:4">
      <c r="C400" s="256"/>
      <c r="D400" s="256"/>
    </row>
    <row r="401" spans="3:4">
      <c r="C401" s="256"/>
      <c r="D401" s="256"/>
    </row>
    <row r="402" spans="3:4">
      <c r="C402" s="256"/>
      <c r="D402" s="256"/>
    </row>
    <row r="403" spans="3:4">
      <c r="C403" s="256"/>
      <c r="D403" s="256"/>
    </row>
    <row r="404" spans="3:4">
      <c r="C404" s="256"/>
      <c r="D404" s="256"/>
    </row>
    <row r="405" spans="3:4">
      <c r="C405" s="256"/>
      <c r="D405" s="256"/>
    </row>
    <row r="406" spans="3:4">
      <c r="C406" s="256"/>
      <c r="D406" s="256"/>
    </row>
    <row r="407" spans="3:4">
      <c r="C407" s="256"/>
      <c r="D407" s="256"/>
    </row>
    <row r="408" spans="3:4">
      <c r="C408" s="256"/>
      <c r="D408" s="256"/>
    </row>
    <row r="409" spans="3:4">
      <c r="C409" s="256"/>
      <c r="D409" s="256"/>
    </row>
    <row r="410" spans="3:4">
      <c r="C410" s="256"/>
      <c r="D410" s="256"/>
    </row>
    <row r="411" spans="3:4">
      <c r="C411" s="256"/>
      <c r="D411" s="256"/>
    </row>
    <row r="412" spans="3:4">
      <c r="C412" s="256"/>
      <c r="D412" s="256"/>
    </row>
    <row r="413" spans="3:4">
      <c r="C413" s="256"/>
      <c r="D413" s="256"/>
    </row>
    <row r="414" spans="3:4">
      <c r="C414" s="256"/>
      <c r="D414" s="256"/>
    </row>
    <row r="415" spans="3:4">
      <c r="C415" s="256"/>
      <c r="D415" s="256"/>
    </row>
    <row r="416" spans="3:4">
      <c r="C416" s="256"/>
      <c r="D416" s="256"/>
    </row>
    <row r="417" spans="3:4">
      <c r="C417" s="256"/>
      <c r="D417" s="256"/>
    </row>
    <row r="418" spans="3:4">
      <c r="C418" s="256"/>
      <c r="D418" s="256"/>
    </row>
    <row r="419" spans="3:4">
      <c r="C419" s="256"/>
      <c r="D419" s="256"/>
    </row>
    <row r="420" spans="3:4">
      <c r="C420" s="256"/>
      <c r="D420" s="256"/>
    </row>
    <row r="421" spans="3:4">
      <c r="C421" s="256"/>
      <c r="D421" s="256"/>
    </row>
    <row r="422" spans="3:4">
      <c r="C422" s="256"/>
      <c r="D422" s="256"/>
    </row>
    <row r="423" spans="3:4">
      <c r="C423" s="256"/>
      <c r="D423" s="256"/>
    </row>
    <row r="424" spans="3:4">
      <c r="C424" s="256"/>
      <c r="D424" s="256"/>
    </row>
    <row r="425" spans="3:4">
      <c r="C425" s="256"/>
      <c r="D425" s="256"/>
    </row>
    <row r="426" spans="3:4">
      <c r="C426" s="256"/>
      <c r="D426" s="256"/>
    </row>
    <row r="427" spans="3:4">
      <c r="C427" s="256"/>
      <c r="D427" s="256"/>
    </row>
    <row r="428" spans="3:4">
      <c r="C428" s="256"/>
      <c r="D428" s="256"/>
    </row>
    <row r="429" spans="3:4">
      <c r="C429" s="256"/>
      <c r="D429" s="256"/>
    </row>
    <row r="430" spans="3:4">
      <c r="C430" s="256"/>
      <c r="D430" s="256"/>
    </row>
    <row r="431" spans="3:4">
      <c r="C431" s="256"/>
      <c r="D431" s="256"/>
    </row>
    <row r="432" spans="3:4">
      <c r="C432" s="256"/>
      <c r="D432" s="256"/>
    </row>
    <row r="433" spans="3:4">
      <c r="C433" s="256"/>
      <c r="D433" s="256"/>
    </row>
    <row r="434" spans="3:4">
      <c r="C434" s="256"/>
      <c r="D434" s="256"/>
    </row>
    <row r="435" spans="3:4">
      <c r="C435" s="256"/>
      <c r="D435" s="256"/>
    </row>
    <row r="436" spans="3:4">
      <c r="C436" s="256"/>
      <c r="D436" s="256"/>
    </row>
    <row r="437" spans="3:4">
      <c r="C437" s="256"/>
      <c r="D437" s="256"/>
    </row>
    <row r="438" spans="3:4">
      <c r="C438" s="256"/>
      <c r="D438" s="256"/>
    </row>
    <row r="439" spans="3:4">
      <c r="C439" s="256"/>
      <c r="D439" s="256"/>
    </row>
    <row r="440" spans="3:4">
      <c r="C440" s="256"/>
      <c r="D440" s="256"/>
    </row>
    <row r="441" spans="3:4">
      <c r="C441" s="256"/>
      <c r="D441" s="256"/>
    </row>
    <row r="442" spans="3:4">
      <c r="C442" s="256"/>
      <c r="D442" s="256"/>
    </row>
    <row r="443" spans="3:4">
      <c r="C443" s="256"/>
      <c r="D443" s="256"/>
    </row>
    <row r="444" spans="3:4">
      <c r="C444" s="256"/>
      <c r="D444" s="256"/>
    </row>
    <row r="445" spans="3:4">
      <c r="C445" s="256"/>
      <c r="D445" s="256"/>
    </row>
    <row r="446" spans="3:4">
      <c r="C446" s="256"/>
      <c r="D446" s="256"/>
    </row>
    <row r="447" spans="3:4">
      <c r="C447" s="256"/>
      <c r="D447" s="256"/>
    </row>
    <row r="448" spans="3:4">
      <c r="C448" s="256"/>
      <c r="D448" s="256"/>
    </row>
    <row r="449" spans="3:4">
      <c r="C449" s="256"/>
      <c r="D449" s="256"/>
    </row>
    <row r="450" spans="3:4">
      <c r="C450" s="256"/>
      <c r="D450" s="256"/>
    </row>
    <row r="451" spans="3:4">
      <c r="C451" s="256"/>
      <c r="D451" s="256"/>
    </row>
    <row r="452" spans="3:4">
      <c r="C452" s="256"/>
      <c r="D452" s="256"/>
    </row>
    <row r="453" spans="3:4">
      <c r="C453" s="256"/>
      <c r="D453" s="256"/>
    </row>
    <row r="454" spans="3:4">
      <c r="C454" s="256"/>
      <c r="D454" s="256"/>
    </row>
    <row r="455" spans="3:4">
      <c r="C455" s="256"/>
      <c r="D455" s="256"/>
    </row>
    <row r="456" spans="3:4">
      <c r="C456" s="256"/>
      <c r="D456" s="256"/>
    </row>
    <row r="457" spans="3:4">
      <c r="C457" s="256"/>
      <c r="D457" s="256"/>
    </row>
    <row r="458" spans="3:4">
      <c r="C458" s="256"/>
      <c r="D458" s="256"/>
    </row>
    <row r="459" spans="3:4">
      <c r="C459" s="256"/>
      <c r="D459" s="256"/>
    </row>
    <row r="460" spans="3:4">
      <c r="C460" s="256"/>
      <c r="D460" s="256"/>
    </row>
    <row r="461" spans="3:4">
      <c r="C461" s="256"/>
      <c r="D461" s="256"/>
    </row>
    <row r="462" spans="3:4">
      <c r="C462" s="256"/>
      <c r="D462" s="256"/>
    </row>
    <row r="463" spans="3:4">
      <c r="C463" s="256"/>
      <c r="D463" s="256"/>
    </row>
    <row r="464" spans="3:4">
      <c r="C464" s="256"/>
      <c r="D464" s="256"/>
    </row>
    <row r="465" spans="3:4">
      <c r="C465" s="256"/>
      <c r="D465" s="256"/>
    </row>
    <row r="466" spans="3:4">
      <c r="C466" s="256"/>
      <c r="D466" s="256"/>
    </row>
    <row r="467" spans="3:4">
      <c r="C467" s="256"/>
      <c r="D467" s="256"/>
    </row>
    <row r="468" spans="3:4">
      <c r="C468" s="256"/>
      <c r="D468" s="256"/>
    </row>
    <row r="469" spans="3:4">
      <c r="C469" s="256"/>
      <c r="D469" s="256"/>
    </row>
    <row r="470" spans="3:4">
      <c r="C470" s="256"/>
      <c r="D470" s="256"/>
    </row>
    <row r="471" spans="3:4">
      <c r="C471" s="256"/>
      <c r="D471" s="256"/>
    </row>
    <row r="472" spans="3:4">
      <c r="C472" s="256"/>
      <c r="D472" s="256"/>
    </row>
    <row r="473" spans="3:4">
      <c r="C473" s="256"/>
      <c r="D473" s="256"/>
    </row>
    <row r="474" spans="3:4">
      <c r="C474" s="256"/>
      <c r="D474" s="256"/>
    </row>
    <row r="475" spans="3:4">
      <c r="C475" s="256"/>
      <c r="D475" s="256"/>
    </row>
    <row r="476" spans="3:4">
      <c r="C476" s="256"/>
      <c r="D476" s="256"/>
    </row>
    <row r="477" spans="3:4">
      <c r="C477" s="256"/>
      <c r="D477" s="256"/>
    </row>
    <row r="478" spans="3:4">
      <c r="C478" s="256"/>
      <c r="D478" s="256"/>
    </row>
    <row r="479" spans="3:4">
      <c r="C479" s="256"/>
      <c r="D479" s="256"/>
    </row>
    <row r="480" spans="3:4">
      <c r="C480" s="256"/>
      <c r="D480" s="256"/>
    </row>
    <row r="481" spans="3:4">
      <c r="C481" s="256"/>
      <c r="D481" s="256"/>
    </row>
    <row r="482" spans="3:4">
      <c r="C482" s="256"/>
      <c r="D482" s="256"/>
    </row>
    <row r="483" spans="3:4">
      <c r="C483" s="256"/>
      <c r="D483" s="256"/>
    </row>
    <row r="484" spans="3:4">
      <c r="C484" s="256"/>
      <c r="D484" s="256"/>
    </row>
    <row r="485" spans="3:4">
      <c r="C485" s="256"/>
      <c r="D485" s="256"/>
    </row>
    <row r="486" spans="3:4">
      <c r="C486" s="256"/>
      <c r="D486" s="256"/>
    </row>
    <row r="487" spans="3:4">
      <c r="C487" s="256"/>
      <c r="D487" s="256"/>
    </row>
    <row r="488" spans="3:4">
      <c r="C488" s="256"/>
      <c r="D488" s="256"/>
    </row>
    <row r="489" spans="3:4">
      <c r="C489" s="256"/>
      <c r="D489" s="256"/>
    </row>
    <row r="490" spans="3:4">
      <c r="C490" s="256"/>
      <c r="D490" s="256"/>
    </row>
    <row r="491" spans="3:4">
      <c r="C491" s="256"/>
      <c r="D491" s="256"/>
    </row>
    <row r="492" spans="3:4">
      <c r="C492" s="256"/>
      <c r="D492" s="256"/>
    </row>
    <row r="493" spans="3:4">
      <c r="C493" s="256"/>
      <c r="D493" s="256"/>
    </row>
    <row r="494" spans="3:4">
      <c r="C494" s="256"/>
      <c r="D494" s="256"/>
    </row>
    <row r="495" spans="3:4">
      <c r="C495" s="256"/>
      <c r="D495" s="256"/>
    </row>
    <row r="496" spans="3:4">
      <c r="C496" s="256"/>
      <c r="D496" s="256"/>
    </row>
    <row r="497" spans="3:4">
      <c r="C497" s="256"/>
      <c r="D497" s="256"/>
    </row>
    <row r="498" spans="3:4">
      <c r="C498" s="256"/>
      <c r="D498" s="256"/>
    </row>
    <row r="499" spans="3:4">
      <c r="C499" s="256"/>
      <c r="D499" s="256"/>
    </row>
    <row r="500" spans="3:4">
      <c r="C500" s="256"/>
      <c r="D500" s="256"/>
    </row>
    <row r="501" spans="3:4">
      <c r="C501" s="256"/>
      <c r="D501" s="256"/>
    </row>
    <row r="502" spans="3:4">
      <c r="C502" s="256"/>
      <c r="D502" s="256"/>
    </row>
    <row r="503" spans="3:4">
      <c r="C503" s="256"/>
      <c r="D503" s="256"/>
    </row>
    <row r="504" spans="3:4">
      <c r="C504" s="256"/>
      <c r="D504" s="256"/>
    </row>
    <row r="505" spans="3:4">
      <c r="C505" s="256"/>
      <c r="D505" s="256"/>
    </row>
    <row r="506" spans="3:4">
      <c r="C506" s="256"/>
      <c r="D506" s="256"/>
    </row>
    <row r="507" spans="3:4">
      <c r="C507" s="256"/>
      <c r="D507" s="256"/>
    </row>
    <row r="508" spans="3:4">
      <c r="C508" s="256"/>
      <c r="D508" s="256"/>
    </row>
    <row r="509" spans="3:4">
      <c r="C509" s="256"/>
      <c r="D509" s="256"/>
    </row>
    <row r="510" spans="3:4">
      <c r="C510" s="256"/>
      <c r="D510" s="256"/>
    </row>
    <row r="511" spans="3:4">
      <c r="C511" s="256"/>
      <c r="D511" s="256"/>
    </row>
    <row r="512" spans="3:4">
      <c r="C512" s="256"/>
      <c r="D512" s="256"/>
    </row>
    <row r="513" spans="3:4">
      <c r="C513" s="256"/>
      <c r="D513" s="256"/>
    </row>
    <row r="514" spans="3:4">
      <c r="C514" s="256"/>
      <c r="D514" s="256"/>
    </row>
    <row r="515" spans="3:4">
      <c r="C515" s="256"/>
      <c r="D515" s="256"/>
    </row>
    <row r="516" spans="3:4">
      <c r="C516" s="256"/>
      <c r="D516" s="256"/>
    </row>
    <row r="517" spans="3:4">
      <c r="C517" s="256"/>
      <c r="D517" s="256"/>
    </row>
    <row r="518" spans="3:4">
      <c r="C518" s="256"/>
      <c r="D518" s="256"/>
    </row>
    <row r="519" spans="3:4">
      <c r="C519" s="256"/>
      <c r="D519" s="256"/>
    </row>
    <row r="520" spans="3:4">
      <c r="C520" s="256"/>
      <c r="D520" s="256"/>
    </row>
    <row r="521" spans="3:4">
      <c r="C521" s="256"/>
      <c r="D521" s="256"/>
    </row>
    <row r="522" spans="3:4">
      <c r="C522" s="256"/>
      <c r="D522" s="256"/>
    </row>
    <row r="523" spans="3:4">
      <c r="C523" s="256"/>
      <c r="D523" s="256"/>
    </row>
    <row r="524" spans="3:4">
      <c r="C524" s="256"/>
      <c r="D524" s="256"/>
    </row>
    <row r="525" spans="3:4">
      <c r="C525" s="256"/>
      <c r="D525" s="256"/>
    </row>
    <row r="526" spans="3:4">
      <c r="C526" s="256"/>
      <c r="D526" s="256"/>
    </row>
    <row r="527" spans="3:4">
      <c r="C527" s="256"/>
      <c r="D527" s="256"/>
    </row>
    <row r="528" spans="3:4">
      <c r="C528" s="256"/>
      <c r="D528" s="256"/>
    </row>
    <row r="529" spans="3:4">
      <c r="C529" s="256"/>
      <c r="D529" s="256"/>
    </row>
    <row r="530" spans="3:4">
      <c r="C530" s="256"/>
      <c r="D530" s="256"/>
    </row>
    <row r="531" spans="3:4">
      <c r="C531" s="256"/>
      <c r="D531" s="256"/>
    </row>
    <row r="532" spans="3:4">
      <c r="C532" s="256"/>
      <c r="D532" s="256"/>
    </row>
    <row r="533" spans="3:4">
      <c r="C533" s="256"/>
      <c r="D533" s="256"/>
    </row>
    <row r="534" spans="3:4">
      <c r="C534" s="256"/>
      <c r="D534" s="256"/>
    </row>
    <row r="535" spans="3:4">
      <c r="C535" s="256"/>
      <c r="D535" s="256"/>
    </row>
    <row r="536" spans="3:4">
      <c r="C536" s="256"/>
      <c r="D536" s="256"/>
    </row>
    <row r="537" spans="3:4">
      <c r="C537" s="256"/>
      <c r="D537" s="256"/>
    </row>
    <row r="538" spans="3:4">
      <c r="C538" s="256"/>
      <c r="D538" s="256"/>
    </row>
    <row r="539" spans="3:4">
      <c r="C539" s="256"/>
      <c r="D539" s="256"/>
    </row>
    <row r="540" spans="3:4">
      <c r="C540" s="256"/>
      <c r="D540" s="256"/>
    </row>
    <row r="541" spans="3:4">
      <c r="C541" s="256"/>
      <c r="D541" s="256"/>
    </row>
    <row r="542" spans="3:4">
      <c r="C542" s="256"/>
      <c r="D542" s="256"/>
    </row>
    <row r="543" spans="3:4">
      <c r="C543" s="256"/>
      <c r="D543" s="256"/>
    </row>
    <row r="544" spans="3:4">
      <c r="C544" s="256"/>
      <c r="D544" s="256"/>
    </row>
    <row r="545" spans="3:4">
      <c r="C545" s="256"/>
      <c r="D545" s="256"/>
    </row>
    <row r="546" spans="3:4">
      <c r="C546" s="256"/>
      <c r="D546" s="256"/>
    </row>
    <row r="547" spans="3:4">
      <c r="C547" s="256"/>
      <c r="D547" s="256"/>
    </row>
    <row r="548" spans="3:4">
      <c r="C548" s="256"/>
      <c r="D548" s="256"/>
    </row>
    <row r="549" spans="3:4">
      <c r="C549" s="256"/>
      <c r="D549" s="256"/>
    </row>
    <row r="550" spans="3:4">
      <c r="C550" s="256"/>
      <c r="D550" s="256"/>
    </row>
    <row r="551" spans="3:4">
      <c r="C551" s="256"/>
      <c r="D551" s="256"/>
    </row>
    <row r="552" spans="3:4">
      <c r="C552" s="256"/>
      <c r="D552" s="256"/>
    </row>
    <row r="553" spans="3:4">
      <c r="C553" s="256"/>
      <c r="D553" s="256"/>
    </row>
    <row r="554" spans="3:4">
      <c r="C554" s="256"/>
      <c r="D554" s="256"/>
    </row>
    <row r="555" spans="3:4">
      <c r="C555" s="256"/>
      <c r="D555" s="256"/>
    </row>
    <row r="556" spans="3:4">
      <c r="C556" s="256"/>
      <c r="D556" s="256"/>
    </row>
    <row r="557" spans="3:4">
      <c r="C557" s="256"/>
      <c r="D557" s="256"/>
    </row>
    <row r="558" spans="3:4">
      <c r="C558" s="256"/>
      <c r="D558" s="256"/>
    </row>
    <row r="559" spans="3:4">
      <c r="C559" s="256"/>
      <c r="D559" s="256"/>
    </row>
    <row r="560" spans="3:4">
      <c r="C560" s="256"/>
      <c r="D560" s="256"/>
    </row>
    <row r="561" spans="3:4">
      <c r="C561" s="256"/>
      <c r="D561" s="256"/>
    </row>
    <row r="562" spans="3:4">
      <c r="C562" s="256"/>
      <c r="D562" s="256"/>
    </row>
    <row r="563" spans="3:4">
      <c r="C563" s="256"/>
      <c r="D563" s="256"/>
    </row>
    <row r="564" spans="3:4">
      <c r="C564" s="256"/>
      <c r="D564" s="256"/>
    </row>
    <row r="565" spans="3:4">
      <c r="C565" s="256"/>
      <c r="D565" s="256"/>
    </row>
    <row r="566" spans="3:4">
      <c r="C566" s="256"/>
      <c r="D566" s="256"/>
    </row>
    <row r="567" spans="3:4">
      <c r="C567" s="256"/>
      <c r="D567" s="256"/>
    </row>
    <row r="568" spans="3:4">
      <c r="C568" s="256"/>
      <c r="D568" s="256"/>
    </row>
    <row r="569" spans="3:4">
      <c r="C569" s="256"/>
      <c r="D569" s="256"/>
    </row>
    <row r="570" spans="3:4">
      <c r="C570" s="256"/>
      <c r="D570" s="256"/>
    </row>
    <row r="571" spans="3:4">
      <c r="C571" s="256"/>
      <c r="D571" s="256"/>
    </row>
    <row r="572" spans="3:4">
      <c r="C572" s="256"/>
      <c r="D572" s="256"/>
    </row>
    <row r="573" spans="3:4">
      <c r="C573" s="256"/>
      <c r="D573" s="256"/>
    </row>
    <row r="574" spans="3:4">
      <c r="C574" s="256"/>
      <c r="D574" s="256"/>
    </row>
    <row r="575" spans="3:4">
      <c r="C575" s="256"/>
      <c r="D575" s="256"/>
    </row>
    <row r="576" spans="3:4">
      <c r="C576" s="256"/>
      <c r="D576" s="256"/>
    </row>
    <row r="577" spans="3:4">
      <c r="C577" s="256"/>
      <c r="D577" s="256"/>
    </row>
    <row r="578" spans="3:4">
      <c r="C578" s="256"/>
      <c r="D578" s="256"/>
    </row>
    <row r="579" spans="3:4">
      <c r="C579" s="256"/>
      <c r="D579" s="256"/>
    </row>
    <row r="580" spans="3:4">
      <c r="C580" s="256"/>
      <c r="D580" s="256"/>
    </row>
    <row r="581" spans="3:4">
      <c r="C581" s="256"/>
      <c r="D581" s="256"/>
    </row>
    <row r="582" spans="3:4">
      <c r="C582" s="256"/>
      <c r="D582" s="256"/>
    </row>
    <row r="583" spans="3:4">
      <c r="C583" s="256"/>
      <c r="D583" s="256"/>
    </row>
    <row r="584" spans="3:4">
      <c r="C584" s="256"/>
      <c r="D584" s="256"/>
    </row>
    <row r="585" spans="3:4">
      <c r="C585" s="256"/>
      <c r="D585" s="256"/>
    </row>
    <row r="586" spans="3:4">
      <c r="C586" s="256"/>
      <c r="D586" s="256"/>
    </row>
    <row r="587" spans="3:4">
      <c r="C587" s="256"/>
      <c r="D587" s="256"/>
    </row>
    <row r="588" spans="3:4">
      <c r="C588" s="256"/>
      <c r="D588" s="256"/>
    </row>
    <row r="589" spans="3:4">
      <c r="C589" s="256"/>
      <c r="D589" s="256"/>
    </row>
    <row r="590" spans="3:4">
      <c r="C590" s="256"/>
      <c r="D590" s="256"/>
    </row>
    <row r="591" spans="3:4">
      <c r="C591" s="256"/>
      <c r="D591" s="256"/>
    </row>
    <row r="592" spans="3:4">
      <c r="C592" s="256"/>
      <c r="D592" s="256"/>
    </row>
    <row r="593" spans="3:4">
      <c r="C593" s="256"/>
      <c r="D593" s="256"/>
    </row>
    <row r="594" spans="3:4">
      <c r="C594" s="256"/>
      <c r="D594" s="256"/>
    </row>
    <row r="595" spans="3:4">
      <c r="C595" s="256"/>
      <c r="D595" s="256"/>
    </row>
    <row r="596" spans="3:4">
      <c r="C596" s="256"/>
      <c r="D596" s="256"/>
    </row>
    <row r="597" spans="3:4">
      <c r="C597" s="256"/>
      <c r="D597" s="256"/>
    </row>
    <row r="598" spans="3:4">
      <c r="C598" s="256"/>
      <c r="D598" s="256"/>
    </row>
    <row r="599" spans="3:4">
      <c r="C599" s="256"/>
      <c r="D599" s="256"/>
    </row>
    <row r="600" spans="3:4">
      <c r="C600" s="256"/>
      <c r="D600" s="256"/>
    </row>
    <row r="601" spans="3:4">
      <c r="C601" s="256"/>
      <c r="D601" s="256"/>
    </row>
    <row r="602" spans="3:4">
      <c r="C602" s="256"/>
      <c r="D602" s="256"/>
    </row>
    <row r="603" spans="3:4">
      <c r="C603" s="256"/>
      <c r="D603" s="256"/>
    </row>
    <row r="604" spans="3:4">
      <c r="C604" s="256"/>
      <c r="D604" s="256"/>
    </row>
    <row r="605" spans="3:4">
      <c r="C605" s="256"/>
      <c r="D605" s="256"/>
    </row>
    <row r="606" spans="3:4">
      <c r="C606" s="256"/>
      <c r="D606" s="256"/>
    </row>
    <row r="607" spans="3:4">
      <c r="C607" s="256"/>
      <c r="D607" s="256"/>
    </row>
    <row r="608" spans="3:4">
      <c r="C608" s="256"/>
      <c r="D608" s="256"/>
    </row>
    <row r="609" spans="3:4">
      <c r="C609" s="256"/>
      <c r="D609" s="256"/>
    </row>
    <row r="610" spans="3:4">
      <c r="C610" s="256"/>
      <c r="D610" s="256"/>
    </row>
    <row r="611" spans="3:4">
      <c r="C611" s="256"/>
      <c r="D611" s="256"/>
    </row>
    <row r="612" spans="3:4">
      <c r="C612" s="256"/>
      <c r="D612" s="256"/>
    </row>
    <row r="613" spans="3:4">
      <c r="C613" s="256"/>
      <c r="D613" s="256"/>
    </row>
    <row r="614" spans="3:4">
      <c r="C614" s="256"/>
      <c r="D614" s="256"/>
    </row>
    <row r="615" spans="3:4">
      <c r="C615" s="256"/>
      <c r="D615" s="256"/>
    </row>
    <row r="616" spans="3:4">
      <c r="C616" s="256"/>
      <c r="D616" s="256"/>
    </row>
    <row r="617" spans="3:4">
      <c r="C617" s="256"/>
      <c r="D617" s="256"/>
    </row>
    <row r="618" spans="3:4">
      <c r="C618" s="256"/>
      <c r="D618" s="256"/>
    </row>
    <row r="619" spans="3:4">
      <c r="C619" s="256"/>
      <c r="D619" s="256"/>
    </row>
    <row r="620" spans="3:4">
      <c r="C620" s="256"/>
      <c r="D620" s="256"/>
    </row>
    <row r="621" spans="3:4">
      <c r="C621" s="256"/>
      <c r="D621" s="256"/>
    </row>
    <row r="622" spans="3:4">
      <c r="C622" s="256"/>
      <c r="D622" s="256"/>
    </row>
    <row r="623" spans="3:4">
      <c r="C623" s="256"/>
      <c r="D623" s="256"/>
    </row>
    <row r="624" spans="3:4">
      <c r="C624" s="256"/>
      <c r="D624" s="256"/>
    </row>
    <row r="625" spans="3:4">
      <c r="C625" s="256"/>
      <c r="D625" s="256"/>
    </row>
    <row r="626" spans="3:4">
      <c r="C626" s="256"/>
      <c r="D626" s="256"/>
    </row>
    <row r="627" spans="3:4">
      <c r="C627" s="256"/>
      <c r="D627" s="256"/>
    </row>
    <row r="628" spans="3:4">
      <c r="C628" s="256"/>
      <c r="D628" s="256"/>
    </row>
    <row r="629" spans="3:4">
      <c r="C629" s="256"/>
      <c r="D629" s="256"/>
    </row>
    <row r="630" spans="3:4">
      <c r="C630" s="256"/>
      <c r="D630" s="256"/>
    </row>
    <row r="631" spans="3:4">
      <c r="C631" s="256"/>
      <c r="D631" s="256"/>
    </row>
    <row r="632" spans="3:4">
      <c r="C632" s="256"/>
      <c r="D632" s="256"/>
    </row>
    <row r="633" spans="3:4">
      <c r="C633" s="256"/>
      <c r="D633" s="256"/>
    </row>
    <row r="634" spans="3:4">
      <c r="C634" s="256"/>
      <c r="D634" s="256"/>
    </row>
    <row r="635" spans="3:4">
      <c r="C635" s="256"/>
      <c r="D635" s="256"/>
    </row>
    <row r="636" spans="3:4">
      <c r="C636" s="256"/>
      <c r="D636" s="256"/>
    </row>
    <row r="637" spans="3:4">
      <c r="C637" s="256"/>
      <c r="D637" s="256"/>
    </row>
    <row r="638" spans="3:4">
      <c r="C638" s="256"/>
      <c r="D638" s="256"/>
    </row>
    <row r="639" spans="3:4">
      <c r="C639" s="256"/>
      <c r="D639" s="256"/>
    </row>
    <row r="640" spans="3:4">
      <c r="C640" s="256"/>
      <c r="D640" s="256"/>
    </row>
    <row r="641" spans="3:4">
      <c r="C641" s="256"/>
      <c r="D641" s="256"/>
    </row>
    <row r="642" spans="3:4">
      <c r="C642" s="256"/>
      <c r="D642" s="256"/>
    </row>
    <row r="643" spans="3:4">
      <c r="C643" s="256"/>
      <c r="D643" s="256"/>
    </row>
    <row r="644" spans="3:4">
      <c r="C644" s="256"/>
      <c r="D644" s="256"/>
    </row>
    <row r="645" spans="3:4">
      <c r="C645" s="256"/>
      <c r="D645" s="256"/>
    </row>
    <row r="646" spans="3:4">
      <c r="C646" s="256"/>
      <c r="D646" s="256"/>
    </row>
    <row r="647" spans="3:4">
      <c r="C647" s="256"/>
      <c r="D647" s="256"/>
    </row>
    <row r="648" spans="3:4">
      <c r="C648" s="256"/>
      <c r="D648" s="256"/>
    </row>
    <row r="649" spans="3:4">
      <c r="C649" s="256"/>
      <c r="D649" s="256"/>
    </row>
    <row r="650" spans="3:4">
      <c r="C650" s="256"/>
      <c r="D650" s="256"/>
    </row>
    <row r="651" spans="3:4">
      <c r="C651" s="256"/>
      <c r="D651" s="256"/>
    </row>
    <row r="652" spans="3:4">
      <c r="C652" s="256"/>
      <c r="D652" s="256"/>
    </row>
    <row r="653" spans="3:4">
      <c r="C653" s="256"/>
      <c r="D653" s="256"/>
    </row>
    <row r="654" spans="3:4">
      <c r="C654" s="256"/>
      <c r="D654" s="256"/>
    </row>
    <row r="655" spans="3:4">
      <c r="C655" s="256"/>
      <c r="D655" s="256"/>
    </row>
    <row r="656" spans="3:4">
      <c r="C656" s="256"/>
      <c r="D656" s="256"/>
    </row>
    <row r="657" spans="3:4">
      <c r="C657" s="256"/>
      <c r="D657" s="256"/>
    </row>
    <row r="658" spans="3:4">
      <c r="C658" s="256"/>
      <c r="D658" s="256"/>
    </row>
    <row r="659" spans="3:4">
      <c r="C659" s="256"/>
      <c r="D659" s="256"/>
    </row>
    <row r="660" spans="3:4">
      <c r="C660" s="256"/>
      <c r="D660" s="256"/>
    </row>
    <row r="661" spans="3:4">
      <c r="C661" s="256"/>
      <c r="D661" s="256"/>
    </row>
    <row r="662" spans="3:4">
      <c r="C662" s="256"/>
      <c r="D662" s="256"/>
    </row>
    <row r="663" spans="3:4">
      <c r="C663" s="256"/>
      <c r="D663" s="256"/>
    </row>
    <row r="664" spans="3:4">
      <c r="C664" s="256"/>
      <c r="D664" s="256"/>
    </row>
    <row r="665" spans="3:4">
      <c r="C665" s="256"/>
      <c r="D665" s="256"/>
    </row>
    <row r="666" spans="3:4">
      <c r="C666" s="256"/>
      <c r="D666" s="256"/>
    </row>
    <row r="667" spans="3:4">
      <c r="C667" s="256"/>
      <c r="D667" s="256"/>
    </row>
    <row r="668" spans="3:4">
      <c r="C668" s="256"/>
      <c r="D668" s="256"/>
    </row>
    <row r="669" spans="3:4">
      <c r="C669" s="256"/>
      <c r="D669" s="256"/>
    </row>
    <row r="670" spans="3:4">
      <c r="C670" s="256"/>
      <c r="D670" s="256"/>
    </row>
    <row r="671" spans="3:4">
      <c r="C671" s="256"/>
      <c r="D671" s="256"/>
    </row>
    <row r="672" spans="3:4">
      <c r="C672" s="256"/>
      <c r="D672" s="256"/>
    </row>
    <row r="673" spans="3:4">
      <c r="C673" s="256"/>
      <c r="D673" s="256"/>
    </row>
    <row r="674" spans="3:4">
      <c r="C674" s="256"/>
      <c r="D674" s="256"/>
    </row>
    <row r="675" spans="3:4">
      <c r="C675" s="256"/>
      <c r="D675" s="256"/>
    </row>
    <row r="676" spans="3:4">
      <c r="C676" s="256"/>
      <c r="D676" s="256"/>
    </row>
    <row r="677" spans="3:4">
      <c r="C677" s="256"/>
      <c r="D677" s="256"/>
    </row>
    <row r="678" spans="3:4">
      <c r="C678" s="256"/>
      <c r="D678" s="256"/>
    </row>
    <row r="679" spans="3:4">
      <c r="C679" s="256"/>
      <c r="D679" s="256"/>
    </row>
    <row r="680" spans="3:4">
      <c r="C680" s="256"/>
      <c r="D680" s="256"/>
    </row>
    <row r="681" spans="3:4">
      <c r="C681" s="256"/>
      <c r="D681" s="256"/>
    </row>
    <row r="682" spans="3:4">
      <c r="C682" s="256"/>
      <c r="D682" s="256"/>
    </row>
    <row r="683" spans="3:4">
      <c r="C683" s="256"/>
      <c r="D683" s="256"/>
    </row>
    <row r="684" spans="3:4">
      <c r="C684" s="256"/>
      <c r="D684" s="256"/>
    </row>
    <row r="685" spans="3:4">
      <c r="C685" s="256"/>
      <c r="D685" s="256"/>
    </row>
    <row r="686" spans="3:4">
      <c r="C686" s="256"/>
      <c r="D686" s="256"/>
    </row>
    <row r="687" spans="3:4">
      <c r="C687" s="256"/>
      <c r="D687" s="256"/>
    </row>
    <row r="688" spans="3:4">
      <c r="C688" s="256"/>
      <c r="D688" s="256"/>
    </row>
    <row r="689" spans="3:4">
      <c r="C689" s="256"/>
      <c r="D689" s="256"/>
    </row>
    <row r="690" spans="3:4">
      <c r="C690" s="256"/>
      <c r="D690" s="256"/>
    </row>
    <row r="691" spans="3:4">
      <c r="C691" s="256"/>
      <c r="D691" s="256"/>
    </row>
    <row r="692" spans="3:4">
      <c r="C692" s="256"/>
      <c r="D692" s="256"/>
    </row>
    <row r="693" spans="3:4">
      <c r="C693" s="256"/>
      <c r="D693" s="256"/>
    </row>
    <row r="694" spans="3:4">
      <c r="C694" s="256"/>
      <c r="D694" s="256"/>
    </row>
    <row r="695" spans="3:4">
      <c r="C695" s="256"/>
      <c r="D695" s="256"/>
    </row>
    <row r="696" spans="3:4">
      <c r="C696" s="256"/>
      <c r="D696" s="256"/>
    </row>
    <row r="697" spans="3:4">
      <c r="C697" s="256"/>
      <c r="D697" s="256"/>
    </row>
    <row r="698" spans="3:4">
      <c r="C698" s="256"/>
      <c r="D698" s="256"/>
    </row>
    <row r="699" spans="3:4">
      <c r="C699" s="256"/>
      <c r="D699" s="256"/>
    </row>
    <row r="700" spans="3:4">
      <c r="C700" s="256"/>
      <c r="D700" s="256"/>
    </row>
    <row r="701" spans="3:4">
      <c r="C701" s="256"/>
      <c r="D701" s="256"/>
    </row>
    <row r="702" spans="3:4">
      <c r="C702" s="256"/>
      <c r="D702" s="256"/>
    </row>
    <row r="703" spans="3:4">
      <c r="C703" s="256"/>
      <c r="D703" s="256"/>
    </row>
    <row r="704" spans="3:4">
      <c r="C704" s="256"/>
      <c r="D704" s="256"/>
    </row>
    <row r="705" spans="3:4">
      <c r="C705" s="256"/>
      <c r="D705" s="256"/>
    </row>
    <row r="706" spans="3:4">
      <c r="C706" s="256"/>
      <c r="D706" s="256"/>
    </row>
    <row r="707" spans="3:4">
      <c r="C707" s="256"/>
      <c r="D707" s="256"/>
    </row>
    <row r="708" spans="3:4">
      <c r="C708" s="256"/>
      <c r="D708" s="256"/>
    </row>
    <row r="709" spans="3:4">
      <c r="C709" s="256"/>
      <c r="D709" s="256"/>
    </row>
    <row r="710" spans="3:4">
      <c r="C710" s="256"/>
      <c r="D710" s="256"/>
    </row>
    <row r="711" spans="3:4">
      <c r="C711" s="256"/>
      <c r="D711" s="256"/>
    </row>
    <row r="712" spans="3:4">
      <c r="C712" s="256"/>
      <c r="D712" s="256"/>
    </row>
    <row r="713" spans="3:4">
      <c r="C713" s="256"/>
      <c r="D713" s="256"/>
    </row>
    <row r="714" spans="3:4">
      <c r="C714" s="256"/>
      <c r="D714" s="256"/>
    </row>
    <row r="715" spans="3:4">
      <c r="C715" s="256"/>
      <c r="D715" s="256"/>
    </row>
    <row r="716" spans="3:4">
      <c r="C716" s="256"/>
      <c r="D716" s="256"/>
    </row>
    <row r="717" spans="3:4">
      <c r="C717" s="256"/>
      <c r="D717" s="256"/>
    </row>
    <row r="718" spans="3:4">
      <c r="C718" s="256"/>
      <c r="D718" s="256"/>
    </row>
    <row r="719" spans="3:4">
      <c r="C719" s="256"/>
      <c r="D719" s="256"/>
    </row>
    <row r="720" spans="3:4">
      <c r="C720" s="256"/>
      <c r="D720" s="256"/>
    </row>
    <row r="721" spans="3:4">
      <c r="C721" s="256"/>
      <c r="D721" s="256"/>
    </row>
    <row r="722" spans="3:4">
      <c r="C722" s="256"/>
      <c r="D722" s="256"/>
    </row>
    <row r="723" spans="3:4">
      <c r="C723" s="256"/>
      <c r="D723" s="256"/>
    </row>
    <row r="724" spans="3:4">
      <c r="C724" s="256"/>
      <c r="D724" s="256"/>
    </row>
    <row r="725" spans="3:4">
      <c r="C725" s="256"/>
      <c r="D725" s="256"/>
    </row>
    <row r="726" spans="3:4">
      <c r="C726" s="256"/>
      <c r="D726" s="256"/>
    </row>
    <row r="727" spans="3:4">
      <c r="C727" s="256"/>
      <c r="D727" s="256"/>
    </row>
    <row r="728" spans="3:4">
      <c r="C728" s="256"/>
      <c r="D728" s="256"/>
    </row>
    <row r="729" spans="3:4">
      <c r="C729" s="256"/>
      <c r="D729" s="256"/>
    </row>
    <row r="730" spans="3:4">
      <c r="C730" s="256"/>
      <c r="D730" s="256"/>
    </row>
    <row r="731" spans="3:4">
      <c r="C731" s="256"/>
      <c r="D731" s="256"/>
    </row>
    <row r="732" spans="3:4">
      <c r="C732" s="256"/>
      <c r="D732" s="256"/>
    </row>
    <row r="733" spans="3:4">
      <c r="C733" s="256"/>
      <c r="D733" s="256"/>
    </row>
    <row r="734" spans="3:4">
      <c r="C734" s="256"/>
      <c r="D734" s="256"/>
    </row>
    <row r="735" spans="3:4">
      <c r="C735" s="256"/>
      <c r="D735" s="256"/>
    </row>
    <row r="736" spans="3:4">
      <c r="C736" s="256"/>
      <c r="D736" s="256"/>
    </row>
    <row r="737" spans="3:4">
      <c r="C737" s="256"/>
      <c r="D737" s="256"/>
    </row>
    <row r="738" spans="3:4">
      <c r="C738" s="256"/>
      <c r="D738" s="256"/>
    </row>
    <row r="739" spans="3:4">
      <c r="C739" s="256"/>
      <c r="D739" s="256"/>
    </row>
    <row r="740" spans="3:4">
      <c r="C740" s="256"/>
      <c r="D740" s="256"/>
    </row>
    <row r="741" spans="3:4">
      <c r="C741" s="256"/>
      <c r="D741" s="256"/>
    </row>
    <row r="742" spans="3:4">
      <c r="C742" s="256"/>
      <c r="D742" s="256"/>
    </row>
    <row r="743" spans="3:4">
      <c r="C743" s="256"/>
      <c r="D743" s="256"/>
    </row>
    <row r="744" spans="3:4">
      <c r="C744" s="256"/>
      <c r="D744" s="256"/>
    </row>
    <row r="745" spans="3:4">
      <c r="C745" s="256"/>
      <c r="D745" s="256"/>
    </row>
    <row r="746" spans="3:4">
      <c r="C746" s="256"/>
      <c r="D746" s="256"/>
    </row>
    <row r="747" spans="3:4">
      <c r="C747" s="256"/>
      <c r="D747" s="256"/>
    </row>
    <row r="748" spans="3:4">
      <c r="C748" s="256"/>
      <c r="D748" s="256"/>
    </row>
    <row r="749" spans="3:4">
      <c r="C749" s="256"/>
      <c r="D749" s="256"/>
    </row>
    <row r="750" spans="3:4">
      <c r="C750" s="256"/>
      <c r="D750" s="256"/>
    </row>
    <row r="751" spans="3:4">
      <c r="C751" s="256"/>
      <c r="D751" s="256"/>
    </row>
    <row r="752" spans="3:4">
      <c r="C752" s="256"/>
      <c r="D752" s="256"/>
    </row>
    <row r="753" spans="3:4">
      <c r="C753" s="256"/>
      <c r="D753" s="256"/>
    </row>
    <row r="754" spans="3:4">
      <c r="C754" s="256"/>
      <c r="D754" s="256"/>
    </row>
    <row r="755" spans="3:4">
      <c r="C755" s="256"/>
      <c r="D755" s="256"/>
    </row>
    <row r="756" spans="3:4">
      <c r="C756" s="256"/>
      <c r="D756" s="256"/>
    </row>
    <row r="757" spans="3:4">
      <c r="C757" s="256"/>
      <c r="D757" s="256"/>
    </row>
    <row r="758" spans="3:4">
      <c r="C758" s="256"/>
      <c r="D758" s="256"/>
    </row>
    <row r="759" spans="3:4">
      <c r="C759" s="256"/>
      <c r="D759" s="256"/>
    </row>
    <row r="760" spans="3:4">
      <c r="C760" s="256"/>
      <c r="D760" s="256"/>
    </row>
    <row r="761" spans="3:4">
      <c r="C761" s="256"/>
      <c r="D761" s="256"/>
    </row>
    <row r="762" spans="3:4">
      <c r="C762" s="256"/>
      <c r="D762" s="256"/>
    </row>
    <row r="763" spans="3:4">
      <c r="C763" s="256"/>
      <c r="D763" s="256"/>
    </row>
    <row r="764" spans="3:4">
      <c r="C764" s="256"/>
      <c r="D764" s="256"/>
    </row>
    <row r="765" spans="3:4">
      <c r="C765" s="256"/>
      <c r="D765" s="256"/>
    </row>
    <row r="766" spans="3:4">
      <c r="C766" s="256"/>
      <c r="D766" s="256"/>
    </row>
    <row r="767" spans="3:4">
      <c r="C767" s="256"/>
      <c r="D767" s="256"/>
    </row>
    <row r="768" spans="3:4">
      <c r="C768" s="256"/>
      <c r="D768" s="256"/>
    </row>
    <row r="769" spans="3:4">
      <c r="C769" s="256"/>
      <c r="D769" s="256"/>
    </row>
    <row r="770" spans="3:4">
      <c r="C770" s="256"/>
      <c r="D770" s="256"/>
    </row>
    <row r="771" spans="3:4">
      <c r="C771" s="256"/>
      <c r="D771" s="256"/>
    </row>
    <row r="772" spans="3:4">
      <c r="C772" s="256"/>
      <c r="D772" s="256"/>
    </row>
    <row r="773" spans="3:4">
      <c r="C773" s="256"/>
      <c r="D773" s="256"/>
    </row>
    <row r="774" spans="3:4">
      <c r="C774" s="256"/>
      <c r="D774" s="256"/>
    </row>
    <row r="775" spans="3:4">
      <c r="C775" s="256"/>
      <c r="D775" s="256"/>
    </row>
    <row r="776" spans="3:4">
      <c r="C776" s="256"/>
      <c r="D776" s="256"/>
    </row>
    <row r="777" spans="3:4">
      <c r="C777" s="256"/>
      <c r="D777" s="256"/>
    </row>
    <row r="778" spans="3:4">
      <c r="C778" s="256"/>
      <c r="D778" s="256"/>
    </row>
    <row r="779" spans="3:4">
      <c r="C779" s="256"/>
      <c r="D779" s="256"/>
    </row>
    <row r="780" spans="3:4">
      <c r="C780" s="256"/>
      <c r="D780" s="256"/>
    </row>
    <row r="781" spans="3:4">
      <c r="C781" s="256"/>
      <c r="D781" s="256"/>
    </row>
    <row r="782" spans="3:4">
      <c r="C782" s="256"/>
      <c r="D782" s="256"/>
    </row>
    <row r="783" spans="3:4">
      <c r="C783" s="256"/>
      <c r="D783" s="256"/>
    </row>
    <row r="784" spans="3:4">
      <c r="C784" s="256"/>
      <c r="D784" s="256"/>
    </row>
    <row r="785" spans="3:4">
      <c r="C785" s="256"/>
      <c r="D785" s="256"/>
    </row>
    <row r="786" spans="3:4">
      <c r="C786" s="256"/>
      <c r="D786" s="256"/>
    </row>
    <row r="787" spans="3:4">
      <c r="C787" s="256"/>
      <c r="D787" s="256"/>
    </row>
    <row r="788" spans="3:4">
      <c r="C788" s="256"/>
      <c r="D788" s="256"/>
    </row>
    <row r="789" spans="3:4">
      <c r="C789" s="256"/>
      <c r="D789" s="256"/>
    </row>
    <row r="790" spans="3:4">
      <c r="C790" s="256"/>
      <c r="D790" s="256"/>
    </row>
    <row r="791" spans="3:4">
      <c r="C791" s="256"/>
      <c r="D791" s="256"/>
    </row>
    <row r="792" spans="3:4">
      <c r="C792" s="256"/>
      <c r="D792" s="256"/>
    </row>
    <row r="793" spans="3:4">
      <c r="C793" s="256"/>
      <c r="D793" s="256"/>
    </row>
    <row r="794" spans="3:4">
      <c r="C794" s="256"/>
      <c r="D794" s="256"/>
    </row>
    <row r="795" spans="3:4">
      <c r="C795" s="256"/>
      <c r="D795" s="256"/>
    </row>
    <row r="796" spans="3:4">
      <c r="C796" s="256"/>
      <c r="D796" s="256"/>
    </row>
    <row r="797" spans="3:4">
      <c r="C797" s="256"/>
      <c r="D797" s="256"/>
    </row>
    <row r="798" spans="3:4">
      <c r="C798" s="256"/>
      <c r="D798" s="256"/>
    </row>
    <row r="799" spans="3:4">
      <c r="C799" s="256"/>
      <c r="D799" s="256"/>
    </row>
    <row r="800" spans="3:4">
      <c r="C800" s="256"/>
      <c r="D800" s="256"/>
    </row>
    <row r="801" spans="3:4">
      <c r="C801" s="256"/>
      <c r="D801" s="256"/>
    </row>
    <row r="802" spans="3:4">
      <c r="C802" s="256"/>
      <c r="D802" s="256"/>
    </row>
    <row r="803" spans="3:4">
      <c r="C803" s="256"/>
      <c r="D803" s="256"/>
    </row>
    <row r="804" spans="3:4">
      <c r="C804" s="256"/>
      <c r="D804" s="256"/>
    </row>
    <row r="805" spans="3:4">
      <c r="C805" s="256"/>
      <c r="D805" s="256"/>
    </row>
    <row r="806" spans="3:4">
      <c r="C806" s="256"/>
      <c r="D806" s="256"/>
    </row>
    <row r="807" spans="3:4">
      <c r="C807" s="256"/>
      <c r="D807" s="256"/>
    </row>
    <row r="808" spans="3:4">
      <c r="C808" s="256"/>
      <c r="D808" s="256"/>
    </row>
    <row r="809" spans="3:4">
      <c r="C809" s="256"/>
      <c r="D809" s="256"/>
    </row>
    <row r="810" spans="3:4">
      <c r="C810" s="256"/>
      <c r="D810" s="256"/>
    </row>
    <row r="811" spans="3:4">
      <c r="C811" s="256"/>
      <c r="D811" s="256"/>
    </row>
    <row r="812" spans="3:4">
      <c r="C812" s="256"/>
      <c r="D812" s="256"/>
    </row>
    <row r="813" spans="3:4">
      <c r="C813" s="256"/>
      <c r="D813" s="256"/>
    </row>
    <row r="814" spans="3:4">
      <c r="C814" s="256"/>
      <c r="D814" s="256"/>
    </row>
    <row r="815" spans="3:4">
      <c r="C815" s="256"/>
      <c r="D815" s="256"/>
    </row>
    <row r="816" spans="3:4">
      <c r="C816" s="256"/>
      <c r="D816" s="256"/>
    </row>
    <row r="817" spans="3:4">
      <c r="C817" s="256"/>
      <c r="D817" s="256"/>
    </row>
    <row r="818" spans="3:4">
      <c r="C818" s="256"/>
      <c r="D818" s="256"/>
    </row>
    <row r="819" spans="3:4">
      <c r="C819" s="256"/>
      <c r="D819" s="256"/>
    </row>
    <row r="820" spans="3:4">
      <c r="C820" s="256"/>
      <c r="D820" s="256"/>
    </row>
    <row r="821" spans="3:4">
      <c r="C821" s="256"/>
      <c r="D821" s="256"/>
    </row>
    <row r="822" spans="3:4">
      <c r="C822" s="256"/>
      <c r="D822" s="256"/>
    </row>
    <row r="823" spans="3:4">
      <c r="C823" s="256"/>
      <c r="D823" s="256"/>
    </row>
    <row r="824" spans="3:4">
      <c r="C824" s="256"/>
      <c r="D824" s="256"/>
    </row>
    <row r="825" spans="3:4">
      <c r="C825" s="256"/>
      <c r="D825" s="256"/>
    </row>
    <row r="826" spans="3:4">
      <c r="C826" s="256"/>
      <c r="D826" s="256"/>
    </row>
    <row r="827" spans="3:4">
      <c r="C827" s="256"/>
      <c r="D827" s="256"/>
    </row>
    <row r="828" spans="3:4">
      <c r="C828" s="256"/>
      <c r="D828" s="256"/>
    </row>
    <row r="829" spans="3:4">
      <c r="C829" s="256"/>
      <c r="D829" s="256"/>
    </row>
    <row r="830" spans="3:4">
      <c r="C830" s="256"/>
      <c r="D830" s="256"/>
    </row>
    <row r="831" spans="3:4">
      <c r="C831" s="256"/>
      <c r="D831" s="256"/>
    </row>
    <row r="832" spans="3:4">
      <c r="C832" s="256"/>
      <c r="D832" s="256"/>
    </row>
    <row r="833" spans="3:4">
      <c r="C833" s="256"/>
      <c r="D833" s="256"/>
    </row>
    <row r="834" spans="3:4">
      <c r="C834" s="256"/>
      <c r="D834" s="256"/>
    </row>
    <row r="835" spans="3:4">
      <c r="C835" s="256"/>
      <c r="D835" s="256"/>
    </row>
    <row r="836" spans="3:4">
      <c r="C836" s="256"/>
      <c r="D836" s="256"/>
    </row>
    <row r="837" spans="3:4">
      <c r="C837" s="256"/>
      <c r="D837" s="256"/>
    </row>
    <row r="838" spans="3:4">
      <c r="C838" s="256"/>
      <c r="D838" s="256"/>
    </row>
    <row r="839" spans="3:4">
      <c r="C839" s="256"/>
      <c r="D839" s="256"/>
    </row>
    <row r="840" spans="3:4">
      <c r="C840" s="256"/>
      <c r="D840" s="256"/>
    </row>
    <row r="841" spans="3:4">
      <c r="C841" s="256"/>
      <c r="D841" s="256"/>
    </row>
    <row r="842" spans="3:4">
      <c r="C842" s="256"/>
      <c r="D842" s="256"/>
    </row>
    <row r="843" spans="3:4">
      <c r="C843" s="256"/>
      <c r="D843" s="256"/>
    </row>
    <row r="844" spans="3:4">
      <c r="C844" s="256"/>
      <c r="D844" s="256"/>
    </row>
    <row r="845" spans="3:4">
      <c r="C845" s="256"/>
      <c r="D845" s="256"/>
    </row>
    <row r="846" spans="3:4">
      <c r="C846" s="256"/>
      <c r="D846" s="256"/>
    </row>
    <row r="847" spans="3:4">
      <c r="C847" s="256"/>
      <c r="D847" s="256"/>
    </row>
    <row r="848" spans="3:4">
      <c r="C848" s="256"/>
      <c r="D848" s="256"/>
    </row>
    <row r="849" spans="3:4">
      <c r="C849" s="256"/>
      <c r="D849" s="256"/>
    </row>
    <row r="850" spans="3:4">
      <c r="C850" s="256"/>
      <c r="D850" s="256"/>
    </row>
    <row r="851" spans="3:4">
      <c r="C851" s="256"/>
      <c r="D851" s="256"/>
    </row>
    <row r="852" spans="3:4">
      <c r="C852" s="256"/>
      <c r="D852" s="256"/>
    </row>
    <row r="853" spans="3:4">
      <c r="C853" s="256"/>
      <c r="D853" s="256"/>
    </row>
    <row r="854" spans="3:4">
      <c r="C854" s="256"/>
      <c r="D854" s="256"/>
    </row>
    <row r="855" spans="3:4">
      <c r="C855" s="256"/>
      <c r="D855" s="256"/>
    </row>
    <row r="856" spans="3:4">
      <c r="C856" s="256"/>
      <c r="D856" s="256"/>
    </row>
    <row r="857" spans="3:4">
      <c r="C857" s="256"/>
      <c r="D857" s="256"/>
    </row>
    <row r="858" spans="3:4">
      <c r="C858" s="256"/>
      <c r="D858" s="256"/>
    </row>
    <row r="859" spans="3:4">
      <c r="C859" s="256"/>
      <c r="D859" s="256"/>
    </row>
    <row r="860" spans="3:4">
      <c r="C860" s="256"/>
      <c r="D860" s="256"/>
    </row>
    <row r="861" spans="3:4">
      <c r="C861" s="256"/>
      <c r="D861" s="256"/>
    </row>
    <row r="862" spans="3:4">
      <c r="C862" s="256"/>
      <c r="D862" s="256"/>
    </row>
    <row r="863" spans="3:4">
      <c r="C863" s="256"/>
      <c r="D863" s="256"/>
    </row>
    <row r="864" spans="3:4">
      <c r="C864" s="256"/>
      <c r="D864" s="256"/>
    </row>
    <row r="865" spans="3:4">
      <c r="C865" s="256"/>
      <c r="D865" s="256"/>
    </row>
    <row r="866" spans="3:4">
      <c r="C866" s="256"/>
      <c r="D866" s="256"/>
    </row>
    <row r="867" spans="3:4">
      <c r="C867" s="256"/>
      <c r="D867" s="256"/>
    </row>
    <row r="868" spans="3:4">
      <c r="C868" s="256"/>
      <c r="D868" s="256"/>
    </row>
    <row r="869" spans="3:4">
      <c r="C869" s="256"/>
      <c r="D869" s="256"/>
    </row>
    <row r="870" spans="3:4">
      <c r="C870" s="256"/>
      <c r="D870" s="256"/>
    </row>
    <row r="871" spans="3:4">
      <c r="C871" s="256"/>
      <c r="D871" s="256"/>
    </row>
    <row r="872" spans="3:4">
      <c r="C872" s="256"/>
      <c r="D872" s="256"/>
    </row>
    <row r="873" spans="3:4">
      <c r="C873" s="256"/>
      <c r="D873" s="256"/>
    </row>
    <row r="874" spans="3:4">
      <c r="C874" s="256"/>
      <c r="D874" s="256"/>
    </row>
    <row r="875" spans="3:4">
      <c r="C875" s="256"/>
      <c r="D875" s="256"/>
    </row>
    <row r="876" spans="3:4">
      <c r="C876" s="256"/>
      <c r="D876" s="256"/>
    </row>
    <row r="877" spans="3:4">
      <c r="C877" s="256"/>
      <c r="D877" s="256"/>
    </row>
    <row r="878" spans="3:4">
      <c r="C878" s="256"/>
      <c r="D878" s="256"/>
    </row>
    <row r="879" spans="3:4">
      <c r="C879" s="256"/>
      <c r="D879" s="256"/>
    </row>
    <row r="880" spans="3:4">
      <c r="C880" s="256"/>
      <c r="D880" s="256"/>
    </row>
    <row r="881" spans="3:4">
      <c r="C881" s="256"/>
      <c r="D881" s="256"/>
    </row>
    <row r="882" spans="3:4">
      <c r="C882" s="256"/>
      <c r="D882" s="256"/>
    </row>
    <row r="883" spans="3:4">
      <c r="C883" s="256"/>
      <c r="D883" s="256"/>
    </row>
    <row r="884" spans="3:4">
      <c r="C884" s="256"/>
      <c r="D884" s="256"/>
    </row>
    <row r="885" spans="3:4">
      <c r="C885" s="256"/>
      <c r="D885" s="256"/>
    </row>
    <row r="886" spans="3:4">
      <c r="C886" s="256"/>
      <c r="D886" s="256"/>
    </row>
    <row r="887" spans="3:4">
      <c r="C887" s="256"/>
      <c r="D887" s="256"/>
    </row>
    <row r="888" spans="3:4">
      <c r="C888" s="256"/>
      <c r="D888" s="256"/>
    </row>
    <row r="889" spans="3:4">
      <c r="C889" s="256"/>
      <c r="D889" s="256"/>
    </row>
    <row r="890" spans="3:4">
      <c r="C890" s="256"/>
      <c r="D890" s="256"/>
    </row>
    <row r="891" spans="3:4">
      <c r="C891" s="256"/>
      <c r="D891" s="256"/>
    </row>
    <row r="892" spans="3:4">
      <c r="C892" s="256"/>
      <c r="D892" s="256"/>
    </row>
    <row r="893" spans="3:4">
      <c r="C893" s="256"/>
      <c r="D893" s="256"/>
    </row>
    <row r="894" spans="3:4">
      <c r="C894" s="256"/>
      <c r="D894" s="256"/>
    </row>
    <row r="895" spans="3:4">
      <c r="C895" s="256"/>
      <c r="D895" s="256"/>
    </row>
    <row r="896" spans="3:4">
      <c r="C896" s="256"/>
      <c r="D896" s="256"/>
    </row>
    <row r="897" spans="3:4">
      <c r="C897" s="256"/>
      <c r="D897" s="256"/>
    </row>
    <row r="898" spans="3:4">
      <c r="C898" s="256"/>
      <c r="D898" s="256"/>
    </row>
    <row r="899" spans="3:4">
      <c r="C899" s="256"/>
      <c r="D899" s="256"/>
    </row>
    <row r="900" spans="3:4">
      <c r="C900" s="256"/>
      <c r="D900" s="256"/>
    </row>
    <row r="901" spans="3:4">
      <c r="C901" s="256"/>
      <c r="D901" s="256"/>
    </row>
    <row r="902" spans="3:4">
      <c r="C902" s="256"/>
      <c r="D902" s="256"/>
    </row>
    <row r="903" spans="3:4">
      <c r="C903" s="256"/>
      <c r="D903" s="256"/>
    </row>
    <row r="904" spans="3:4">
      <c r="C904" s="256"/>
      <c r="D904" s="256"/>
    </row>
    <row r="905" spans="3:4">
      <c r="C905" s="256"/>
      <c r="D905" s="256"/>
    </row>
    <row r="906" spans="3:4">
      <c r="C906" s="256"/>
      <c r="D906" s="256"/>
    </row>
    <row r="907" spans="3:4">
      <c r="C907" s="256"/>
      <c r="D907" s="256"/>
    </row>
    <row r="908" spans="3:4">
      <c r="C908" s="256"/>
      <c r="D908" s="256"/>
    </row>
    <row r="909" spans="3:4">
      <c r="C909" s="256"/>
      <c r="D909" s="256"/>
    </row>
    <row r="910" spans="3:4">
      <c r="C910" s="256"/>
      <c r="D910" s="256"/>
    </row>
    <row r="911" spans="3:4">
      <c r="C911" s="256"/>
      <c r="D911" s="256"/>
    </row>
    <row r="912" spans="3:4">
      <c r="C912" s="256"/>
      <c r="D912" s="256"/>
    </row>
    <row r="913" spans="3:4">
      <c r="C913" s="256"/>
      <c r="D913" s="256"/>
    </row>
    <row r="914" spans="3:4">
      <c r="C914" s="256"/>
      <c r="D914" s="256"/>
    </row>
    <row r="915" spans="3:4">
      <c r="C915" s="256"/>
      <c r="D915" s="256"/>
    </row>
    <row r="916" spans="3:4">
      <c r="C916" s="256"/>
      <c r="D916" s="256"/>
    </row>
    <row r="917" spans="3:4">
      <c r="C917" s="256"/>
      <c r="D917" s="256"/>
    </row>
    <row r="918" spans="3:4">
      <c r="C918" s="256"/>
      <c r="D918" s="256"/>
    </row>
    <row r="919" spans="3:4">
      <c r="C919" s="256"/>
      <c r="D919" s="256"/>
    </row>
    <row r="920" spans="3:4">
      <c r="C920" s="256"/>
      <c r="D920" s="256"/>
    </row>
    <row r="921" spans="3:4">
      <c r="C921" s="256"/>
      <c r="D921" s="256"/>
    </row>
    <row r="922" spans="3:4">
      <c r="C922" s="256"/>
      <c r="D922" s="256"/>
    </row>
    <row r="923" spans="3:4">
      <c r="C923" s="256"/>
      <c r="D923" s="256"/>
    </row>
    <row r="924" spans="3:4">
      <c r="C924" s="256"/>
      <c r="D924" s="256"/>
    </row>
    <row r="925" spans="3:4">
      <c r="C925" s="256"/>
      <c r="D925" s="256"/>
    </row>
    <row r="926" spans="3:4">
      <c r="C926" s="256"/>
      <c r="D926" s="256"/>
    </row>
    <row r="927" spans="3:4">
      <c r="C927" s="256"/>
      <c r="D927" s="256"/>
    </row>
    <row r="928" spans="3:4">
      <c r="C928" s="256"/>
      <c r="D928" s="256"/>
    </row>
    <row r="929" spans="3:4">
      <c r="C929" s="256"/>
      <c r="D929" s="256"/>
    </row>
    <row r="930" spans="3:4">
      <c r="C930" s="256"/>
      <c r="D930" s="256"/>
    </row>
    <row r="931" spans="3:4">
      <c r="C931" s="256"/>
      <c r="D931" s="256"/>
    </row>
    <row r="932" spans="3:4">
      <c r="C932" s="256"/>
      <c r="D932" s="256"/>
    </row>
    <row r="933" spans="3:4">
      <c r="C933" s="256"/>
      <c r="D933" s="256"/>
    </row>
    <row r="934" spans="3:4">
      <c r="C934" s="256"/>
      <c r="D934" s="256"/>
    </row>
    <row r="935" spans="3:4">
      <c r="C935" s="256"/>
      <c r="D935" s="256"/>
    </row>
    <row r="936" spans="3:4">
      <c r="C936" s="256"/>
      <c r="D936" s="256"/>
    </row>
    <row r="937" spans="3:4">
      <c r="C937" s="256"/>
      <c r="D937" s="256"/>
    </row>
    <row r="938" spans="3:4">
      <c r="C938" s="256"/>
      <c r="D938" s="256"/>
    </row>
    <row r="939" spans="3:4">
      <c r="C939" s="256"/>
      <c r="D939" s="256"/>
    </row>
    <row r="940" spans="3:4">
      <c r="C940" s="256"/>
      <c r="D940" s="256"/>
    </row>
    <row r="941" spans="3:4">
      <c r="C941" s="256"/>
      <c r="D941" s="256"/>
    </row>
    <row r="942" spans="3:4">
      <c r="C942" s="256"/>
      <c r="D942" s="256"/>
    </row>
    <row r="943" spans="3:4">
      <c r="C943" s="256"/>
      <c r="D943" s="256"/>
    </row>
    <row r="944" spans="3:4">
      <c r="C944" s="256"/>
      <c r="D944" s="256"/>
    </row>
    <row r="945" spans="3:4">
      <c r="C945" s="256"/>
      <c r="D945" s="256"/>
    </row>
    <row r="946" spans="3:4">
      <c r="C946" s="256"/>
      <c r="D946" s="256"/>
    </row>
    <row r="947" spans="3:4">
      <c r="C947" s="256"/>
      <c r="D947" s="256"/>
    </row>
    <row r="948" spans="3:4">
      <c r="C948" s="256"/>
      <c r="D948" s="256"/>
    </row>
    <row r="949" spans="3:4">
      <c r="C949" s="256"/>
      <c r="D949" s="256"/>
    </row>
    <row r="950" spans="3:4">
      <c r="C950" s="256"/>
      <c r="D950" s="256"/>
    </row>
    <row r="951" spans="3:4">
      <c r="C951" s="256"/>
      <c r="D951" s="256"/>
    </row>
    <row r="952" spans="3:4">
      <c r="C952" s="256"/>
      <c r="D952" s="256"/>
    </row>
    <row r="953" spans="3:4">
      <c r="C953" s="256"/>
      <c r="D953" s="256"/>
    </row>
    <row r="954" spans="3:4">
      <c r="C954" s="256"/>
      <c r="D954" s="256"/>
    </row>
    <row r="955" spans="3:4">
      <c r="C955" s="256"/>
      <c r="D955" s="256"/>
    </row>
    <row r="956" spans="3:4">
      <c r="C956" s="256"/>
      <c r="D956" s="256"/>
    </row>
    <row r="957" spans="3:4">
      <c r="C957" s="256"/>
      <c r="D957" s="256"/>
    </row>
    <row r="958" spans="3:4">
      <c r="C958" s="256"/>
      <c r="D958" s="256"/>
    </row>
    <row r="959" spans="3:4">
      <c r="C959" s="256"/>
      <c r="D959" s="256"/>
    </row>
    <row r="960" spans="3:4">
      <c r="C960" s="256"/>
      <c r="D960" s="256"/>
    </row>
    <row r="961" spans="3:4">
      <c r="C961" s="256"/>
      <c r="D961" s="256"/>
    </row>
    <row r="962" spans="3:4">
      <c r="C962" s="256"/>
      <c r="D962" s="256"/>
    </row>
    <row r="963" spans="3:4">
      <c r="C963" s="256"/>
      <c r="D963" s="256"/>
    </row>
    <row r="964" spans="3:4">
      <c r="C964" s="256"/>
      <c r="D964" s="256"/>
    </row>
    <row r="965" spans="3:4">
      <c r="C965" s="256"/>
      <c r="D965" s="256"/>
    </row>
    <row r="966" spans="3:4">
      <c r="C966" s="256"/>
      <c r="D966" s="256"/>
    </row>
    <row r="967" spans="3:4">
      <c r="C967" s="256"/>
      <c r="D967" s="256"/>
    </row>
    <row r="968" spans="3:4">
      <c r="C968" s="256"/>
      <c r="D968" s="256"/>
    </row>
    <row r="969" spans="3:4">
      <c r="C969" s="256"/>
      <c r="D969" s="256"/>
    </row>
    <row r="970" spans="3:4">
      <c r="C970" s="256"/>
      <c r="D970" s="256"/>
    </row>
    <row r="971" spans="3:4">
      <c r="C971" s="256"/>
      <c r="D971" s="256"/>
    </row>
    <row r="972" spans="3:4">
      <c r="C972" s="256"/>
      <c r="D972" s="256"/>
    </row>
    <row r="973" spans="3:4">
      <c r="C973" s="256"/>
      <c r="D973" s="256"/>
    </row>
    <row r="974" spans="3:4">
      <c r="C974" s="256"/>
      <c r="D974" s="256"/>
    </row>
    <row r="975" spans="3:4">
      <c r="C975" s="256"/>
      <c r="D975" s="256"/>
    </row>
    <row r="976" spans="3:4">
      <c r="C976" s="256"/>
      <c r="D976" s="256"/>
    </row>
    <row r="977" spans="3:4">
      <c r="C977" s="256"/>
      <c r="D977" s="256"/>
    </row>
    <row r="978" spans="3:4">
      <c r="C978" s="256"/>
      <c r="D978" s="256"/>
    </row>
    <row r="979" spans="3:4">
      <c r="C979" s="256"/>
      <c r="D979" s="256"/>
    </row>
    <row r="980" spans="3:4">
      <c r="C980" s="256"/>
      <c r="D980" s="256"/>
    </row>
    <row r="981" spans="3:4">
      <c r="C981" s="256"/>
      <c r="D981" s="256"/>
    </row>
    <row r="982" spans="3:4">
      <c r="C982" s="256"/>
      <c r="D982" s="256"/>
    </row>
    <row r="983" spans="3:4">
      <c r="C983" s="256"/>
      <c r="D983" s="256"/>
    </row>
    <row r="984" spans="3:4">
      <c r="C984" s="256"/>
      <c r="D984" s="256"/>
    </row>
    <row r="985" spans="3:4">
      <c r="C985" s="256"/>
      <c r="D985" s="256"/>
    </row>
    <row r="986" spans="3:4">
      <c r="C986" s="256"/>
      <c r="D986" s="256"/>
    </row>
    <row r="987" spans="3:4">
      <c r="C987" s="256"/>
      <c r="D987" s="256"/>
    </row>
    <row r="988" spans="3:4">
      <c r="C988" s="256"/>
      <c r="D988" s="256"/>
    </row>
    <row r="989" spans="3:4">
      <c r="C989" s="256"/>
      <c r="D989" s="256"/>
    </row>
    <row r="990" spans="3:4">
      <c r="C990" s="256"/>
      <c r="D990" s="256"/>
    </row>
    <row r="991" spans="3:4">
      <c r="C991" s="256"/>
      <c r="D991" s="256"/>
    </row>
    <row r="992" spans="3:4">
      <c r="C992" s="256"/>
      <c r="D992" s="256"/>
    </row>
    <row r="993" spans="3:4">
      <c r="C993" s="256"/>
      <c r="D993" s="256"/>
    </row>
    <row r="994" spans="3:4">
      <c r="C994" s="256"/>
      <c r="D994" s="256"/>
    </row>
    <row r="995" spans="3:4">
      <c r="C995" s="256"/>
      <c r="D995" s="256"/>
    </row>
    <row r="996" spans="3:4">
      <c r="C996" s="256"/>
      <c r="D996" s="256"/>
    </row>
    <row r="997" spans="3:4">
      <c r="C997" s="256"/>
      <c r="D997" s="256"/>
    </row>
    <row r="998" spans="3:4">
      <c r="C998" s="256"/>
      <c r="D998" s="256"/>
    </row>
    <row r="999" spans="3:4">
      <c r="C999" s="256"/>
      <c r="D999" s="256"/>
    </row>
    <row r="1000" spans="3:4">
      <c r="C1000" s="256"/>
      <c r="D1000" s="256"/>
    </row>
    <row r="1001" spans="3:4">
      <c r="C1001" s="256"/>
      <c r="D1001" s="256"/>
    </row>
    <row r="1002" spans="3:4">
      <c r="C1002" s="256"/>
      <c r="D1002" s="256"/>
    </row>
    <row r="1003" spans="3:4">
      <c r="C1003" s="256"/>
      <c r="D1003" s="256"/>
    </row>
    <row r="1004" spans="3:4">
      <c r="C1004" s="256"/>
      <c r="D1004" s="256"/>
    </row>
    <row r="1005" spans="3:4">
      <c r="C1005" s="256"/>
      <c r="D1005" s="256"/>
    </row>
    <row r="1006" spans="3:4">
      <c r="C1006" s="256"/>
      <c r="D1006" s="256"/>
    </row>
    <row r="1007" spans="3:4">
      <c r="C1007" s="256"/>
      <c r="D1007" s="256"/>
    </row>
    <row r="1008" spans="3:4">
      <c r="C1008" s="256"/>
      <c r="D1008" s="256"/>
    </row>
    <row r="1009" spans="3:4">
      <c r="C1009" s="256"/>
      <c r="D1009" s="256"/>
    </row>
    <row r="1010" spans="3:4">
      <c r="C1010" s="256"/>
      <c r="D1010" s="256"/>
    </row>
    <row r="1011" spans="3:4">
      <c r="C1011" s="256"/>
      <c r="D1011" s="256"/>
    </row>
    <row r="1012" spans="3:4">
      <c r="C1012" s="256"/>
      <c r="D1012" s="256"/>
    </row>
    <row r="1013" spans="3:4">
      <c r="C1013" s="256"/>
      <c r="D1013" s="256"/>
    </row>
    <row r="1014" spans="3:4">
      <c r="C1014" s="256"/>
      <c r="D1014" s="256"/>
    </row>
    <row r="1015" spans="3:4">
      <c r="C1015" s="256"/>
      <c r="D1015" s="256"/>
    </row>
    <row r="1016" spans="3:4">
      <c r="C1016" s="256"/>
      <c r="D1016" s="256"/>
    </row>
    <row r="1017" spans="3:4">
      <c r="C1017" s="256"/>
      <c r="D1017" s="256"/>
    </row>
    <row r="1018" spans="3:4">
      <c r="C1018" s="256"/>
      <c r="D1018" s="256"/>
    </row>
    <row r="1019" spans="3:4">
      <c r="C1019" s="256"/>
      <c r="D1019" s="256"/>
    </row>
    <row r="1020" spans="3:4">
      <c r="C1020" s="256"/>
      <c r="D1020" s="256"/>
    </row>
    <row r="1021" spans="3:4">
      <c r="C1021" s="256"/>
      <c r="D1021" s="256"/>
    </row>
    <row r="1022" spans="3:4">
      <c r="C1022" s="256"/>
      <c r="D1022" s="256"/>
    </row>
    <row r="1023" spans="3:4">
      <c r="C1023" s="256"/>
      <c r="D1023" s="256"/>
    </row>
    <row r="1024" spans="3:4">
      <c r="C1024" s="256"/>
      <c r="D1024" s="256"/>
    </row>
    <row r="1025" spans="3:4">
      <c r="C1025" s="256"/>
      <c r="D1025" s="256"/>
    </row>
    <row r="1026" spans="3:4">
      <c r="C1026" s="256"/>
      <c r="D1026" s="256"/>
    </row>
    <row r="1027" spans="3:4">
      <c r="C1027" s="256"/>
      <c r="D1027" s="256"/>
    </row>
    <row r="1028" spans="3:4">
      <c r="C1028" s="256"/>
      <c r="D1028" s="256"/>
    </row>
    <row r="1029" spans="3:4">
      <c r="C1029" s="256"/>
      <c r="D1029" s="256"/>
    </row>
    <row r="1030" spans="3:4">
      <c r="C1030" s="256"/>
      <c r="D1030" s="256"/>
    </row>
    <row r="1031" spans="3:4">
      <c r="C1031" s="256"/>
      <c r="D1031" s="256"/>
    </row>
    <row r="1032" spans="3:4">
      <c r="C1032" s="256"/>
      <c r="D1032" s="256"/>
    </row>
    <row r="1033" spans="3:4">
      <c r="C1033" s="256"/>
      <c r="D1033" s="256"/>
    </row>
    <row r="1034" spans="3:4">
      <c r="C1034" s="256"/>
      <c r="D1034" s="256"/>
    </row>
    <row r="1035" spans="3:4">
      <c r="C1035" s="256"/>
      <c r="D1035" s="256"/>
    </row>
    <row r="1036" spans="3:4">
      <c r="C1036" s="256"/>
      <c r="D1036" s="256"/>
    </row>
    <row r="1037" spans="3:4">
      <c r="C1037" s="256"/>
      <c r="D1037" s="256"/>
    </row>
    <row r="1038" spans="3:4">
      <c r="C1038" s="256"/>
      <c r="D1038" s="256"/>
    </row>
    <row r="1039" spans="3:4">
      <c r="C1039" s="256"/>
      <c r="D1039" s="256"/>
    </row>
    <row r="1040" spans="3:4">
      <c r="C1040" s="256"/>
      <c r="D1040" s="256"/>
    </row>
    <row r="1041" spans="3:4">
      <c r="C1041" s="256"/>
      <c r="D1041" s="256"/>
    </row>
    <row r="1042" spans="3:4">
      <c r="C1042" s="256"/>
      <c r="D1042" s="256"/>
    </row>
    <row r="1043" spans="3:4">
      <c r="C1043" s="256"/>
      <c r="D1043" s="256"/>
    </row>
    <row r="1044" spans="3:4">
      <c r="C1044" s="256"/>
      <c r="D1044" s="256"/>
    </row>
    <row r="1045" spans="3:4">
      <c r="C1045" s="256"/>
      <c r="D1045" s="256"/>
    </row>
    <row r="1046" spans="3:4">
      <c r="C1046" s="256"/>
      <c r="D1046" s="256"/>
    </row>
    <row r="1047" spans="3:4">
      <c r="C1047" s="256"/>
      <c r="D1047" s="256"/>
    </row>
    <row r="1048" spans="3:4">
      <c r="C1048" s="256"/>
      <c r="D1048" s="256"/>
    </row>
    <row r="1049" spans="3:4">
      <c r="C1049" s="256"/>
      <c r="D1049" s="256"/>
    </row>
    <row r="1050" spans="3:4">
      <c r="C1050" s="256"/>
      <c r="D1050" s="256"/>
    </row>
    <row r="1051" spans="3:4">
      <c r="C1051" s="256"/>
      <c r="D1051" s="256"/>
    </row>
    <row r="1052" spans="3:4">
      <c r="C1052" s="256"/>
      <c r="D1052" s="256"/>
    </row>
    <row r="1053" spans="3:4">
      <c r="C1053" s="256"/>
      <c r="D1053" s="256"/>
    </row>
    <row r="1054" spans="3:4">
      <c r="C1054" s="256"/>
      <c r="D1054" s="256"/>
    </row>
    <row r="1055" spans="3:4">
      <c r="C1055" s="256"/>
      <c r="D1055" s="256"/>
    </row>
    <row r="1056" spans="3:4">
      <c r="C1056" s="256"/>
      <c r="D1056" s="256"/>
    </row>
    <row r="1057" spans="3:4">
      <c r="C1057" s="256"/>
      <c r="D1057" s="256"/>
    </row>
    <row r="1058" spans="3:4">
      <c r="C1058" s="256"/>
      <c r="D1058" s="256"/>
    </row>
    <row r="1059" spans="3:4">
      <c r="C1059" s="256"/>
      <c r="D1059" s="256"/>
    </row>
    <row r="1060" spans="3:4">
      <c r="C1060" s="256"/>
      <c r="D1060" s="256"/>
    </row>
    <row r="1061" spans="3:4">
      <c r="C1061" s="256"/>
      <c r="D1061" s="256"/>
    </row>
    <row r="1062" spans="3:4">
      <c r="C1062" s="256"/>
      <c r="D1062" s="256"/>
    </row>
    <row r="1063" spans="3:4">
      <c r="C1063" s="256"/>
      <c r="D1063" s="256"/>
    </row>
    <row r="1064" spans="3:4">
      <c r="C1064" s="256"/>
      <c r="D1064" s="256"/>
    </row>
    <row r="1065" spans="3:4">
      <c r="C1065" s="256"/>
      <c r="D1065" s="256"/>
    </row>
    <row r="1066" spans="3:4">
      <c r="C1066" s="256"/>
      <c r="D1066" s="256"/>
    </row>
    <row r="1067" spans="3:4">
      <c r="C1067" s="256"/>
      <c r="D1067" s="256"/>
    </row>
    <row r="1068" spans="3:4">
      <c r="C1068" s="256"/>
      <c r="D1068" s="256"/>
    </row>
    <row r="1069" spans="3:4">
      <c r="C1069" s="256"/>
      <c r="D1069" s="256"/>
    </row>
    <row r="1070" spans="3:4">
      <c r="C1070" s="256"/>
      <c r="D1070" s="256"/>
    </row>
    <row r="1071" spans="3:4">
      <c r="C1071" s="256"/>
      <c r="D1071" s="256"/>
    </row>
    <row r="1072" spans="3:4">
      <c r="C1072" s="256"/>
      <c r="D1072" s="256"/>
    </row>
    <row r="1073" spans="3:4">
      <c r="C1073" s="256"/>
      <c r="D1073" s="256"/>
    </row>
    <row r="1074" spans="3:4">
      <c r="C1074" s="256"/>
      <c r="D1074" s="256"/>
    </row>
    <row r="1075" spans="3:4">
      <c r="C1075" s="256"/>
      <c r="D1075" s="256"/>
    </row>
    <row r="1076" spans="3:4">
      <c r="C1076" s="256"/>
      <c r="D1076" s="256"/>
    </row>
    <row r="1077" spans="3:4">
      <c r="C1077" s="256"/>
      <c r="D1077" s="256"/>
    </row>
    <row r="1078" spans="3:4">
      <c r="C1078" s="256"/>
      <c r="D1078" s="256"/>
    </row>
    <row r="1079" spans="3:4">
      <c r="C1079" s="256"/>
      <c r="D1079" s="256"/>
    </row>
    <row r="1080" spans="3:4">
      <c r="C1080" s="256"/>
      <c r="D1080" s="256"/>
    </row>
    <row r="1081" spans="3:4">
      <c r="C1081" s="256"/>
      <c r="D1081" s="256"/>
    </row>
    <row r="1082" spans="3:4">
      <c r="C1082" s="256"/>
      <c r="D1082" s="256"/>
    </row>
    <row r="1083" spans="3:4">
      <c r="C1083" s="256"/>
      <c r="D1083" s="256"/>
    </row>
    <row r="1084" spans="3:4">
      <c r="C1084" s="256"/>
      <c r="D1084" s="256"/>
    </row>
    <row r="1085" spans="3:4">
      <c r="C1085" s="256"/>
      <c r="D1085" s="256"/>
    </row>
    <row r="1086" spans="3:4">
      <c r="C1086" s="256"/>
      <c r="D1086" s="256"/>
    </row>
    <row r="1087" spans="3:4">
      <c r="C1087" s="256"/>
      <c r="D1087" s="256"/>
    </row>
    <row r="1088" spans="3:4">
      <c r="C1088" s="256"/>
      <c r="D1088" s="256"/>
    </row>
    <row r="1089" spans="3:4">
      <c r="C1089" s="256"/>
      <c r="D1089" s="256"/>
    </row>
    <row r="1090" spans="3:4">
      <c r="C1090" s="256"/>
      <c r="D1090" s="256"/>
    </row>
    <row r="1091" spans="3:4">
      <c r="C1091" s="256"/>
      <c r="D1091" s="256"/>
    </row>
    <row r="1092" spans="3:4">
      <c r="C1092" s="256"/>
      <c r="D1092" s="256"/>
    </row>
    <row r="1093" spans="3:4">
      <c r="C1093" s="256"/>
      <c r="D1093" s="256"/>
    </row>
    <row r="1094" spans="3:4">
      <c r="C1094" s="256"/>
      <c r="D1094" s="256"/>
    </row>
    <row r="1095" spans="3:4">
      <c r="C1095" s="256"/>
      <c r="D1095" s="256"/>
    </row>
    <row r="1096" spans="3:4">
      <c r="C1096" s="256"/>
      <c r="D1096" s="256"/>
    </row>
    <row r="1097" spans="3:4">
      <c r="C1097" s="256"/>
      <c r="D1097" s="256"/>
    </row>
    <row r="1098" spans="3:4">
      <c r="C1098" s="256"/>
      <c r="D1098" s="256"/>
    </row>
    <row r="1099" spans="3:4">
      <c r="C1099" s="256"/>
      <c r="D1099" s="256"/>
    </row>
    <row r="1100" spans="3:4">
      <c r="C1100" s="256"/>
      <c r="D1100" s="256"/>
    </row>
    <row r="1101" spans="3:4">
      <c r="C1101" s="256"/>
      <c r="D1101" s="256"/>
    </row>
    <row r="1102" spans="3:4">
      <c r="C1102" s="256"/>
      <c r="D1102" s="256"/>
    </row>
    <row r="1103" spans="3:4">
      <c r="C1103" s="256"/>
      <c r="D1103" s="256"/>
    </row>
    <row r="1104" spans="3:4">
      <c r="C1104" s="256"/>
      <c r="D1104" s="256"/>
    </row>
    <row r="1105" spans="3:4">
      <c r="C1105" s="256"/>
      <c r="D1105" s="256"/>
    </row>
    <row r="1106" spans="3:4">
      <c r="C1106" s="256"/>
      <c r="D1106" s="256"/>
    </row>
    <row r="1107" spans="3:4">
      <c r="C1107" s="256"/>
      <c r="D1107" s="256"/>
    </row>
    <row r="1108" spans="3:4">
      <c r="C1108" s="256"/>
      <c r="D1108" s="256"/>
    </row>
    <row r="1109" spans="3:4">
      <c r="C1109" s="256"/>
      <c r="D1109" s="256"/>
    </row>
    <row r="1110" spans="3:4">
      <c r="C1110" s="256"/>
      <c r="D1110" s="256"/>
    </row>
    <row r="1111" spans="3:4">
      <c r="C1111" s="256"/>
      <c r="D1111" s="256"/>
    </row>
    <row r="1112" spans="3:4">
      <c r="C1112" s="256"/>
      <c r="D1112" s="256"/>
    </row>
    <row r="1113" spans="3:4">
      <c r="C1113" s="256"/>
      <c r="D1113" s="256"/>
    </row>
    <row r="1114" spans="3:4">
      <c r="C1114" s="256"/>
      <c r="D1114" s="256"/>
    </row>
    <row r="1115" spans="3:4">
      <c r="C1115" s="256"/>
      <c r="D1115" s="256"/>
    </row>
    <row r="1116" spans="3:4">
      <c r="C1116" s="256"/>
      <c r="D1116" s="256"/>
    </row>
    <row r="1117" spans="3:4">
      <c r="C1117" s="256"/>
      <c r="D1117" s="256"/>
    </row>
    <row r="1118" spans="3:4">
      <c r="C1118" s="256"/>
      <c r="D1118" s="256"/>
    </row>
    <row r="1119" spans="3:4">
      <c r="C1119" s="256"/>
      <c r="D1119" s="256"/>
    </row>
    <row r="1120" spans="3:4">
      <c r="C1120" s="256"/>
      <c r="D1120" s="256"/>
    </row>
    <row r="1121" spans="3:4">
      <c r="C1121" s="256"/>
      <c r="D1121" s="256"/>
    </row>
    <row r="1122" spans="3:4">
      <c r="C1122" s="256"/>
      <c r="D1122" s="256"/>
    </row>
    <row r="1123" spans="3:4">
      <c r="C1123" s="256"/>
      <c r="D1123" s="256"/>
    </row>
    <row r="1124" spans="3:4">
      <c r="C1124" s="256"/>
      <c r="D1124" s="256"/>
    </row>
    <row r="1125" spans="3:4">
      <c r="C1125" s="256"/>
      <c r="D1125" s="256"/>
    </row>
    <row r="1126" spans="3:4">
      <c r="C1126" s="256"/>
      <c r="D1126" s="256"/>
    </row>
    <row r="1127" spans="3:4">
      <c r="C1127" s="256"/>
      <c r="D1127" s="256"/>
    </row>
    <row r="1128" spans="3:4">
      <c r="C1128" s="256"/>
      <c r="D1128" s="256"/>
    </row>
    <row r="1129" spans="3:4">
      <c r="C1129" s="256"/>
      <c r="D1129" s="256"/>
    </row>
    <row r="1130" spans="3:4">
      <c r="C1130" s="256"/>
      <c r="D1130" s="256"/>
    </row>
    <row r="1131" spans="3:4">
      <c r="C1131" s="256"/>
      <c r="D1131" s="256"/>
    </row>
    <row r="1132" spans="3:4">
      <c r="C1132" s="256"/>
      <c r="D1132" s="256"/>
    </row>
    <row r="1133" spans="3:4">
      <c r="C1133" s="256"/>
      <c r="D1133" s="256"/>
    </row>
    <row r="1134" spans="3:4">
      <c r="C1134" s="256"/>
      <c r="D1134" s="256"/>
    </row>
    <row r="1135" spans="3:4">
      <c r="C1135" s="256"/>
      <c r="D1135" s="256"/>
    </row>
    <row r="1136" spans="3:4">
      <c r="C1136" s="256"/>
      <c r="D1136" s="256"/>
    </row>
    <row r="1137" spans="3:4">
      <c r="C1137" s="256"/>
      <c r="D1137" s="256"/>
    </row>
    <row r="1138" spans="3:4">
      <c r="C1138" s="256"/>
      <c r="D1138" s="256"/>
    </row>
    <row r="1139" spans="3:4">
      <c r="C1139" s="256"/>
      <c r="D1139" s="256"/>
    </row>
    <row r="1140" spans="3:4">
      <c r="C1140" s="256"/>
      <c r="D1140" s="256"/>
    </row>
    <row r="1141" spans="3:4">
      <c r="C1141" s="256"/>
      <c r="D1141" s="256"/>
    </row>
    <row r="1142" spans="3:4">
      <c r="C1142" s="256"/>
      <c r="D1142" s="256"/>
    </row>
    <row r="1143" spans="3:4">
      <c r="C1143" s="256"/>
      <c r="D1143" s="256"/>
    </row>
    <row r="1144" spans="3:4">
      <c r="C1144" s="256"/>
      <c r="D1144" s="256"/>
    </row>
    <row r="1145" spans="3:4">
      <c r="C1145" s="256"/>
      <c r="D1145" s="256"/>
    </row>
    <row r="1146" spans="3:4">
      <c r="C1146" s="256"/>
      <c r="D1146" s="256"/>
    </row>
    <row r="1147" spans="3:4">
      <c r="C1147" s="256"/>
      <c r="D1147" s="256"/>
    </row>
    <row r="1148" spans="3:4">
      <c r="C1148" s="256"/>
      <c r="D1148" s="256"/>
    </row>
    <row r="1149" spans="3:4">
      <c r="C1149" s="256"/>
      <c r="D1149" s="256"/>
    </row>
    <row r="1150" spans="3:4">
      <c r="C1150" s="256"/>
      <c r="D1150" s="256"/>
    </row>
    <row r="1151" spans="3:4">
      <c r="C1151" s="256"/>
      <c r="D1151" s="256"/>
    </row>
    <row r="1152" spans="3:4">
      <c r="C1152" s="256"/>
      <c r="D1152" s="256"/>
    </row>
    <row r="1153" spans="3:4">
      <c r="C1153" s="256"/>
      <c r="D1153" s="256"/>
    </row>
    <row r="1154" spans="3:4">
      <c r="C1154" s="256"/>
      <c r="D1154" s="256"/>
    </row>
    <row r="1155" spans="3:4">
      <c r="C1155" s="256"/>
      <c r="D1155" s="256"/>
    </row>
    <row r="1156" spans="3:4">
      <c r="C1156" s="256"/>
      <c r="D1156" s="256"/>
    </row>
    <row r="1157" spans="3:4">
      <c r="C1157" s="256"/>
      <c r="D1157" s="256"/>
    </row>
    <row r="1158" spans="3:4">
      <c r="C1158" s="256"/>
      <c r="D1158" s="256"/>
    </row>
    <row r="1159" spans="3:4">
      <c r="C1159" s="256"/>
      <c r="D1159" s="256"/>
    </row>
    <row r="1160" spans="3:4">
      <c r="C1160" s="256"/>
      <c r="D1160" s="256"/>
    </row>
    <row r="1161" spans="3:4">
      <c r="C1161" s="256"/>
      <c r="D1161" s="256"/>
    </row>
    <row r="1162" spans="3:4">
      <c r="C1162" s="256"/>
      <c r="D1162" s="256"/>
    </row>
    <row r="1163" spans="3:4">
      <c r="C1163" s="256"/>
      <c r="D1163" s="256"/>
    </row>
    <row r="1164" spans="3:4">
      <c r="C1164" s="256"/>
      <c r="D1164" s="256"/>
    </row>
    <row r="1165" spans="3:4">
      <c r="C1165" s="256"/>
      <c r="D1165" s="256"/>
    </row>
    <row r="1166" spans="3:4">
      <c r="C1166" s="256"/>
      <c r="D1166" s="256"/>
    </row>
    <row r="1167" spans="3:4">
      <c r="C1167" s="256"/>
      <c r="D1167" s="256"/>
    </row>
    <row r="1168" spans="3:4">
      <c r="C1168" s="256"/>
      <c r="D1168" s="256"/>
    </row>
    <row r="1169" spans="3:4">
      <c r="C1169" s="256"/>
      <c r="D1169" s="256"/>
    </row>
    <row r="1170" spans="3:4">
      <c r="C1170" s="256"/>
      <c r="D1170" s="256"/>
    </row>
    <row r="1171" spans="3:4">
      <c r="C1171" s="256"/>
      <c r="D1171" s="256"/>
    </row>
    <row r="1172" spans="3:4">
      <c r="C1172" s="256"/>
      <c r="D1172" s="256"/>
    </row>
    <row r="1173" spans="3:4">
      <c r="C1173" s="256"/>
      <c r="D1173" s="256"/>
    </row>
    <row r="1174" spans="3:4">
      <c r="C1174" s="256"/>
      <c r="D1174" s="256"/>
    </row>
    <row r="1175" spans="3:4">
      <c r="C1175" s="256"/>
      <c r="D1175" s="256"/>
    </row>
    <row r="1176" spans="3:4">
      <c r="C1176" s="256"/>
      <c r="D1176" s="256"/>
    </row>
    <row r="1177" spans="3:4">
      <c r="C1177" s="256"/>
      <c r="D1177" s="256"/>
    </row>
    <row r="1178" spans="3:4">
      <c r="C1178" s="256"/>
      <c r="D1178" s="256"/>
    </row>
    <row r="1179" spans="3:4">
      <c r="C1179" s="256"/>
      <c r="D1179" s="256"/>
    </row>
    <row r="1180" spans="3:4">
      <c r="C1180" s="256"/>
      <c r="D1180" s="256"/>
    </row>
    <row r="1181" spans="3:4">
      <c r="C1181" s="256"/>
      <c r="D1181" s="256"/>
    </row>
    <row r="1182" spans="3:4">
      <c r="C1182" s="256"/>
      <c r="D1182" s="256"/>
    </row>
    <row r="1183" spans="3:4">
      <c r="C1183" s="256"/>
      <c r="D1183" s="256"/>
    </row>
    <row r="1184" spans="3:4">
      <c r="C1184" s="256"/>
      <c r="D1184" s="256"/>
    </row>
    <row r="1185" spans="3:4">
      <c r="C1185" s="256"/>
      <c r="D1185" s="256"/>
    </row>
    <row r="1186" spans="3:4">
      <c r="C1186" s="256"/>
      <c r="D1186" s="256"/>
    </row>
    <row r="1187" spans="3:4">
      <c r="C1187" s="256"/>
      <c r="D1187" s="256"/>
    </row>
    <row r="1188" spans="3:4">
      <c r="C1188" s="256"/>
      <c r="D1188" s="256"/>
    </row>
    <row r="1189" spans="3:4">
      <c r="C1189" s="256"/>
      <c r="D1189" s="256"/>
    </row>
    <row r="1190" spans="3:4">
      <c r="C1190" s="256"/>
      <c r="D1190" s="256"/>
    </row>
    <row r="1191" spans="3:4">
      <c r="C1191" s="256"/>
      <c r="D1191" s="256"/>
    </row>
    <row r="1192" spans="3:4">
      <c r="C1192" s="256"/>
      <c r="D1192" s="256"/>
    </row>
    <row r="1193" spans="3:4">
      <c r="C1193" s="256"/>
      <c r="D1193" s="256"/>
    </row>
    <row r="1194" spans="3:4">
      <c r="C1194" s="256"/>
      <c r="D1194" s="256"/>
    </row>
    <row r="1195" spans="3:4">
      <c r="C1195" s="256"/>
      <c r="D1195" s="256"/>
    </row>
    <row r="1196" spans="3:4">
      <c r="C1196" s="256"/>
      <c r="D1196" s="256"/>
    </row>
    <row r="1197" spans="3:4">
      <c r="C1197" s="256"/>
      <c r="D1197" s="256"/>
    </row>
    <row r="1198" spans="3:4">
      <c r="C1198" s="256"/>
      <c r="D1198" s="256"/>
    </row>
    <row r="1199" spans="3:4">
      <c r="C1199" s="256"/>
      <c r="D1199" s="256"/>
    </row>
    <row r="1200" spans="3:4">
      <c r="C1200" s="256"/>
      <c r="D1200" s="256"/>
    </row>
    <row r="1201" spans="3:4">
      <c r="C1201" s="256"/>
      <c r="D1201" s="256"/>
    </row>
    <row r="1202" spans="3:4">
      <c r="C1202" s="256"/>
      <c r="D1202" s="256"/>
    </row>
    <row r="1203" spans="3:4">
      <c r="C1203" s="256"/>
      <c r="D1203" s="256"/>
    </row>
    <row r="1204" spans="3:4">
      <c r="C1204" s="256"/>
      <c r="D1204" s="256"/>
    </row>
    <row r="1205" spans="3:4">
      <c r="C1205" s="256"/>
      <c r="D1205" s="256"/>
    </row>
    <row r="1206" spans="3:4">
      <c r="C1206" s="256"/>
      <c r="D1206" s="256"/>
    </row>
    <row r="1207" spans="3:4">
      <c r="C1207" s="256"/>
      <c r="D1207" s="256"/>
    </row>
    <row r="1208" spans="3:4">
      <c r="C1208" s="256"/>
      <c r="D1208" s="256"/>
    </row>
    <row r="1209" spans="3:4">
      <c r="C1209" s="256"/>
      <c r="D1209" s="256"/>
    </row>
    <row r="1210" spans="3:4">
      <c r="C1210" s="256"/>
      <c r="D1210" s="256"/>
    </row>
    <row r="1211" spans="3:4">
      <c r="C1211" s="256"/>
      <c r="D1211" s="256"/>
    </row>
    <row r="1212" spans="3:4">
      <c r="C1212" s="256"/>
      <c r="D1212" s="256"/>
    </row>
    <row r="1213" spans="3:4">
      <c r="C1213" s="256"/>
      <c r="D1213" s="256"/>
    </row>
    <row r="1214" spans="3:4">
      <c r="C1214" s="256"/>
      <c r="D1214" s="256"/>
    </row>
    <row r="1215" spans="3:4">
      <c r="C1215" s="256"/>
      <c r="D1215" s="256"/>
    </row>
    <row r="1216" spans="3:4">
      <c r="C1216" s="256"/>
      <c r="D1216" s="256"/>
    </row>
    <row r="1217" spans="3:4">
      <c r="C1217" s="256"/>
      <c r="D1217" s="256"/>
    </row>
    <row r="1218" spans="3:4">
      <c r="C1218" s="256"/>
      <c r="D1218" s="256"/>
    </row>
    <row r="1219" spans="3:4">
      <c r="C1219" s="256"/>
      <c r="D1219" s="256"/>
    </row>
    <row r="1220" spans="3:4">
      <c r="C1220" s="256"/>
      <c r="D1220" s="256"/>
    </row>
    <row r="1221" spans="3:4">
      <c r="C1221" s="256"/>
      <c r="D1221" s="256"/>
    </row>
    <row r="1222" spans="3:4">
      <c r="C1222" s="256"/>
      <c r="D1222" s="256"/>
    </row>
    <row r="1223" spans="3:4">
      <c r="C1223" s="256"/>
      <c r="D1223" s="256"/>
    </row>
    <row r="1224" spans="3:4">
      <c r="C1224" s="256"/>
      <c r="D1224" s="256"/>
    </row>
    <row r="1225" spans="3:4">
      <c r="C1225" s="256"/>
      <c r="D1225" s="256"/>
    </row>
    <row r="1226" spans="3:4">
      <c r="C1226" s="256"/>
      <c r="D1226" s="256"/>
    </row>
    <row r="1227" spans="3:4">
      <c r="C1227" s="256"/>
      <c r="D1227" s="256"/>
    </row>
    <row r="1228" spans="3:4">
      <c r="C1228" s="256"/>
      <c r="D1228" s="256"/>
    </row>
    <row r="1229" spans="3:4">
      <c r="C1229" s="256"/>
      <c r="D1229" s="256"/>
    </row>
    <row r="1230" spans="3:4">
      <c r="C1230" s="256"/>
      <c r="D1230" s="256"/>
    </row>
    <row r="1231" spans="3:4">
      <c r="C1231" s="256"/>
      <c r="D1231" s="256"/>
    </row>
    <row r="1232" spans="3:4">
      <c r="C1232" s="256"/>
      <c r="D1232" s="256"/>
    </row>
    <row r="1233" spans="3:4">
      <c r="C1233" s="256"/>
      <c r="D1233" s="256"/>
    </row>
    <row r="1234" spans="3:4">
      <c r="C1234" s="256"/>
      <c r="D1234" s="256"/>
    </row>
    <row r="1235" spans="3:4">
      <c r="C1235" s="256"/>
      <c r="D1235" s="256"/>
    </row>
    <row r="1236" spans="3:4">
      <c r="C1236" s="256"/>
      <c r="D1236" s="256"/>
    </row>
    <row r="1237" spans="3:4">
      <c r="C1237" s="256"/>
      <c r="D1237" s="256"/>
    </row>
    <row r="1238" spans="3:4">
      <c r="C1238" s="256"/>
      <c r="D1238" s="256"/>
    </row>
    <row r="1239" spans="3:4">
      <c r="C1239" s="256"/>
      <c r="D1239" s="256"/>
    </row>
    <row r="1240" spans="3:4">
      <c r="C1240" s="256"/>
      <c r="D1240" s="256"/>
    </row>
    <row r="1241" spans="3:4">
      <c r="C1241" s="256"/>
      <c r="D1241" s="256"/>
    </row>
    <row r="1242" spans="3:4">
      <c r="C1242" s="256"/>
      <c r="D1242" s="256"/>
    </row>
    <row r="1243" spans="3:4">
      <c r="C1243" s="256"/>
      <c r="D1243" s="256"/>
    </row>
    <row r="1244" spans="3:4">
      <c r="C1244" s="256"/>
      <c r="D1244" s="256"/>
    </row>
    <row r="1245" spans="3:4">
      <c r="C1245" s="256"/>
      <c r="D1245" s="256"/>
    </row>
    <row r="1246" spans="3:4">
      <c r="C1246" s="256"/>
      <c r="D1246" s="256"/>
    </row>
    <row r="1247" spans="3:4">
      <c r="C1247" s="256"/>
      <c r="D1247" s="256"/>
    </row>
    <row r="1248" spans="3:4">
      <c r="C1248" s="256"/>
      <c r="D1248" s="256"/>
    </row>
    <row r="1249" spans="3:4">
      <c r="C1249" s="256"/>
      <c r="D1249" s="256"/>
    </row>
    <row r="1250" spans="3:4">
      <c r="C1250" s="256"/>
      <c r="D1250" s="256"/>
    </row>
    <row r="1251" spans="3:4">
      <c r="C1251" s="256"/>
      <c r="D1251" s="256"/>
    </row>
    <row r="1252" spans="3:4">
      <c r="C1252" s="256"/>
      <c r="D1252" s="256"/>
    </row>
    <row r="1253" spans="3:4">
      <c r="C1253" s="256"/>
      <c r="D1253" s="256"/>
    </row>
    <row r="1254" spans="3:4">
      <c r="C1254" s="256"/>
      <c r="D1254" s="256"/>
    </row>
    <row r="1255" spans="3:4">
      <c r="C1255" s="256"/>
      <c r="D1255" s="256"/>
    </row>
    <row r="1256" spans="3:4">
      <c r="C1256" s="256"/>
      <c r="D1256" s="256"/>
    </row>
    <row r="1257" spans="3:4">
      <c r="C1257" s="256"/>
      <c r="D1257" s="256"/>
    </row>
    <row r="1258" spans="3:4">
      <c r="C1258" s="256"/>
      <c r="D1258" s="256"/>
    </row>
    <row r="1259" spans="3:4">
      <c r="C1259" s="256"/>
      <c r="D1259" s="256"/>
    </row>
    <row r="1260" spans="3:4">
      <c r="C1260" s="256"/>
      <c r="D1260" s="256"/>
    </row>
    <row r="1261" spans="3:4">
      <c r="C1261" s="256"/>
      <c r="D1261" s="256"/>
    </row>
    <row r="1262" spans="3:4">
      <c r="C1262" s="256"/>
      <c r="D1262" s="256"/>
    </row>
    <row r="1263" spans="3:4">
      <c r="C1263" s="256"/>
      <c r="D1263" s="256"/>
    </row>
    <row r="1264" spans="3:4">
      <c r="C1264" s="256"/>
      <c r="D1264" s="256"/>
    </row>
    <row r="1265" spans="3:4">
      <c r="C1265" s="256"/>
      <c r="D1265" s="256"/>
    </row>
    <row r="1266" spans="3:4">
      <c r="C1266" s="256"/>
      <c r="D1266" s="256"/>
    </row>
    <row r="1267" spans="3:4">
      <c r="C1267" s="256"/>
      <c r="D1267" s="256"/>
    </row>
    <row r="1268" spans="3:4">
      <c r="C1268" s="256"/>
      <c r="D1268" s="256"/>
    </row>
    <row r="1269" spans="3:4">
      <c r="C1269" s="256"/>
      <c r="D1269" s="256"/>
    </row>
    <row r="1270" spans="3:4">
      <c r="C1270" s="256"/>
      <c r="D1270" s="256"/>
    </row>
    <row r="1271" spans="3:4">
      <c r="C1271" s="256"/>
      <c r="D1271" s="256"/>
    </row>
    <row r="1272" spans="3:4">
      <c r="C1272" s="256"/>
      <c r="D1272" s="256"/>
    </row>
    <row r="1273" spans="3:4">
      <c r="C1273" s="256"/>
      <c r="D1273" s="256"/>
    </row>
    <row r="1274" spans="3:4">
      <c r="C1274" s="256"/>
      <c r="D1274" s="256"/>
    </row>
    <row r="1275" spans="3:4">
      <c r="C1275" s="256"/>
      <c r="D1275" s="256"/>
    </row>
    <row r="1276" spans="3:4">
      <c r="C1276" s="256"/>
      <c r="D1276" s="256"/>
    </row>
    <row r="1277" spans="3:4">
      <c r="C1277" s="256"/>
      <c r="D1277" s="256"/>
    </row>
    <row r="1278" spans="3:4">
      <c r="C1278" s="256"/>
      <c r="D1278" s="256"/>
    </row>
    <row r="1279" spans="3:4">
      <c r="C1279" s="256"/>
      <c r="D1279" s="256"/>
    </row>
    <row r="1280" spans="3:4">
      <c r="C1280" s="256"/>
      <c r="D1280" s="256"/>
    </row>
    <row r="1281" spans="3:4">
      <c r="C1281" s="256"/>
      <c r="D1281" s="256"/>
    </row>
    <row r="1282" spans="3:4">
      <c r="C1282" s="256"/>
      <c r="D1282" s="256"/>
    </row>
    <row r="1283" spans="3:4">
      <c r="C1283" s="256"/>
      <c r="D1283" s="256"/>
    </row>
    <row r="1284" spans="3:4">
      <c r="C1284" s="256"/>
      <c r="D1284" s="256"/>
    </row>
    <row r="1285" spans="3:4">
      <c r="C1285" s="256"/>
      <c r="D1285" s="256"/>
    </row>
    <row r="1286" spans="3:4">
      <c r="C1286" s="256"/>
      <c r="D1286" s="256"/>
    </row>
    <row r="1287" spans="3:4">
      <c r="C1287" s="256"/>
      <c r="D1287" s="256"/>
    </row>
    <row r="1288" spans="3:4">
      <c r="C1288" s="256"/>
      <c r="D1288" s="256"/>
    </row>
    <row r="1289" spans="3:4">
      <c r="C1289" s="256"/>
      <c r="D1289" s="256"/>
    </row>
    <row r="1290" spans="3:4">
      <c r="C1290" s="256"/>
      <c r="D1290" s="256"/>
    </row>
    <row r="1291" spans="3:4">
      <c r="C1291" s="256"/>
      <c r="D1291" s="256"/>
    </row>
    <row r="1292" spans="3:4">
      <c r="C1292" s="256"/>
      <c r="D1292" s="256"/>
    </row>
    <row r="1293" spans="3:4">
      <c r="C1293" s="256"/>
      <c r="D1293" s="256"/>
    </row>
    <row r="1294" spans="3:4">
      <c r="C1294" s="256"/>
      <c r="D1294" s="256"/>
    </row>
    <row r="1295" spans="3:4">
      <c r="C1295" s="256"/>
      <c r="D1295" s="256"/>
    </row>
    <row r="1296" spans="3:4">
      <c r="C1296" s="256"/>
      <c r="D1296" s="256"/>
    </row>
    <row r="1297" spans="3:4">
      <c r="C1297" s="256"/>
      <c r="D1297" s="256"/>
    </row>
    <row r="1298" spans="3:4">
      <c r="C1298" s="256"/>
      <c r="D1298" s="256"/>
    </row>
    <row r="1299" spans="3:4">
      <c r="C1299" s="256"/>
      <c r="D1299" s="256"/>
    </row>
    <row r="1300" spans="3:4">
      <c r="C1300" s="256"/>
      <c r="D1300" s="256"/>
    </row>
    <row r="1301" spans="3:4">
      <c r="C1301" s="256"/>
      <c r="D1301" s="256"/>
    </row>
    <row r="1302" spans="3:4">
      <c r="C1302" s="256"/>
      <c r="D1302" s="256"/>
    </row>
    <row r="1303" spans="3:4">
      <c r="C1303" s="256"/>
      <c r="D1303" s="256"/>
    </row>
    <row r="1304" spans="3:4">
      <c r="C1304" s="256"/>
      <c r="D1304" s="256"/>
    </row>
    <row r="1305" spans="3:4">
      <c r="C1305" s="256"/>
      <c r="D1305" s="256"/>
    </row>
    <row r="1306" spans="3:4">
      <c r="C1306" s="256"/>
      <c r="D1306" s="256"/>
    </row>
    <row r="1307" spans="3:4">
      <c r="C1307" s="256"/>
      <c r="D1307" s="256"/>
    </row>
    <row r="1308" spans="3:4">
      <c r="C1308" s="256"/>
      <c r="D1308" s="256"/>
    </row>
    <row r="1309" spans="3:4">
      <c r="C1309" s="256"/>
      <c r="D1309" s="256"/>
    </row>
    <row r="1310" spans="3:4">
      <c r="C1310" s="256"/>
      <c r="D1310" s="256"/>
    </row>
    <row r="1311" spans="3:4">
      <c r="C1311" s="256"/>
      <c r="D1311" s="256"/>
    </row>
    <row r="1312" spans="3:4">
      <c r="C1312" s="256"/>
      <c r="D1312" s="256"/>
    </row>
    <row r="1313" spans="3:4">
      <c r="C1313" s="256"/>
      <c r="D1313" s="256"/>
    </row>
    <row r="1314" spans="3:4">
      <c r="C1314" s="256"/>
      <c r="D1314" s="256"/>
    </row>
    <row r="1315" spans="3:4">
      <c r="C1315" s="256"/>
      <c r="D1315" s="256"/>
    </row>
    <row r="1316" spans="3:4">
      <c r="C1316" s="256"/>
      <c r="D1316" s="256"/>
    </row>
    <row r="1317" spans="3:4">
      <c r="C1317" s="256"/>
      <c r="D1317" s="256"/>
    </row>
    <row r="1318" spans="3:4">
      <c r="C1318" s="256"/>
      <c r="D1318" s="256"/>
    </row>
    <row r="1319" spans="3:4">
      <c r="C1319" s="256"/>
      <c r="D1319" s="256"/>
    </row>
    <row r="1320" spans="3:4">
      <c r="C1320" s="256"/>
      <c r="D1320" s="256"/>
    </row>
    <row r="1321" spans="3:4">
      <c r="C1321" s="256"/>
      <c r="D1321" s="256"/>
    </row>
    <row r="1322" spans="3:4">
      <c r="C1322" s="256"/>
      <c r="D1322" s="256"/>
    </row>
    <row r="1323" spans="3:4">
      <c r="C1323" s="256"/>
      <c r="D1323" s="256"/>
    </row>
    <row r="1324" spans="3:4">
      <c r="C1324" s="256"/>
      <c r="D1324" s="256"/>
    </row>
    <row r="1325" spans="3:4">
      <c r="C1325" s="256"/>
      <c r="D1325" s="256"/>
    </row>
    <row r="1326" spans="3:4">
      <c r="C1326" s="256"/>
      <c r="D1326" s="256"/>
    </row>
    <row r="1327" spans="3:4">
      <c r="C1327" s="256"/>
      <c r="D1327" s="256"/>
    </row>
    <row r="1328" spans="3:4">
      <c r="C1328" s="256"/>
      <c r="D1328" s="256"/>
    </row>
    <row r="1329" spans="3:4">
      <c r="C1329" s="256"/>
      <c r="D1329" s="256"/>
    </row>
    <row r="1330" spans="3:4">
      <c r="C1330" s="256"/>
      <c r="D1330" s="256"/>
    </row>
    <row r="1331" spans="3:4">
      <c r="C1331" s="256"/>
      <c r="D1331" s="256"/>
    </row>
    <row r="1332" spans="3:4">
      <c r="C1332" s="256"/>
      <c r="D1332" s="256"/>
    </row>
    <row r="1333" spans="3:4">
      <c r="C1333" s="256"/>
      <c r="D1333" s="256"/>
    </row>
    <row r="1334" spans="3:4">
      <c r="C1334" s="256"/>
      <c r="D1334" s="256"/>
    </row>
    <row r="1335" spans="3:4">
      <c r="C1335" s="256"/>
      <c r="D1335" s="256"/>
    </row>
    <row r="1336" spans="3:4">
      <c r="C1336" s="256"/>
      <c r="D1336" s="256"/>
    </row>
    <row r="1337" spans="3:4">
      <c r="C1337" s="256"/>
      <c r="D1337" s="256"/>
    </row>
    <row r="1338" spans="3:4">
      <c r="C1338" s="256"/>
      <c r="D1338" s="256"/>
    </row>
    <row r="1339" spans="3:4">
      <c r="C1339" s="256"/>
      <c r="D1339" s="256"/>
    </row>
    <row r="1340" spans="3:4">
      <c r="C1340" s="256"/>
      <c r="D1340" s="256"/>
    </row>
    <row r="1341" spans="3:4">
      <c r="C1341" s="256"/>
      <c r="D1341" s="256"/>
    </row>
    <row r="1342" spans="3:4">
      <c r="C1342" s="256"/>
      <c r="D1342" s="256"/>
    </row>
    <row r="1343" spans="3:4">
      <c r="C1343" s="256"/>
      <c r="D1343" s="256"/>
    </row>
    <row r="1344" spans="3:4">
      <c r="C1344" s="256"/>
      <c r="D1344" s="256"/>
    </row>
    <row r="1345" spans="3:4">
      <c r="C1345" s="256"/>
      <c r="D1345" s="256"/>
    </row>
    <row r="1346" spans="3:4">
      <c r="C1346" s="256"/>
      <c r="D1346" s="256"/>
    </row>
    <row r="1347" spans="3:4">
      <c r="C1347" s="256"/>
      <c r="D1347" s="256"/>
    </row>
    <row r="1348" spans="3:4">
      <c r="C1348" s="256"/>
      <c r="D1348" s="256"/>
    </row>
    <row r="1349" spans="3:4">
      <c r="C1349" s="256"/>
      <c r="D1349" s="256"/>
    </row>
    <row r="1350" spans="3:4">
      <c r="C1350" s="256"/>
      <c r="D1350" s="256"/>
    </row>
    <row r="1351" spans="3:4">
      <c r="C1351" s="256"/>
      <c r="D1351" s="256"/>
    </row>
    <row r="1352" spans="3:4">
      <c r="C1352" s="256"/>
      <c r="D1352" s="256"/>
    </row>
    <row r="1353" spans="3:4">
      <c r="C1353" s="256"/>
      <c r="D1353" s="256"/>
    </row>
    <row r="1354" spans="3:4">
      <c r="C1354" s="256"/>
      <c r="D1354" s="256"/>
    </row>
    <row r="1355" spans="3:4">
      <c r="C1355" s="256"/>
      <c r="D1355" s="256"/>
    </row>
    <row r="1356" spans="3:4">
      <c r="C1356" s="256"/>
      <c r="D1356" s="256"/>
    </row>
    <row r="1357" spans="3:4">
      <c r="C1357" s="256"/>
      <c r="D1357" s="256"/>
    </row>
    <row r="1358" spans="3:4">
      <c r="C1358" s="256"/>
      <c r="D1358" s="256"/>
    </row>
    <row r="1359" spans="3:4">
      <c r="C1359" s="256"/>
      <c r="D1359" s="256"/>
    </row>
    <row r="1360" spans="3:4">
      <c r="C1360" s="256"/>
      <c r="D1360" s="256"/>
    </row>
    <row r="1361" spans="3:4">
      <c r="C1361" s="256"/>
      <c r="D1361" s="256"/>
    </row>
    <row r="1362" spans="3:4">
      <c r="C1362" s="256"/>
      <c r="D1362" s="256"/>
    </row>
    <row r="1363" spans="3:4">
      <c r="C1363" s="256"/>
      <c r="D1363" s="256"/>
    </row>
    <row r="1364" spans="3:4">
      <c r="C1364" s="256"/>
      <c r="D1364" s="256"/>
    </row>
    <row r="1365" spans="3:4">
      <c r="C1365" s="256"/>
      <c r="D1365" s="256"/>
    </row>
    <row r="1366" spans="3:4">
      <c r="C1366" s="256"/>
      <c r="D1366" s="256"/>
    </row>
    <row r="1367" spans="3:4">
      <c r="C1367" s="256"/>
      <c r="D1367" s="256"/>
    </row>
    <row r="1368" spans="3:4">
      <c r="C1368" s="256"/>
      <c r="D1368" s="256"/>
    </row>
    <row r="1369" spans="3:4">
      <c r="C1369" s="256"/>
      <c r="D1369" s="256"/>
    </row>
    <row r="1370" spans="3:4">
      <c r="C1370" s="256"/>
      <c r="D1370" s="256"/>
    </row>
    <row r="1371" spans="3:4">
      <c r="C1371" s="256"/>
      <c r="D1371" s="256"/>
    </row>
    <row r="1372" spans="3:4">
      <c r="C1372" s="256"/>
      <c r="D1372" s="256"/>
    </row>
    <row r="1373" spans="3:4">
      <c r="C1373" s="256"/>
      <c r="D1373" s="256"/>
    </row>
    <row r="1374" spans="3:4">
      <c r="C1374" s="256"/>
      <c r="D1374" s="256"/>
    </row>
    <row r="1375" spans="3:4">
      <c r="C1375" s="256"/>
      <c r="D1375" s="256"/>
    </row>
    <row r="1376" spans="3:4">
      <c r="C1376" s="256"/>
      <c r="D1376" s="256"/>
    </row>
    <row r="1377" spans="3:4">
      <c r="C1377" s="256"/>
      <c r="D1377" s="256"/>
    </row>
    <row r="1378" spans="3:4">
      <c r="C1378" s="256"/>
      <c r="D1378" s="256"/>
    </row>
    <row r="1379" spans="3:4">
      <c r="C1379" s="256"/>
      <c r="D1379" s="256"/>
    </row>
    <row r="1380" spans="3:4">
      <c r="C1380" s="256"/>
      <c r="D1380" s="256"/>
    </row>
    <row r="1381" spans="3:4">
      <c r="C1381" s="256"/>
      <c r="D1381" s="256"/>
    </row>
    <row r="1382" spans="3:4">
      <c r="C1382" s="256"/>
      <c r="D1382" s="256"/>
    </row>
    <row r="1383" spans="3:4">
      <c r="C1383" s="256"/>
      <c r="D1383" s="256"/>
    </row>
    <row r="1384" spans="3:4">
      <c r="C1384" s="256"/>
      <c r="D1384" s="256"/>
    </row>
    <row r="1385" spans="3:4">
      <c r="C1385" s="256"/>
      <c r="D1385" s="256"/>
    </row>
    <row r="1386" spans="3:4">
      <c r="C1386" s="256"/>
      <c r="D1386" s="256"/>
    </row>
    <row r="1387" spans="3:4">
      <c r="C1387" s="256"/>
      <c r="D1387" s="256"/>
    </row>
    <row r="1388" spans="3:4">
      <c r="C1388" s="256"/>
      <c r="D1388" s="256"/>
    </row>
    <row r="1389" spans="3:4">
      <c r="C1389" s="256"/>
      <c r="D1389" s="256"/>
    </row>
    <row r="1390" spans="3:4">
      <c r="C1390" s="256"/>
      <c r="D1390" s="256"/>
    </row>
    <row r="1391" spans="3:4">
      <c r="C1391" s="256"/>
      <c r="D1391" s="256"/>
    </row>
    <row r="1392" spans="3:4">
      <c r="C1392" s="256"/>
      <c r="D1392" s="256"/>
    </row>
    <row r="1393" spans="3:4">
      <c r="C1393" s="256"/>
      <c r="D1393" s="256"/>
    </row>
    <row r="1394" spans="3:4">
      <c r="C1394" s="256"/>
      <c r="D1394" s="256"/>
    </row>
    <row r="1395" spans="3:4">
      <c r="C1395" s="256"/>
      <c r="D1395" s="256"/>
    </row>
    <row r="1396" spans="3:4">
      <c r="C1396" s="256"/>
      <c r="D1396" s="256"/>
    </row>
    <row r="1397" spans="3:4">
      <c r="C1397" s="256"/>
      <c r="D1397" s="256"/>
    </row>
    <row r="1398" spans="3:4">
      <c r="C1398" s="256"/>
      <c r="D1398" s="256"/>
    </row>
    <row r="1399" spans="3:4">
      <c r="C1399" s="256"/>
      <c r="D1399" s="256"/>
    </row>
    <row r="1400" spans="3:4">
      <c r="C1400" s="256"/>
      <c r="D1400" s="256"/>
    </row>
    <row r="1401" spans="3:4">
      <c r="C1401" s="256"/>
      <c r="D1401" s="256"/>
    </row>
    <row r="1402" spans="3:4">
      <c r="C1402" s="256"/>
      <c r="D1402" s="256"/>
    </row>
    <row r="1403" spans="3:4">
      <c r="C1403" s="256"/>
      <c r="D1403" s="256"/>
    </row>
    <row r="1404" spans="3:4">
      <c r="C1404" s="256"/>
      <c r="D1404" s="256"/>
    </row>
    <row r="1405" spans="3:4">
      <c r="C1405" s="256"/>
      <c r="D1405" s="256"/>
    </row>
    <row r="1406" spans="3:4">
      <c r="C1406" s="256"/>
      <c r="D1406" s="256"/>
    </row>
    <row r="1407" spans="3:4">
      <c r="C1407" s="256"/>
      <c r="D1407" s="256"/>
    </row>
    <row r="1408" spans="3:4">
      <c r="C1408" s="256"/>
      <c r="D1408" s="256"/>
    </row>
    <row r="1409" spans="3:4">
      <c r="C1409" s="256"/>
      <c r="D1409" s="256"/>
    </row>
    <row r="1410" spans="3:4">
      <c r="C1410" s="256"/>
      <c r="D1410" s="256"/>
    </row>
    <row r="1411" spans="3:4">
      <c r="C1411" s="256"/>
      <c r="D1411" s="256"/>
    </row>
    <row r="1412" spans="3:4">
      <c r="C1412" s="256"/>
      <c r="D1412" s="256"/>
    </row>
    <row r="1413" spans="3:4">
      <c r="C1413" s="256"/>
      <c r="D1413" s="256"/>
    </row>
    <row r="1414" spans="3:4">
      <c r="C1414" s="256"/>
      <c r="D1414" s="256"/>
    </row>
    <row r="1415" spans="3:4">
      <c r="C1415" s="256"/>
      <c r="D1415" s="256"/>
    </row>
    <row r="1416" spans="3:4">
      <c r="C1416" s="256"/>
      <c r="D1416" s="256"/>
    </row>
    <row r="1417" spans="3:4">
      <c r="C1417" s="256"/>
      <c r="D1417" s="256"/>
    </row>
    <row r="1418" spans="3:4">
      <c r="C1418" s="256"/>
      <c r="D1418" s="256"/>
    </row>
    <row r="1419" spans="3:4">
      <c r="C1419" s="256"/>
      <c r="D1419" s="256"/>
    </row>
    <row r="1420" spans="3:4">
      <c r="C1420" s="256"/>
      <c r="D1420" s="256"/>
    </row>
    <row r="1421" spans="3:4">
      <c r="C1421" s="256"/>
      <c r="D1421" s="256"/>
    </row>
    <row r="1422" spans="3:4">
      <c r="C1422" s="256"/>
      <c r="D1422" s="256"/>
    </row>
    <row r="1423" spans="3:4">
      <c r="C1423" s="256"/>
      <c r="D1423" s="256"/>
    </row>
    <row r="1424" spans="3:4">
      <c r="C1424" s="256"/>
      <c r="D1424" s="256"/>
    </row>
    <row r="1425" spans="3:4">
      <c r="C1425" s="256"/>
      <c r="D1425" s="256"/>
    </row>
    <row r="1426" spans="3:4">
      <c r="C1426" s="256"/>
      <c r="D1426" s="256"/>
    </row>
    <row r="1427" spans="3:4">
      <c r="C1427" s="256"/>
      <c r="D1427" s="256"/>
    </row>
    <row r="1428" spans="3:4">
      <c r="C1428" s="256"/>
      <c r="D1428" s="256"/>
    </row>
    <row r="1429" spans="3:4">
      <c r="C1429" s="256"/>
      <c r="D1429" s="256"/>
    </row>
    <row r="1430" spans="3:4">
      <c r="C1430" s="256"/>
      <c r="D1430" s="256"/>
    </row>
    <row r="1431" spans="3:4">
      <c r="C1431" s="256"/>
      <c r="D1431" s="256"/>
    </row>
    <row r="1432" spans="3:4">
      <c r="C1432" s="256"/>
      <c r="D1432" s="256"/>
    </row>
    <row r="1433" spans="3:4">
      <c r="C1433" s="256"/>
      <c r="D1433" s="256"/>
    </row>
    <row r="1434" spans="3:4">
      <c r="C1434" s="256"/>
      <c r="D1434" s="256"/>
    </row>
    <row r="1435" spans="3:4">
      <c r="C1435" s="256"/>
      <c r="D1435" s="256"/>
    </row>
    <row r="1436" spans="3:4">
      <c r="C1436" s="256"/>
      <c r="D1436" s="256"/>
    </row>
    <row r="1437" spans="3:4">
      <c r="C1437" s="256"/>
      <c r="D1437" s="256"/>
    </row>
    <row r="1438" spans="3:4">
      <c r="C1438" s="256"/>
      <c r="D1438" s="256"/>
    </row>
    <row r="1439" spans="3:4">
      <c r="C1439" s="256"/>
      <c r="D1439" s="256"/>
    </row>
    <row r="1440" spans="3:4">
      <c r="C1440" s="256"/>
      <c r="D1440" s="256"/>
    </row>
    <row r="1441" spans="3:4">
      <c r="C1441" s="256"/>
      <c r="D1441" s="256"/>
    </row>
    <row r="1442" spans="3:4">
      <c r="C1442" s="256"/>
      <c r="D1442" s="256"/>
    </row>
    <row r="1443" spans="3:4">
      <c r="C1443" s="256"/>
      <c r="D1443" s="256"/>
    </row>
    <row r="1444" spans="3:4">
      <c r="C1444" s="256"/>
      <c r="D1444" s="256"/>
    </row>
    <row r="1445" spans="3:4">
      <c r="C1445" s="256"/>
      <c r="D1445" s="256"/>
    </row>
    <row r="1446" spans="3:4">
      <c r="C1446" s="256"/>
      <c r="D1446" s="256"/>
    </row>
    <row r="1447" spans="3:4">
      <c r="C1447" s="256"/>
      <c r="D1447" s="256"/>
    </row>
    <row r="1448" spans="3:4">
      <c r="C1448" s="256"/>
      <c r="D1448" s="256"/>
    </row>
    <row r="1449" spans="3:4">
      <c r="C1449" s="256"/>
      <c r="D1449" s="256"/>
    </row>
    <row r="1450" spans="3:4">
      <c r="C1450" s="256"/>
      <c r="D1450" s="256"/>
    </row>
    <row r="1451" spans="3:4">
      <c r="C1451" s="256"/>
      <c r="D1451" s="256"/>
    </row>
    <row r="1452" spans="3:4">
      <c r="C1452" s="256"/>
      <c r="D1452" s="256"/>
    </row>
    <row r="1453" spans="3:4">
      <c r="C1453" s="256"/>
      <c r="D1453" s="256"/>
    </row>
    <row r="1454" spans="3:4">
      <c r="C1454" s="256"/>
      <c r="D1454" s="256"/>
    </row>
    <row r="1455" spans="3:4">
      <c r="C1455" s="256"/>
      <c r="D1455" s="256"/>
    </row>
    <row r="1456" spans="3:4">
      <c r="C1456" s="256"/>
      <c r="D1456" s="256"/>
    </row>
    <row r="1457" spans="3:4">
      <c r="C1457" s="256"/>
      <c r="D1457" s="256"/>
    </row>
    <row r="1458" spans="3:4">
      <c r="C1458" s="256"/>
      <c r="D1458" s="256"/>
    </row>
    <row r="1459" spans="3:4">
      <c r="C1459" s="256"/>
      <c r="D1459" s="256"/>
    </row>
    <row r="1460" spans="3:4">
      <c r="C1460" s="256"/>
      <c r="D1460" s="256"/>
    </row>
    <row r="1461" spans="3:4">
      <c r="C1461" s="256"/>
      <c r="D1461" s="256"/>
    </row>
    <row r="1462" spans="3:4">
      <c r="C1462" s="256"/>
      <c r="D1462" s="256"/>
    </row>
    <row r="1463" spans="3:4">
      <c r="C1463" s="256"/>
      <c r="D1463" s="256"/>
    </row>
    <row r="1464" spans="3:4">
      <c r="C1464" s="256"/>
      <c r="D1464" s="256"/>
    </row>
    <row r="1465" spans="3:4">
      <c r="C1465" s="256"/>
      <c r="D1465" s="256"/>
    </row>
    <row r="1466" spans="3:4">
      <c r="C1466" s="256"/>
      <c r="D1466" s="256"/>
    </row>
    <row r="1467" spans="3:4">
      <c r="C1467" s="256"/>
      <c r="D1467" s="256"/>
    </row>
    <row r="1468" spans="3:4">
      <c r="C1468" s="256"/>
      <c r="D1468" s="256"/>
    </row>
    <row r="1469" spans="3:4">
      <c r="C1469" s="256"/>
      <c r="D1469" s="256"/>
    </row>
    <row r="1470" spans="3:4">
      <c r="C1470" s="256"/>
      <c r="D1470" s="256"/>
    </row>
    <row r="1471" spans="3:4">
      <c r="C1471" s="256"/>
      <c r="D1471" s="256"/>
    </row>
    <row r="1472" spans="3:4">
      <c r="C1472" s="256"/>
      <c r="D1472" s="256"/>
    </row>
    <row r="1473" spans="3:4">
      <c r="C1473" s="256"/>
      <c r="D1473" s="256"/>
    </row>
    <row r="1474" spans="3:4">
      <c r="C1474" s="256"/>
      <c r="D1474" s="256"/>
    </row>
    <row r="1475" spans="3:4">
      <c r="C1475" s="256"/>
      <c r="D1475" s="256"/>
    </row>
    <row r="1476" spans="3:4">
      <c r="C1476" s="256"/>
      <c r="D1476" s="256"/>
    </row>
    <row r="1477" spans="3:4">
      <c r="C1477" s="256"/>
      <c r="D1477" s="256"/>
    </row>
    <row r="1478" spans="3:4">
      <c r="C1478" s="256"/>
      <c r="D1478" s="256"/>
    </row>
    <row r="1479" spans="3:4">
      <c r="C1479" s="256"/>
      <c r="D1479" s="256"/>
    </row>
    <row r="1480" spans="3:4">
      <c r="C1480" s="256"/>
      <c r="D1480" s="256"/>
    </row>
    <row r="1481" spans="3:4">
      <c r="C1481" s="256"/>
      <c r="D1481" s="256"/>
    </row>
    <row r="1482" spans="3:4">
      <c r="C1482" s="256"/>
      <c r="D1482" s="256"/>
    </row>
    <row r="1483" spans="3:4">
      <c r="C1483" s="256"/>
      <c r="D1483" s="256"/>
    </row>
    <row r="1484" spans="3:4">
      <c r="C1484" s="256"/>
      <c r="D1484" s="256"/>
    </row>
    <row r="1485" spans="3:4">
      <c r="C1485" s="256"/>
      <c r="D1485" s="256"/>
    </row>
    <row r="1486" spans="3:4">
      <c r="C1486" s="256"/>
      <c r="D1486" s="256"/>
    </row>
    <row r="1487" spans="3:4">
      <c r="C1487" s="256"/>
      <c r="D1487" s="256"/>
    </row>
    <row r="1488" spans="3:4">
      <c r="C1488" s="256"/>
      <c r="D1488" s="256"/>
    </row>
    <row r="1489" spans="3:4">
      <c r="C1489" s="256"/>
      <c r="D1489" s="256"/>
    </row>
    <row r="1490" spans="3:4">
      <c r="C1490" s="256"/>
      <c r="D1490" s="256"/>
    </row>
    <row r="1491" spans="3:4">
      <c r="C1491" s="256"/>
      <c r="D1491" s="256"/>
    </row>
    <row r="1492" spans="3:4">
      <c r="C1492" s="256"/>
      <c r="D1492" s="256"/>
    </row>
    <row r="1493" spans="3:4">
      <c r="C1493" s="256"/>
      <c r="D1493" s="256"/>
    </row>
    <row r="1494" spans="3:4">
      <c r="C1494" s="256"/>
      <c r="D1494" s="256"/>
    </row>
    <row r="1495" spans="3:4">
      <c r="C1495" s="256"/>
      <c r="D1495" s="256"/>
    </row>
    <row r="1496" spans="3:4">
      <c r="C1496" s="256"/>
      <c r="D1496" s="256"/>
    </row>
    <row r="1497" spans="3:4">
      <c r="C1497" s="256"/>
      <c r="D1497" s="256"/>
    </row>
    <row r="1498" spans="3:4">
      <c r="C1498" s="256"/>
      <c r="D1498" s="256"/>
    </row>
    <row r="1499" spans="3:4">
      <c r="C1499" s="256"/>
      <c r="D1499" s="256"/>
    </row>
    <row r="1500" spans="3:4">
      <c r="C1500" s="256"/>
      <c r="D1500" s="256"/>
    </row>
    <row r="1501" spans="3:4">
      <c r="C1501" s="256"/>
      <c r="D1501" s="256"/>
    </row>
    <row r="1502" spans="3:4">
      <c r="C1502" s="256"/>
      <c r="D1502" s="256"/>
    </row>
    <row r="1503" spans="3:4">
      <c r="C1503" s="256"/>
      <c r="D1503" s="256"/>
    </row>
    <row r="1504" spans="3:4">
      <c r="C1504" s="256"/>
      <c r="D1504" s="256"/>
    </row>
    <row r="1505" spans="3:4">
      <c r="C1505" s="256"/>
      <c r="D1505" s="256"/>
    </row>
    <row r="1506" spans="3:4">
      <c r="C1506" s="256"/>
      <c r="D1506" s="256"/>
    </row>
    <row r="1507" spans="3:4">
      <c r="C1507" s="256"/>
      <c r="D1507" s="256"/>
    </row>
    <row r="1508" spans="3:4">
      <c r="C1508" s="256"/>
      <c r="D1508" s="256"/>
    </row>
    <row r="1509" spans="3:4">
      <c r="C1509" s="256"/>
      <c r="D1509" s="256"/>
    </row>
    <row r="1510" spans="3:4">
      <c r="C1510" s="256"/>
      <c r="D1510" s="256"/>
    </row>
    <row r="1511" spans="3:4">
      <c r="C1511" s="256"/>
      <c r="D1511" s="256"/>
    </row>
    <row r="1512" spans="3:4">
      <c r="C1512" s="256"/>
      <c r="D1512" s="256"/>
    </row>
    <row r="1513" spans="3:4">
      <c r="C1513" s="256"/>
      <c r="D1513" s="256"/>
    </row>
    <row r="1514" spans="3:4">
      <c r="C1514" s="256"/>
      <c r="D1514" s="256"/>
    </row>
    <row r="1515" spans="3:4">
      <c r="C1515" s="256"/>
      <c r="D1515" s="256"/>
    </row>
    <row r="1516" spans="3:4">
      <c r="C1516" s="256"/>
      <c r="D1516" s="256"/>
    </row>
    <row r="1517" spans="3:4">
      <c r="C1517" s="256"/>
      <c r="D1517" s="256"/>
    </row>
    <row r="1518" spans="3:4">
      <c r="C1518" s="256"/>
      <c r="D1518" s="256"/>
    </row>
    <row r="1519" spans="3:4">
      <c r="C1519" s="256"/>
      <c r="D1519" s="256"/>
    </row>
    <row r="1520" spans="3:4">
      <c r="C1520" s="256"/>
      <c r="D1520" s="256"/>
    </row>
    <row r="1521" spans="3:4">
      <c r="C1521" s="256"/>
      <c r="D1521" s="256"/>
    </row>
    <row r="1522" spans="3:4">
      <c r="C1522" s="256"/>
      <c r="D1522" s="256"/>
    </row>
    <row r="1523" spans="3:4">
      <c r="C1523" s="256"/>
      <c r="D1523" s="256"/>
    </row>
    <row r="1524" spans="3:4">
      <c r="C1524" s="256"/>
      <c r="D1524" s="256"/>
    </row>
    <row r="1525" spans="3:4">
      <c r="C1525" s="256"/>
      <c r="D1525" s="256"/>
    </row>
    <row r="1526" spans="3:4">
      <c r="C1526" s="256"/>
      <c r="D1526" s="256"/>
    </row>
    <row r="1527" spans="3:4">
      <c r="C1527" s="256"/>
      <c r="D1527" s="256"/>
    </row>
    <row r="1528" spans="3:4">
      <c r="C1528" s="256"/>
      <c r="D1528" s="256"/>
    </row>
    <row r="1529" spans="3:4">
      <c r="C1529" s="256"/>
      <c r="D1529" s="256"/>
    </row>
    <row r="1530" spans="3:4">
      <c r="C1530" s="256"/>
      <c r="D1530" s="256"/>
    </row>
    <row r="1531" spans="3:4">
      <c r="C1531" s="256"/>
      <c r="D1531" s="256"/>
    </row>
    <row r="1532" spans="3:4">
      <c r="C1532" s="256"/>
      <c r="D1532" s="256"/>
    </row>
    <row r="1533" spans="3:4">
      <c r="C1533" s="256"/>
      <c r="D1533" s="256"/>
    </row>
    <row r="1534" spans="3:4">
      <c r="C1534" s="256"/>
      <c r="D1534" s="256"/>
    </row>
    <row r="1535" spans="3:4">
      <c r="C1535" s="256"/>
      <c r="D1535" s="256"/>
    </row>
    <row r="1536" spans="3:4">
      <c r="C1536" s="256"/>
      <c r="D1536" s="256"/>
    </row>
    <row r="1537" spans="3:4">
      <c r="C1537" s="256"/>
      <c r="D1537" s="256"/>
    </row>
    <row r="1538" spans="3:4">
      <c r="C1538" s="256"/>
      <c r="D1538" s="256"/>
    </row>
    <row r="1539" spans="3:4">
      <c r="C1539" s="256"/>
      <c r="D1539" s="256"/>
    </row>
    <row r="1540" spans="3:4">
      <c r="C1540" s="256"/>
      <c r="D1540" s="256"/>
    </row>
    <row r="1541" spans="3:4">
      <c r="C1541" s="256"/>
      <c r="D1541" s="256"/>
    </row>
    <row r="1542" spans="3:4">
      <c r="C1542" s="256"/>
      <c r="D1542" s="256"/>
    </row>
    <row r="1543" spans="3:4">
      <c r="C1543" s="256"/>
      <c r="D1543" s="256"/>
    </row>
    <row r="1544" spans="3:4">
      <c r="C1544" s="256"/>
      <c r="D1544" s="256"/>
    </row>
    <row r="1545" spans="3:4">
      <c r="C1545" s="256"/>
      <c r="D1545" s="256"/>
    </row>
    <row r="1546" spans="3:4">
      <c r="C1546" s="256"/>
      <c r="D1546" s="256"/>
    </row>
    <row r="1547" spans="3:4">
      <c r="C1547" s="256"/>
      <c r="D1547" s="256"/>
    </row>
    <row r="1548" spans="3:4">
      <c r="C1548" s="256"/>
      <c r="D1548" s="256"/>
    </row>
    <row r="1549" spans="3:4">
      <c r="C1549" s="256"/>
      <c r="D1549" s="256"/>
    </row>
    <row r="1550" spans="3:4">
      <c r="C1550" s="256"/>
      <c r="D1550" s="256"/>
    </row>
    <row r="1551" spans="3:4">
      <c r="C1551" s="256"/>
      <c r="D1551" s="256"/>
    </row>
    <row r="1552" spans="3:4">
      <c r="C1552" s="256"/>
      <c r="D1552" s="256"/>
    </row>
    <row r="1553" spans="3:4">
      <c r="C1553" s="256"/>
      <c r="D1553" s="256"/>
    </row>
    <row r="1554" spans="3:4">
      <c r="C1554" s="256"/>
      <c r="D1554" s="256"/>
    </row>
    <row r="1555" spans="3:4">
      <c r="C1555" s="256"/>
      <c r="D1555" s="256"/>
    </row>
    <row r="1556" spans="3:4">
      <c r="C1556" s="256"/>
      <c r="D1556" s="256"/>
    </row>
    <row r="1557" spans="3:4">
      <c r="C1557" s="256"/>
      <c r="D1557" s="256"/>
    </row>
    <row r="1558" spans="3:4">
      <c r="C1558" s="256"/>
      <c r="D1558" s="256"/>
    </row>
    <row r="1559" spans="3:4">
      <c r="C1559" s="256"/>
      <c r="D1559" s="256"/>
    </row>
    <row r="1560" spans="3:4">
      <c r="C1560" s="256"/>
      <c r="D1560" s="256"/>
    </row>
    <row r="1561" spans="3:4">
      <c r="C1561" s="256"/>
      <c r="D1561" s="256"/>
    </row>
    <row r="1562" spans="3:4">
      <c r="C1562" s="256"/>
      <c r="D1562" s="256"/>
    </row>
    <row r="1563" spans="3:4">
      <c r="C1563" s="256"/>
      <c r="D1563" s="256"/>
    </row>
    <row r="1564" spans="3:4">
      <c r="C1564" s="256"/>
      <c r="D1564" s="256"/>
    </row>
    <row r="1565" spans="3:4">
      <c r="C1565" s="256"/>
      <c r="D1565" s="256"/>
    </row>
    <row r="1566" spans="3:4">
      <c r="C1566" s="256"/>
      <c r="D1566" s="256"/>
    </row>
    <row r="1567" spans="3:4">
      <c r="C1567" s="256"/>
      <c r="D1567" s="256"/>
    </row>
    <row r="1568" spans="3:4">
      <c r="C1568" s="256"/>
      <c r="D1568" s="256"/>
    </row>
    <row r="1569" spans="3:4">
      <c r="C1569" s="256"/>
      <c r="D1569" s="256"/>
    </row>
    <row r="1570" spans="3:4">
      <c r="C1570" s="256"/>
      <c r="D1570" s="256"/>
    </row>
    <row r="1571" spans="3:4">
      <c r="C1571" s="256"/>
      <c r="D1571" s="256"/>
    </row>
    <row r="1572" spans="3:4">
      <c r="C1572" s="256"/>
      <c r="D1572" s="256"/>
    </row>
    <row r="1573" spans="3:4">
      <c r="C1573" s="256"/>
      <c r="D1573" s="256"/>
    </row>
    <row r="1574" spans="3:4">
      <c r="C1574" s="256"/>
      <c r="D1574" s="256"/>
    </row>
    <row r="1575" spans="3:4">
      <c r="C1575" s="256"/>
      <c r="D1575" s="256"/>
    </row>
    <row r="1576" spans="3:4">
      <c r="C1576" s="256"/>
      <c r="D1576" s="256"/>
    </row>
    <row r="1577" spans="3:4">
      <c r="C1577" s="256"/>
      <c r="D1577" s="256"/>
    </row>
    <row r="1578" spans="3:4">
      <c r="C1578" s="256"/>
      <c r="D1578" s="256"/>
    </row>
    <row r="1579" spans="3:4">
      <c r="C1579" s="256"/>
      <c r="D1579" s="256"/>
    </row>
    <row r="1580" spans="3:4">
      <c r="C1580" s="256"/>
      <c r="D1580" s="256"/>
    </row>
    <row r="1581" spans="3:4">
      <c r="C1581" s="256"/>
      <c r="D1581" s="256"/>
    </row>
    <row r="1582" spans="3:4">
      <c r="C1582" s="256"/>
      <c r="D1582" s="256"/>
    </row>
    <row r="1583" spans="3:4">
      <c r="C1583" s="256"/>
      <c r="D1583" s="256"/>
    </row>
    <row r="1584" spans="3:4">
      <c r="C1584" s="256"/>
      <c r="D1584" s="256"/>
    </row>
    <row r="1585" spans="3:4">
      <c r="C1585" s="256"/>
      <c r="D1585" s="256"/>
    </row>
    <row r="1586" spans="3:4">
      <c r="C1586" s="256"/>
      <c r="D1586" s="256"/>
    </row>
    <row r="1587" spans="3:4">
      <c r="C1587" s="256"/>
      <c r="D1587" s="256"/>
    </row>
    <row r="1588" spans="3:4">
      <c r="C1588" s="256"/>
      <c r="D1588" s="256"/>
    </row>
    <row r="1589" spans="3:4">
      <c r="C1589" s="256"/>
      <c r="D1589" s="256"/>
    </row>
    <row r="1590" spans="3:4">
      <c r="C1590" s="256"/>
      <c r="D1590" s="256"/>
    </row>
    <row r="1591" spans="3:4">
      <c r="C1591" s="256"/>
      <c r="D1591" s="256"/>
    </row>
    <row r="1592" spans="3:4">
      <c r="C1592" s="256"/>
      <c r="D1592" s="256"/>
    </row>
    <row r="1593" spans="3:4">
      <c r="C1593" s="256"/>
      <c r="D1593" s="256"/>
    </row>
    <row r="1594" spans="3:4">
      <c r="C1594" s="256"/>
      <c r="D1594" s="256"/>
    </row>
    <row r="1595" spans="3:4">
      <c r="C1595" s="256"/>
      <c r="D1595" s="256"/>
    </row>
    <row r="1596" spans="3:4">
      <c r="C1596" s="256"/>
      <c r="D1596" s="256"/>
    </row>
    <row r="1597" spans="3:4">
      <c r="C1597" s="256"/>
      <c r="D1597" s="256"/>
    </row>
    <row r="1598" spans="3:4">
      <c r="C1598" s="256"/>
      <c r="D1598" s="256"/>
    </row>
    <row r="1599" spans="3:4">
      <c r="C1599" s="256"/>
      <c r="D1599" s="256"/>
    </row>
    <row r="1600" spans="3:4">
      <c r="C1600" s="256"/>
      <c r="D1600" s="256"/>
    </row>
    <row r="1601" spans="3:4">
      <c r="C1601" s="256"/>
      <c r="D1601" s="256"/>
    </row>
    <row r="1602" spans="3:4">
      <c r="C1602" s="256"/>
      <c r="D1602" s="256"/>
    </row>
    <row r="1603" spans="3:4">
      <c r="C1603" s="256"/>
      <c r="D1603" s="256"/>
    </row>
    <row r="1604" spans="3:4">
      <c r="C1604" s="256"/>
      <c r="D1604" s="256"/>
    </row>
    <row r="1605" spans="3:4">
      <c r="C1605" s="256"/>
      <c r="D1605" s="256"/>
    </row>
    <row r="1606" spans="3:4">
      <c r="C1606" s="256"/>
      <c r="D1606" s="256"/>
    </row>
    <row r="1607" spans="3:4">
      <c r="C1607" s="256"/>
      <c r="D1607" s="256"/>
    </row>
    <row r="1608" spans="3:4">
      <c r="C1608" s="256"/>
      <c r="D1608" s="256"/>
    </row>
    <row r="1609" spans="3:4">
      <c r="C1609" s="256"/>
      <c r="D1609" s="256"/>
    </row>
    <row r="1610" spans="3:4">
      <c r="C1610" s="256"/>
      <c r="D1610" s="256"/>
    </row>
    <row r="1611" spans="3:4">
      <c r="C1611" s="256"/>
      <c r="D1611" s="256"/>
    </row>
    <row r="1612" spans="3:4">
      <c r="C1612" s="256"/>
      <c r="D1612" s="256"/>
    </row>
    <row r="1613" spans="3:4">
      <c r="C1613" s="256"/>
      <c r="D1613" s="256"/>
    </row>
    <row r="1614" spans="3:4">
      <c r="C1614" s="256"/>
      <c r="D1614" s="256"/>
    </row>
    <row r="1615" spans="3:4">
      <c r="C1615" s="256"/>
      <c r="D1615" s="256"/>
    </row>
    <row r="1616" spans="3:4">
      <c r="C1616" s="256"/>
      <c r="D1616" s="256"/>
    </row>
    <row r="1617" spans="3:4">
      <c r="C1617" s="256"/>
      <c r="D1617" s="256"/>
    </row>
    <row r="1618" spans="3:4">
      <c r="C1618" s="256"/>
      <c r="D1618" s="256"/>
    </row>
    <row r="1619" spans="3:4">
      <c r="C1619" s="256"/>
      <c r="D1619" s="256"/>
    </row>
    <row r="1620" spans="3:4">
      <c r="C1620" s="256"/>
      <c r="D1620" s="256"/>
    </row>
    <row r="1621" spans="3:4">
      <c r="C1621" s="256"/>
      <c r="D1621" s="256"/>
    </row>
    <row r="1622" spans="3:4">
      <c r="C1622" s="256"/>
      <c r="D1622" s="256"/>
    </row>
    <row r="1623" spans="3:4">
      <c r="C1623" s="256"/>
      <c r="D1623" s="256"/>
    </row>
    <row r="1624" spans="3:4">
      <c r="C1624" s="256"/>
      <c r="D1624" s="256"/>
    </row>
    <row r="1625" spans="3:4">
      <c r="C1625" s="256"/>
      <c r="D1625" s="256"/>
    </row>
    <row r="1626" spans="3:4">
      <c r="C1626" s="256"/>
      <c r="D1626" s="256"/>
    </row>
    <row r="1627" spans="3:4">
      <c r="C1627" s="256"/>
      <c r="D1627" s="256"/>
    </row>
    <row r="1628" spans="3:4">
      <c r="C1628" s="256"/>
      <c r="D1628" s="256"/>
    </row>
    <row r="1629" spans="3:4">
      <c r="C1629" s="256"/>
      <c r="D1629" s="256"/>
    </row>
    <row r="1630" spans="3:4">
      <c r="C1630" s="256"/>
      <c r="D1630" s="256"/>
    </row>
    <row r="1631" spans="3:4">
      <c r="C1631" s="256"/>
      <c r="D1631" s="256"/>
    </row>
    <row r="1632" spans="3:4">
      <c r="C1632" s="256"/>
      <c r="D1632" s="256"/>
    </row>
    <row r="1633" spans="3:4">
      <c r="C1633" s="256"/>
      <c r="D1633" s="256"/>
    </row>
    <row r="1634" spans="3:4">
      <c r="C1634" s="256"/>
      <c r="D1634" s="256"/>
    </row>
    <row r="1635" spans="3:4">
      <c r="C1635" s="256"/>
      <c r="D1635" s="256"/>
    </row>
    <row r="1636" spans="3:4">
      <c r="C1636" s="256"/>
      <c r="D1636" s="256"/>
    </row>
    <row r="1637" spans="3:4">
      <c r="C1637" s="256"/>
      <c r="D1637" s="256"/>
    </row>
    <row r="1638" spans="3:4">
      <c r="C1638" s="256"/>
      <c r="D1638" s="256"/>
    </row>
    <row r="1639" spans="3:4">
      <c r="C1639" s="256"/>
      <c r="D1639" s="256"/>
    </row>
    <row r="1640" spans="3:4">
      <c r="C1640" s="256"/>
      <c r="D1640" s="256"/>
    </row>
    <row r="1641" spans="3:4">
      <c r="C1641" s="256"/>
      <c r="D1641" s="256"/>
    </row>
    <row r="1642" spans="3:4">
      <c r="C1642" s="256"/>
      <c r="D1642" s="256"/>
    </row>
    <row r="1643" spans="3:4">
      <c r="C1643" s="256"/>
      <c r="D1643" s="256"/>
    </row>
    <row r="1644" spans="3:4">
      <c r="C1644" s="256"/>
      <c r="D1644" s="256"/>
    </row>
    <row r="1645" spans="3:4">
      <c r="C1645" s="256"/>
      <c r="D1645" s="256"/>
    </row>
    <row r="1646" spans="3:4">
      <c r="C1646" s="256"/>
      <c r="D1646" s="256"/>
    </row>
    <row r="1647" spans="3:4">
      <c r="C1647" s="256"/>
      <c r="D1647" s="256"/>
    </row>
    <row r="1648" spans="3:4">
      <c r="C1648" s="256"/>
      <c r="D1648" s="256"/>
    </row>
    <row r="1649" spans="3:4">
      <c r="C1649" s="256"/>
      <c r="D1649" s="256"/>
    </row>
    <row r="1650" spans="3:4">
      <c r="C1650" s="256"/>
      <c r="D1650" s="256"/>
    </row>
    <row r="1651" spans="3:4">
      <c r="C1651" s="256"/>
      <c r="D1651" s="256"/>
    </row>
    <row r="1652" spans="3:4">
      <c r="C1652" s="256"/>
      <c r="D1652" s="256"/>
    </row>
    <row r="1653" spans="3:4">
      <c r="C1653" s="256"/>
      <c r="D1653" s="256"/>
    </row>
    <row r="1654" spans="3:4">
      <c r="C1654" s="256"/>
      <c r="D1654" s="256"/>
    </row>
    <row r="1655" spans="3:4">
      <c r="C1655" s="256"/>
      <c r="D1655" s="256"/>
    </row>
    <row r="1656" spans="3:4">
      <c r="C1656" s="256"/>
      <c r="D1656" s="256"/>
    </row>
    <row r="1657" spans="3:4">
      <c r="C1657" s="256"/>
      <c r="D1657" s="256"/>
    </row>
    <row r="1658" spans="3:4">
      <c r="C1658" s="256"/>
      <c r="D1658" s="256"/>
    </row>
    <row r="1659" spans="3:4">
      <c r="C1659" s="256"/>
      <c r="D1659" s="256"/>
    </row>
    <row r="1660" spans="3:4">
      <c r="C1660" s="256"/>
      <c r="D1660" s="256"/>
    </row>
    <row r="1661" spans="3:4">
      <c r="C1661" s="256"/>
      <c r="D1661" s="256"/>
    </row>
    <row r="1662" spans="3:4">
      <c r="C1662" s="256"/>
      <c r="D1662" s="256"/>
    </row>
    <row r="1663" spans="3:4">
      <c r="C1663" s="256"/>
      <c r="D1663" s="256"/>
    </row>
    <row r="1664" spans="3:4">
      <c r="C1664" s="256"/>
      <c r="D1664" s="256"/>
    </row>
    <row r="1665" spans="3:4">
      <c r="C1665" s="256"/>
      <c r="D1665" s="256"/>
    </row>
    <row r="1666" spans="3:4">
      <c r="C1666" s="256"/>
      <c r="D1666" s="256"/>
    </row>
    <row r="1667" spans="3:4">
      <c r="C1667" s="256"/>
      <c r="D1667" s="256"/>
    </row>
    <row r="1668" spans="3:4">
      <c r="C1668" s="256"/>
      <c r="D1668" s="256"/>
    </row>
    <row r="1669" spans="3:4">
      <c r="C1669" s="256"/>
      <c r="D1669" s="256"/>
    </row>
    <row r="1670" spans="3:4">
      <c r="C1670" s="256"/>
      <c r="D1670" s="256"/>
    </row>
    <row r="1671" spans="3:4">
      <c r="C1671" s="256"/>
      <c r="D1671" s="256"/>
    </row>
    <row r="1672" spans="3:4">
      <c r="C1672" s="256"/>
      <c r="D1672" s="256"/>
    </row>
    <row r="1673" spans="3:4">
      <c r="C1673" s="256"/>
      <c r="D1673" s="256"/>
    </row>
    <row r="1674" spans="3:4">
      <c r="C1674" s="256"/>
      <c r="D1674" s="256"/>
    </row>
    <row r="1675" spans="3:4">
      <c r="C1675" s="256"/>
      <c r="D1675" s="256"/>
    </row>
    <row r="1676" spans="3:4">
      <c r="C1676" s="256"/>
      <c r="D1676" s="256"/>
    </row>
    <row r="1677" spans="3:4">
      <c r="C1677" s="256"/>
      <c r="D1677" s="256"/>
    </row>
    <row r="1678" spans="3:4">
      <c r="C1678" s="256"/>
      <c r="D1678" s="256"/>
    </row>
    <row r="1679" spans="3:4">
      <c r="C1679" s="256"/>
      <c r="D1679" s="256"/>
    </row>
    <row r="1680" spans="3:4">
      <c r="C1680" s="256"/>
      <c r="D1680" s="256"/>
    </row>
    <row r="1681" spans="3:4">
      <c r="C1681" s="256"/>
      <c r="D1681" s="256"/>
    </row>
    <row r="1682" spans="3:4">
      <c r="C1682" s="256"/>
      <c r="D1682" s="256"/>
    </row>
    <row r="1683" spans="3:4">
      <c r="C1683" s="256"/>
      <c r="D1683" s="256"/>
    </row>
    <row r="1684" spans="3:4">
      <c r="C1684" s="256"/>
      <c r="D1684" s="256"/>
    </row>
    <row r="1685" spans="3:4">
      <c r="C1685" s="256"/>
      <c r="D1685" s="256"/>
    </row>
    <row r="1686" spans="3:4">
      <c r="C1686" s="256"/>
      <c r="D1686" s="256"/>
    </row>
    <row r="1687" spans="3:4">
      <c r="C1687" s="256"/>
      <c r="D1687" s="256"/>
    </row>
    <row r="1688" spans="3:4">
      <c r="C1688" s="256"/>
      <c r="D1688" s="256"/>
    </row>
    <row r="1689" spans="3:4">
      <c r="C1689" s="256"/>
      <c r="D1689" s="256"/>
    </row>
    <row r="1690" spans="3:4">
      <c r="C1690" s="256"/>
      <c r="D1690" s="256"/>
    </row>
    <row r="1691" spans="3:4">
      <c r="C1691" s="256"/>
      <c r="D1691" s="256"/>
    </row>
    <row r="1692" spans="3:4">
      <c r="C1692" s="256"/>
      <c r="D1692" s="256"/>
    </row>
    <row r="1693" spans="3:4">
      <c r="C1693" s="256"/>
      <c r="D1693" s="256"/>
    </row>
    <row r="1694" spans="3:4">
      <c r="C1694" s="256"/>
      <c r="D1694" s="256"/>
    </row>
    <row r="1695" spans="3:4">
      <c r="C1695" s="256"/>
      <c r="D1695" s="256"/>
    </row>
    <row r="1696" spans="3:4">
      <c r="C1696" s="256"/>
      <c r="D1696" s="256"/>
    </row>
    <row r="1697" spans="3:4">
      <c r="C1697" s="256"/>
      <c r="D1697" s="256"/>
    </row>
    <row r="1698" spans="3:4">
      <c r="C1698" s="256"/>
      <c r="D1698" s="256"/>
    </row>
    <row r="1699" spans="3:4">
      <c r="C1699" s="256"/>
      <c r="D1699" s="256"/>
    </row>
    <row r="1700" spans="3:4">
      <c r="C1700" s="256"/>
      <c r="D1700" s="256"/>
    </row>
    <row r="1701" spans="3:4">
      <c r="C1701" s="256"/>
      <c r="D1701" s="256"/>
    </row>
    <row r="1702" spans="3:4">
      <c r="C1702" s="256"/>
      <c r="D1702" s="256"/>
    </row>
    <row r="1703" spans="3:4">
      <c r="C1703" s="256"/>
      <c r="D1703" s="256"/>
    </row>
    <row r="1704" spans="3:4">
      <c r="C1704" s="256"/>
      <c r="D1704" s="256"/>
    </row>
    <row r="1705" spans="3:4">
      <c r="C1705" s="256"/>
      <c r="D1705" s="256"/>
    </row>
    <row r="1706" spans="3:4">
      <c r="C1706" s="256"/>
      <c r="D1706" s="256"/>
    </row>
    <row r="1707" spans="3:4">
      <c r="C1707" s="256"/>
      <c r="D1707" s="256"/>
    </row>
    <row r="1708" spans="3:4">
      <c r="C1708" s="256"/>
      <c r="D1708" s="256"/>
    </row>
    <row r="1709" spans="3:4">
      <c r="C1709" s="256"/>
      <c r="D1709" s="256"/>
    </row>
    <row r="1710" spans="3:4">
      <c r="C1710" s="256"/>
      <c r="D1710" s="256"/>
    </row>
    <row r="1711" spans="3:4">
      <c r="C1711" s="256"/>
      <c r="D1711" s="256"/>
    </row>
    <row r="1712" spans="3:4">
      <c r="C1712" s="256"/>
      <c r="D1712" s="256"/>
    </row>
    <row r="1713" spans="3:4">
      <c r="C1713" s="256"/>
      <c r="D1713" s="256"/>
    </row>
    <row r="1714" spans="3:4">
      <c r="C1714" s="256"/>
      <c r="D1714" s="256"/>
    </row>
    <row r="1715" spans="3:4">
      <c r="C1715" s="256"/>
      <c r="D1715" s="256"/>
    </row>
    <row r="1716" spans="3:4">
      <c r="C1716" s="256"/>
      <c r="D1716" s="256"/>
    </row>
    <row r="1717" spans="3:4">
      <c r="C1717" s="256"/>
      <c r="D1717" s="256"/>
    </row>
    <row r="1718" spans="3:4">
      <c r="C1718" s="256"/>
      <c r="D1718" s="256"/>
    </row>
    <row r="1719" spans="3:4">
      <c r="C1719" s="256"/>
      <c r="D1719" s="256"/>
    </row>
    <row r="1720" spans="3:4">
      <c r="C1720" s="256"/>
      <c r="D1720" s="256"/>
    </row>
    <row r="1721" spans="3:4">
      <c r="C1721" s="256"/>
      <c r="D1721" s="256"/>
    </row>
    <row r="1722" spans="3:4">
      <c r="C1722" s="256"/>
      <c r="D1722" s="256"/>
    </row>
    <row r="1723" spans="3:4">
      <c r="C1723" s="256"/>
      <c r="D1723" s="256"/>
    </row>
    <row r="1724" spans="3:4">
      <c r="C1724" s="256"/>
      <c r="D1724" s="256"/>
    </row>
    <row r="1725" spans="3:4">
      <c r="C1725" s="256"/>
      <c r="D1725" s="256"/>
    </row>
    <row r="1726" spans="3:4">
      <c r="C1726" s="256"/>
      <c r="D1726" s="256"/>
    </row>
    <row r="1727" spans="3:4">
      <c r="C1727" s="256"/>
      <c r="D1727" s="256"/>
    </row>
    <row r="1728" spans="3:4">
      <c r="C1728" s="256"/>
      <c r="D1728" s="256"/>
    </row>
    <row r="1729" spans="3:4">
      <c r="C1729" s="256"/>
      <c r="D1729" s="256"/>
    </row>
    <row r="1730" spans="3:4">
      <c r="C1730" s="256"/>
      <c r="D1730" s="256"/>
    </row>
    <row r="1731" spans="3:4">
      <c r="C1731" s="256"/>
      <c r="D1731" s="256"/>
    </row>
    <row r="1732" spans="3:4">
      <c r="C1732" s="256"/>
      <c r="D1732" s="256"/>
    </row>
    <row r="1733" spans="3:4">
      <c r="C1733" s="256"/>
      <c r="D1733" s="256"/>
    </row>
    <row r="1734" spans="3:4">
      <c r="C1734" s="256"/>
      <c r="D1734" s="256"/>
    </row>
    <row r="1735" spans="3:4">
      <c r="C1735" s="256"/>
      <c r="D1735" s="256"/>
    </row>
    <row r="1736" spans="3:4">
      <c r="C1736" s="256"/>
      <c r="D1736" s="256"/>
    </row>
    <row r="1737" spans="3:4">
      <c r="C1737" s="256"/>
      <c r="D1737" s="256"/>
    </row>
    <row r="1738" spans="3:4">
      <c r="C1738" s="256"/>
      <c r="D1738" s="256"/>
    </row>
    <row r="1739" spans="3:4">
      <c r="C1739" s="256"/>
      <c r="D1739" s="256"/>
    </row>
    <row r="1740" spans="3:4">
      <c r="C1740" s="256"/>
      <c r="D1740" s="256"/>
    </row>
    <row r="1741" spans="3:4">
      <c r="C1741" s="256"/>
      <c r="D1741" s="256"/>
    </row>
    <row r="1742" spans="3:4">
      <c r="C1742" s="256"/>
      <c r="D1742" s="256"/>
    </row>
    <row r="1743" spans="3:4">
      <c r="C1743" s="256"/>
      <c r="D1743" s="256"/>
    </row>
    <row r="1744" spans="3:4">
      <c r="C1744" s="256"/>
      <c r="D1744" s="256"/>
    </row>
    <row r="1745" spans="3:4">
      <c r="C1745" s="256"/>
      <c r="D1745" s="256"/>
    </row>
    <row r="1746" spans="3:4">
      <c r="C1746" s="256"/>
      <c r="D1746" s="256"/>
    </row>
    <row r="1747" spans="3:4">
      <c r="C1747" s="256"/>
      <c r="D1747" s="256"/>
    </row>
    <row r="1748" spans="3:4">
      <c r="C1748" s="256"/>
      <c r="D1748" s="256"/>
    </row>
    <row r="1749" spans="3:4">
      <c r="C1749" s="256"/>
      <c r="D1749" s="256"/>
    </row>
    <row r="1750" spans="3:4">
      <c r="C1750" s="256"/>
      <c r="D1750" s="256"/>
    </row>
    <row r="1751" spans="3:4">
      <c r="C1751" s="256"/>
      <c r="D1751" s="256"/>
    </row>
    <row r="1752" spans="3:4">
      <c r="C1752" s="256"/>
      <c r="D1752" s="256"/>
    </row>
    <row r="1753" spans="3:4">
      <c r="C1753" s="256"/>
      <c r="D1753" s="256"/>
    </row>
    <row r="1754" spans="3:4">
      <c r="C1754" s="256"/>
      <c r="D1754" s="256"/>
    </row>
    <row r="1755" spans="3:4">
      <c r="C1755" s="256"/>
      <c r="D1755" s="256"/>
    </row>
    <row r="1756" spans="3:4">
      <c r="C1756" s="256"/>
      <c r="D1756" s="256"/>
    </row>
    <row r="1757" spans="3:4">
      <c r="C1757" s="256"/>
      <c r="D1757" s="256"/>
    </row>
    <row r="1758" spans="3:4">
      <c r="C1758" s="256"/>
      <c r="D1758" s="256"/>
    </row>
    <row r="1759" spans="3:4">
      <c r="C1759" s="256"/>
      <c r="D1759" s="256"/>
    </row>
    <row r="1760" spans="3:4">
      <c r="C1760" s="256"/>
      <c r="D1760" s="256"/>
    </row>
    <row r="1761" spans="3:4">
      <c r="C1761" s="256"/>
      <c r="D1761" s="256"/>
    </row>
    <row r="1762" spans="3:4">
      <c r="C1762" s="256"/>
      <c r="D1762" s="256"/>
    </row>
    <row r="1763" spans="3:4">
      <c r="C1763" s="256"/>
      <c r="D1763" s="256"/>
    </row>
    <row r="1764" spans="3:4">
      <c r="C1764" s="256"/>
      <c r="D1764" s="256"/>
    </row>
    <row r="1765" spans="3:4">
      <c r="C1765" s="256"/>
      <c r="D1765" s="256"/>
    </row>
    <row r="1766" spans="3:4">
      <c r="C1766" s="256"/>
      <c r="D1766" s="256"/>
    </row>
    <row r="1767" spans="3:4">
      <c r="C1767" s="256"/>
      <c r="D1767" s="256"/>
    </row>
    <row r="1768" spans="3:4">
      <c r="C1768" s="256"/>
      <c r="D1768" s="256"/>
    </row>
    <row r="1769" spans="3:4">
      <c r="C1769" s="256"/>
      <c r="D1769" s="256"/>
    </row>
    <row r="1770" spans="3:4">
      <c r="C1770" s="256"/>
      <c r="D1770" s="256"/>
    </row>
    <row r="1771" spans="3:4">
      <c r="C1771" s="256"/>
      <c r="D1771" s="256"/>
    </row>
    <row r="1772" spans="3:4">
      <c r="C1772" s="256"/>
      <c r="D1772" s="256"/>
    </row>
    <row r="1773" spans="3:4">
      <c r="C1773" s="256"/>
      <c r="D1773" s="256"/>
    </row>
    <row r="1774" spans="3:4">
      <c r="C1774" s="256"/>
      <c r="D1774" s="256"/>
    </row>
    <row r="1775" spans="3:4">
      <c r="C1775" s="256"/>
      <c r="D1775" s="256"/>
    </row>
    <row r="1776" spans="3:4">
      <c r="C1776" s="256"/>
      <c r="D1776" s="256"/>
    </row>
    <row r="1777" spans="3:4">
      <c r="C1777" s="256"/>
      <c r="D1777" s="256"/>
    </row>
    <row r="1778" spans="3:4">
      <c r="C1778" s="256"/>
      <c r="D1778" s="256"/>
    </row>
    <row r="1779" spans="3:4">
      <c r="C1779" s="256"/>
      <c r="D1779" s="256"/>
    </row>
    <row r="1780" spans="3:4">
      <c r="C1780" s="256"/>
      <c r="D1780" s="256"/>
    </row>
    <row r="1781" spans="3:4">
      <c r="C1781" s="256"/>
      <c r="D1781" s="256"/>
    </row>
    <row r="1782" spans="3:4">
      <c r="C1782" s="256"/>
      <c r="D1782" s="256"/>
    </row>
    <row r="1783" spans="3:4">
      <c r="C1783" s="256"/>
      <c r="D1783" s="256"/>
    </row>
    <row r="1784" spans="3:4">
      <c r="C1784" s="256"/>
      <c r="D1784" s="256"/>
    </row>
    <row r="1785" spans="3:4">
      <c r="C1785" s="256"/>
      <c r="D1785" s="256"/>
    </row>
    <row r="1786" spans="3:4">
      <c r="C1786" s="256"/>
      <c r="D1786" s="256"/>
    </row>
    <row r="1787" spans="3:4">
      <c r="C1787" s="256"/>
      <c r="D1787" s="256"/>
    </row>
    <row r="1788" spans="3:4">
      <c r="C1788" s="256"/>
      <c r="D1788" s="256"/>
    </row>
    <row r="1789" spans="3:4">
      <c r="C1789" s="256"/>
      <c r="D1789" s="256"/>
    </row>
    <row r="1790" spans="3:4">
      <c r="C1790" s="256"/>
      <c r="D1790" s="256"/>
    </row>
    <row r="1791" spans="3:4">
      <c r="C1791" s="256"/>
      <c r="D1791" s="256"/>
    </row>
    <row r="1792" spans="3:4">
      <c r="C1792" s="256"/>
      <c r="D1792" s="256"/>
    </row>
    <row r="1793" spans="3:4">
      <c r="C1793" s="256"/>
      <c r="D1793" s="256"/>
    </row>
    <row r="1794" spans="3:4">
      <c r="C1794" s="256"/>
      <c r="D1794" s="256"/>
    </row>
    <row r="1795" spans="3:4">
      <c r="C1795" s="256"/>
      <c r="D1795" s="256"/>
    </row>
    <row r="1796" spans="3:4">
      <c r="C1796" s="256"/>
      <c r="D1796" s="256"/>
    </row>
    <row r="1797" spans="3:4">
      <c r="C1797" s="256"/>
      <c r="D1797" s="256"/>
    </row>
    <row r="1798" spans="3:4">
      <c r="C1798" s="256"/>
      <c r="D1798" s="256"/>
    </row>
    <row r="1799" spans="3:4">
      <c r="C1799" s="256"/>
      <c r="D1799" s="256"/>
    </row>
    <row r="1800" spans="3:4">
      <c r="C1800" s="256"/>
      <c r="D1800" s="256"/>
    </row>
    <row r="1801" spans="3:4">
      <c r="C1801" s="256"/>
      <c r="D1801" s="256"/>
    </row>
    <row r="1802" spans="3:4">
      <c r="C1802" s="256"/>
      <c r="D1802" s="256"/>
    </row>
    <row r="1803" spans="3:4">
      <c r="C1803" s="256"/>
      <c r="D1803" s="256"/>
    </row>
    <row r="1804" spans="3:4">
      <c r="C1804" s="256"/>
      <c r="D1804" s="256"/>
    </row>
    <row r="1805" spans="3:4">
      <c r="C1805" s="256"/>
      <c r="D1805" s="256"/>
    </row>
    <row r="1806" spans="3:4">
      <c r="C1806" s="256"/>
      <c r="D1806" s="256"/>
    </row>
    <row r="1807" spans="3:4">
      <c r="C1807" s="256"/>
      <c r="D1807" s="256"/>
    </row>
    <row r="1808" spans="3:4">
      <c r="C1808" s="256"/>
      <c r="D1808" s="256"/>
    </row>
    <row r="1809" spans="3:4">
      <c r="C1809" s="256"/>
      <c r="D1809" s="256"/>
    </row>
    <row r="1810" spans="3:4">
      <c r="C1810" s="256"/>
      <c r="D1810" s="256"/>
    </row>
    <row r="1811" spans="3:4">
      <c r="C1811" s="256"/>
      <c r="D1811" s="256"/>
    </row>
    <row r="1812" spans="3:4">
      <c r="C1812" s="256"/>
      <c r="D1812" s="256"/>
    </row>
    <row r="1813" spans="3:4">
      <c r="C1813" s="256"/>
      <c r="D1813" s="256"/>
    </row>
    <row r="1814" spans="3:4">
      <c r="C1814" s="256"/>
      <c r="D1814" s="256"/>
    </row>
    <row r="1815" spans="3:4">
      <c r="C1815" s="256"/>
      <c r="D1815" s="256"/>
    </row>
    <row r="1816" spans="3:4">
      <c r="C1816" s="256"/>
      <c r="D1816" s="256"/>
    </row>
    <row r="1817" spans="3:4">
      <c r="C1817" s="256"/>
      <c r="D1817" s="256"/>
    </row>
    <row r="1818" spans="3:4">
      <c r="C1818" s="256"/>
      <c r="D1818" s="256"/>
    </row>
    <row r="1819" spans="3:4">
      <c r="C1819" s="256"/>
      <c r="D1819" s="256"/>
    </row>
    <row r="1820" spans="3:4">
      <c r="C1820" s="256"/>
      <c r="D1820" s="256"/>
    </row>
    <row r="1821" spans="3:4">
      <c r="C1821" s="256"/>
      <c r="D1821" s="256"/>
    </row>
    <row r="1822" spans="3:4">
      <c r="C1822" s="256"/>
      <c r="D1822" s="256"/>
    </row>
    <row r="1823" spans="3:4">
      <c r="C1823" s="256"/>
      <c r="D1823" s="256"/>
    </row>
    <row r="1824" spans="3:4">
      <c r="C1824" s="256"/>
      <c r="D1824" s="256"/>
    </row>
    <row r="1825" spans="3:4">
      <c r="C1825" s="256"/>
      <c r="D1825" s="256"/>
    </row>
    <row r="1826" spans="3:4">
      <c r="C1826" s="256"/>
      <c r="D1826" s="256"/>
    </row>
    <row r="1827" spans="3:4">
      <c r="C1827" s="256"/>
      <c r="D1827" s="256"/>
    </row>
    <row r="1828" spans="3:4">
      <c r="C1828" s="256"/>
      <c r="D1828" s="256"/>
    </row>
    <row r="1829" spans="3:4">
      <c r="C1829" s="256"/>
      <c r="D1829" s="256"/>
    </row>
    <row r="1830" spans="3:4">
      <c r="C1830" s="256"/>
      <c r="D1830" s="256"/>
    </row>
    <row r="1831" spans="3:4">
      <c r="C1831" s="256"/>
      <c r="D1831" s="256"/>
    </row>
    <row r="1832" spans="3:4">
      <c r="C1832" s="256"/>
      <c r="D1832" s="256"/>
    </row>
    <row r="1833" spans="3:4">
      <c r="C1833" s="256"/>
      <c r="D1833" s="256"/>
    </row>
    <row r="1834" spans="3:4">
      <c r="C1834" s="256"/>
      <c r="D1834" s="256"/>
    </row>
    <row r="1835" spans="3:4">
      <c r="C1835" s="256"/>
      <c r="D1835" s="256"/>
    </row>
    <row r="1836" spans="3:4">
      <c r="C1836" s="256"/>
      <c r="D1836" s="256"/>
    </row>
    <row r="1837" spans="3:4">
      <c r="C1837" s="256"/>
      <c r="D1837" s="256"/>
    </row>
    <row r="1838" spans="3:4">
      <c r="C1838" s="256"/>
      <c r="D1838" s="256"/>
    </row>
    <row r="1839" spans="3:4">
      <c r="C1839" s="256"/>
      <c r="D1839" s="256"/>
    </row>
    <row r="1840" spans="3:4">
      <c r="C1840" s="256"/>
      <c r="D1840" s="256"/>
    </row>
    <row r="1841" spans="3:4">
      <c r="C1841" s="256"/>
      <c r="D1841" s="256"/>
    </row>
    <row r="1842" spans="3:4">
      <c r="C1842" s="256"/>
      <c r="D1842" s="256"/>
    </row>
    <row r="1843" spans="3:4">
      <c r="C1843" s="256"/>
      <c r="D1843" s="256"/>
    </row>
    <row r="1844" spans="3:4">
      <c r="C1844" s="256"/>
      <c r="D1844" s="256"/>
    </row>
    <row r="1845" spans="3:4">
      <c r="C1845" s="256"/>
      <c r="D1845" s="256"/>
    </row>
    <row r="1846" spans="3:4">
      <c r="C1846" s="256"/>
      <c r="D1846" s="256"/>
    </row>
    <row r="1847" spans="3:4">
      <c r="C1847" s="256"/>
      <c r="D1847" s="256"/>
    </row>
    <row r="1848" spans="3:4">
      <c r="C1848" s="256"/>
      <c r="D1848" s="256"/>
    </row>
    <row r="1849" spans="3:4">
      <c r="C1849" s="256"/>
      <c r="D1849" s="256"/>
    </row>
    <row r="1850" spans="3:4">
      <c r="C1850" s="256"/>
      <c r="D1850" s="256"/>
    </row>
    <row r="1851" spans="3:4">
      <c r="C1851" s="256"/>
      <c r="D1851" s="256"/>
    </row>
    <row r="1852" spans="3:4">
      <c r="C1852" s="256"/>
      <c r="D1852" s="256"/>
    </row>
    <row r="1853" spans="3:4">
      <c r="C1853" s="256"/>
      <c r="D1853" s="256"/>
    </row>
    <row r="1854" spans="3:4">
      <c r="C1854" s="256"/>
      <c r="D1854" s="256"/>
    </row>
    <row r="1855" spans="3:4">
      <c r="C1855" s="256"/>
      <c r="D1855" s="256"/>
    </row>
    <row r="1856" spans="3:4">
      <c r="C1856" s="256"/>
      <c r="D1856" s="256"/>
    </row>
    <row r="1857" spans="3:4">
      <c r="C1857" s="256"/>
      <c r="D1857" s="256"/>
    </row>
    <row r="1858" spans="3:4">
      <c r="C1858" s="256"/>
      <c r="D1858" s="256"/>
    </row>
    <row r="1859" spans="3:4">
      <c r="C1859" s="256"/>
      <c r="D1859" s="256"/>
    </row>
    <row r="1860" spans="3:4">
      <c r="C1860" s="256"/>
      <c r="D1860" s="256"/>
    </row>
    <row r="1861" spans="3:4">
      <c r="C1861" s="256"/>
      <c r="D1861" s="256"/>
    </row>
    <row r="1862" spans="3:4">
      <c r="C1862" s="256"/>
      <c r="D1862" s="256"/>
    </row>
    <row r="1863" spans="3:4">
      <c r="C1863" s="256"/>
      <c r="D1863" s="256"/>
    </row>
    <row r="1864" spans="3:4">
      <c r="C1864" s="256"/>
      <c r="D1864" s="256"/>
    </row>
    <row r="1865" spans="3:4">
      <c r="C1865" s="256"/>
      <c r="D1865" s="256"/>
    </row>
    <row r="1866" spans="3:4">
      <c r="C1866" s="256"/>
      <c r="D1866" s="256"/>
    </row>
    <row r="1867" spans="3:4">
      <c r="C1867" s="256"/>
      <c r="D1867" s="256"/>
    </row>
    <row r="1868" spans="3:4">
      <c r="C1868" s="256"/>
      <c r="D1868" s="256"/>
    </row>
    <row r="1869" spans="3:4">
      <c r="C1869" s="256"/>
      <c r="D1869" s="256"/>
    </row>
    <row r="1870" spans="3:4">
      <c r="C1870" s="256"/>
      <c r="D1870" s="256"/>
    </row>
    <row r="1871" spans="3:4">
      <c r="C1871" s="256"/>
      <c r="D1871" s="256"/>
    </row>
    <row r="1872" spans="3:4">
      <c r="C1872" s="256"/>
      <c r="D1872" s="256"/>
    </row>
    <row r="1873" spans="3:4">
      <c r="C1873" s="256"/>
      <c r="D1873" s="256"/>
    </row>
    <row r="1874" spans="3:4">
      <c r="C1874" s="256"/>
      <c r="D1874" s="256"/>
    </row>
    <row r="1875" spans="3:4">
      <c r="C1875" s="256"/>
      <c r="D1875" s="256"/>
    </row>
    <row r="1876" spans="3:4">
      <c r="C1876" s="256"/>
      <c r="D1876" s="256"/>
    </row>
    <row r="1877" spans="3:4">
      <c r="C1877" s="256"/>
      <c r="D1877" s="256"/>
    </row>
    <row r="1878" spans="3:4">
      <c r="C1878" s="256"/>
      <c r="D1878" s="256"/>
    </row>
    <row r="1879" spans="3:4">
      <c r="C1879" s="256"/>
      <c r="D1879" s="256"/>
    </row>
    <row r="1880" spans="3:4">
      <c r="C1880" s="256"/>
      <c r="D1880" s="256"/>
    </row>
    <row r="1881" spans="3:4">
      <c r="C1881" s="256"/>
      <c r="D1881" s="256"/>
    </row>
    <row r="1882" spans="3:4">
      <c r="C1882" s="256"/>
      <c r="D1882" s="256"/>
    </row>
    <row r="1883" spans="3:4">
      <c r="C1883" s="256"/>
      <c r="D1883" s="256"/>
    </row>
    <row r="1884" spans="3:4">
      <c r="C1884" s="256"/>
      <c r="D1884" s="256"/>
    </row>
    <row r="1885" spans="3:4">
      <c r="C1885" s="256"/>
      <c r="D1885" s="256"/>
    </row>
    <row r="1886" spans="3:4">
      <c r="C1886" s="256"/>
      <c r="D1886" s="256"/>
    </row>
    <row r="1887" spans="3:4">
      <c r="C1887" s="256"/>
      <c r="D1887" s="256"/>
    </row>
    <row r="1888" spans="3:4">
      <c r="C1888" s="256"/>
      <c r="D1888" s="256"/>
    </row>
    <row r="1889" spans="3:4">
      <c r="C1889" s="256"/>
      <c r="D1889" s="256"/>
    </row>
    <row r="1890" spans="3:4">
      <c r="C1890" s="256"/>
      <c r="D1890" s="256"/>
    </row>
    <row r="1891" spans="3:4">
      <c r="C1891" s="256"/>
      <c r="D1891" s="256"/>
    </row>
    <row r="1892" spans="3:4">
      <c r="C1892" s="256"/>
      <c r="D1892" s="256"/>
    </row>
    <row r="1893" spans="3:4">
      <c r="C1893" s="256"/>
      <c r="D1893" s="256"/>
    </row>
    <row r="1894" spans="3:4">
      <c r="C1894" s="256"/>
      <c r="D1894" s="256"/>
    </row>
    <row r="1895" spans="3:4">
      <c r="C1895" s="256"/>
      <c r="D1895" s="256"/>
    </row>
    <row r="1896" spans="3:4">
      <c r="C1896" s="256"/>
      <c r="D1896" s="256"/>
    </row>
    <row r="1897" spans="3:4">
      <c r="C1897" s="256"/>
      <c r="D1897" s="256"/>
    </row>
    <row r="1898" spans="3:4">
      <c r="C1898" s="256"/>
      <c r="D1898" s="256"/>
    </row>
    <row r="1899" spans="3:4">
      <c r="C1899" s="256"/>
      <c r="D1899" s="256"/>
    </row>
    <row r="1900" spans="3:4">
      <c r="C1900" s="256"/>
      <c r="D1900" s="256"/>
    </row>
    <row r="1901" spans="3:4">
      <c r="C1901" s="256"/>
      <c r="D1901" s="256"/>
    </row>
    <row r="1902" spans="3:4">
      <c r="C1902" s="256"/>
      <c r="D1902" s="256"/>
    </row>
    <row r="1903" spans="3:4">
      <c r="C1903" s="256"/>
      <c r="D1903" s="256"/>
    </row>
    <row r="1904" spans="3:4">
      <c r="C1904" s="256"/>
      <c r="D1904" s="256"/>
    </row>
    <row r="1905" spans="3:4">
      <c r="C1905" s="256"/>
      <c r="D1905" s="256"/>
    </row>
    <row r="1906" spans="3:4">
      <c r="C1906" s="256"/>
      <c r="D1906" s="256"/>
    </row>
    <row r="1907" spans="3:4">
      <c r="C1907" s="256"/>
      <c r="D1907" s="256"/>
    </row>
    <row r="1908" spans="3:4">
      <c r="C1908" s="256"/>
      <c r="D1908" s="256"/>
    </row>
    <row r="1909" spans="3:4">
      <c r="C1909" s="256"/>
      <c r="D1909" s="256"/>
    </row>
    <row r="1910" spans="3:4">
      <c r="C1910" s="256"/>
      <c r="D1910" s="256"/>
    </row>
    <row r="1911" spans="3:4">
      <c r="C1911" s="256"/>
      <c r="D1911" s="256"/>
    </row>
    <row r="1912" spans="3:4">
      <c r="C1912" s="256"/>
      <c r="D1912" s="256"/>
    </row>
    <row r="1913" spans="3:4">
      <c r="C1913" s="256"/>
      <c r="D1913" s="256"/>
    </row>
    <row r="1914" spans="3:4">
      <c r="C1914" s="256"/>
      <c r="D1914" s="256"/>
    </row>
    <row r="1915" spans="3:4">
      <c r="C1915" s="256"/>
      <c r="D1915" s="256"/>
    </row>
    <row r="1916" spans="3:4">
      <c r="C1916" s="256"/>
      <c r="D1916" s="256"/>
    </row>
    <row r="1917" spans="3:4">
      <c r="C1917" s="256"/>
      <c r="D1917" s="256"/>
    </row>
    <row r="1918" spans="3:4">
      <c r="C1918" s="256"/>
      <c r="D1918" s="256"/>
    </row>
    <row r="1919" spans="3:4">
      <c r="C1919" s="256"/>
      <c r="D1919" s="256"/>
    </row>
    <row r="1920" spans="3:4">
      <c r="C1920" s="256"/>
      <c r="D1920" s="256"/>
    </row>
    <row r="1921" spans="3:4">
      <c r="C1921" s="256"/>
      <c r="D1921" s="256"/>
    </row>
    <row r="1922" spans="3:4">
      <c r="C1922" s="256"/>
      <c r="D1922" s="256"/>
    </row>
    <row r="1923" spans="3:4">
      <c r="C1923" s="256"/>
      <c r="D1923" s="256"/>
    </row>
    <row r="1924" spans="3:4">
      <c r="C1924" s="256"/>
      <c r="D1924" s="256"/>
    </row>
    <row r="1925" spans="3:4">
      <c r="C1925" s="256"/>
      <c r="D1925" s="256"/>
    </row>
    <row r="1926" spans="3:4">
      <c r="C1926" s="256"/>
      <c r="D1926" s="256"/>
    </row>
    <row r="1927" spans="3:4">
      <c r="C1927" s="256"/>
      <c r="D1927" s="256"/>
    </row>
    <row r="1928" spans="3:4">
      <c r="C1928" s="256"/>
      <c r="D1928" s="256"/>
    </row>
    <row r="1929" spans="3:4">
      <c r="C1929" s="256"/>
      <c r="D1929" s="256"/>
    </row>
    <row r="1930" spans="3:4">
      <c r="C1930" s="256"/>
      <c r="D1930" s="256"/>
    </row>
    <row r="1931" spans="3:4">
      <c r="C1931" s="256"/>
      <c r="D1931" s="256"/>
    </row>
    <row r="1932" spans="3:4">
      <c r="C1932" s="256"/>
      <c r="D1932" s="256"/>
    </row>
    <row r="1933" spans="3:4">
      <c r="C1933" s="256"/>
      <c r="D1933" s="256"/>
    </row>
    <row r="1934" spans="3:4">
      <c r="C1934" s="256"/>
      <c r="D1934" s="256"/>
    </row>
    <row r="1935" spans="3:4">
      <c r="C1935" s="256"/>
      <c r="D1935" s="256"/>
    </row>
    <row r="1936" spans="3:4">
      <c r="C1936" s="256"/>
      <c r="D1936" s="256"/>
    </row>
    <row r="1937" spans="3:4">
      <c r="C1937" s="256"/>
      <c r="D1937" s="256"/>
    </row>
    <row r="1938" spans="3:4">
      <c r="C1938" s="256"/>
      <c r="D1938" s="256"/>
    </row>
    <row r="1939" spans="3:4">
      <c r="C1939" s="256"/>
      <c r="D1939" s="256"/>
    </row>
    <row r="1940" spans="3:4">
      <c r="C1940" s="256"/>
      <c r="D1940" s="256"/>
    </row>
    <row r="1941" spans="3:4">
      <c r="C1941" s="256"/>
      <c r="D1941" s="256"/>
    </row>
    <row r="1942" spans="3:4">
      <c r="C1942" s="256"/>
      <c r="D1942" s="256"/>
    </row>
    <row r="1943" spans="3:4">
      <c r="C1943" s="256"/>
      <c r="D1943" s="256"/>
    </row>
    <row r="1944" spans="3:4">
      <c r="C1944" s="256"/>
      <c r="D1944" s="256"/>
    </row>
    <row r="1945" spans="3:4">
      <c r="C1945" s="256"/>
      <c r="D1945" s="256"/>
    </row>
    <row r="1946" spans="3:4">
      <c r="C1946" s="256"/>
      <c r="D1946" s="256"/>
    </row>
    <row r="1947" spans="3:4">
      <c r="C1947" s="256"/>
      <c r="D1947" s="256"/>
    </row>
    <row r="1948" spans="3:4">
      <c r="C1948" s="256"/>
      <c r="D1948" s="256"/>
    </row>
    <row r="1949" spans="3:4">
      <c r="C1949" s="256"/>
      <c r="D1949" s="256"/>
    </row>
    <row r="1950" spans="3:4">
      <c r="C1950" s="256"/>
      <c r="D1950" s="256"/>
    </row>
    <row r="1951" spans="3:4">
      <c r="C1951" s="256"/>
      <c r="D1951" s="256"/>
    </row>
    <row r="1952" spans="3:4">
      <c r="C1952" s="256"/>
      <c r="D1952" s="256"/>
    </row>
    <row r="1953" spans="3:4">
      <c r="C1953" s="256"/>
      <c r="D1953" s="256"/>
    </row>
    <row r="1954" spans="3:4">
      <c r="C1954" s="256"/>
      <c r="D1954" s="256"/>
    </row>
    <row r="1955" spans="3:4">
      <c r="C1955" s="256"/>
      <c r="D1955" s="256"/>
    </row>
    <row r="1956" spans="3:4">
      <c r="C1956" s="256"/>
      <c r="D1956" s="256"/>
    </row>
    <row r="1957" spans="3:4">
      <c r="C1957" s="256"/>
      <c r="D1957" s="256"/>
    </row>
    <row r="1958" spans="3:4">
      <c r="C1958" s="256"/>
      <c r="D1958" s="256"/>
    </row>
    <row r="1959" spans="3:4">
      <c r="C1959" s="256"/>
      <c r="D1959" s="256"/>
    </row>
    <row r="1960" spans="3:4">
      <c r="C1960" s="256"/>
      <c r="D1960" s="256"/>
    </row>
    <row r="1961" spans="3:4">
      <c r="C1961" s="256"/>
      <c r="D1961" s="256"/>
    </row>
    <row r="1962" spans="3:4">
      <c r="C1962" s="256"/>
      <c r="D1962" s="256"/>
    </row>
    <row r="1963" spans="3:4">
      <c r="C1963" s="256"/>
      <c r="D1963" s="256"/>
    </row>
    <row r="1964" spans="3:4">
      <c r="C1964" s="256"/>
      <c r="D1964" s="256"/>
    </row>
    <row r="1965" spans="3:4">
      <c r="C1965" s="256"/>
      <c r="D1965" s="256"/>
    </row>
    <row r="1966" spans="3:4">
      <c r="C1966" s="256"/>
      <c r="D1966" s="256"/>
    </row>
    <row r="1967" spans="3:4">
      <c r="C1967" s="256"/>
      <c r="D1967" s="256"/>
    </row>
    <row r="1968" spans="3:4">
      <c r="C1968" s="256"/>
      <c r="D1968" s="256"/>
    </row>
    <row r="1969" spans="3:4">
      <c r="C1969" s="256"/>
      <c r="D1969" s="256"/>
    </row>
    <row r="1970" spans="3:4">
      <c r="C1970" s="256"/>
      <c r="D1970" s="256"/>
    </row>
    <row r="1971" spans="3:4">
      <c r="C1971" s="256"/>
      <c r="D1971" s="256"/>
    </row>
    <row r="1972" spans="3:4">
      <c r="C1972" s="256"/>
      <c r="D1972" s="256"/>
    </row>
    <row r="1973" spans="3:4">
      <c r="C1973" s="256"/>
      <c r="D1973" s="256"/>
    </row>
    <row r="1974" spans="3:4">
      <c r="C1974" s="256"/>
      <c r="D1974" s="256"/>
    </row>
    <row r="1975" spans="3:4">
      <c r="C1975" s="256"/>
      <c r="D1975" s="256"/>
    </row>
    <row r="1976" spans="3:4">
      <c r="C1976" s="256"/>
      <c r="D1976" s="256"/>
    </row>
    <row r="1977" spans="3:4">
      <c r="C1977" s="256"/>
      <c r="D1977" s="256"/>
    </row>
    <row r="1978" spans="3:4">
      <c r="C1978" s="256"/>
      <c r="D1978" s="256"/>
    </row>
    <row r="1979" spans="3:4">
      <c r="C1979" s="256"/>
      <c r="D1979" s="256"/>
    </row>
    <row r="1980" spans="3:4">
      <c r="C1980" s="256"/>
      <c r="D1980" s="256"/>
    </row>
    <row r="1981" spans="3:4">
      <c r="C1981" s="256"/>
      <c r="D1981" s="256"/>
    </row>
    <row r="1982" spans="3:4">
      <c r="C1982" s="256"/>
      <c r="D1982" s="256"/>
    </row>
    <row r="1983" spans="3:4">
      <c r="C1983" s="256"/>
      <c r="D1983" s="256"/>
    </row>
    <row r="1984" spans="3:4">
      <c r="C1984" s="256"/>
      <c r="D1984" s="256"/>
    </row>
    <row r="1985" spans="3:4">
      <c r="C1985" s="256"/>
      <c r="D1985" s="256"/>
    </row>
    <row r="1986" spans="3:4">
      <c r="C1986" s="256"/>
      <c r="D1986" s="256"/>
    </row>
    <row r="1987" spans="3:4">
      <c r="C1987" s="256"/>
      <c r="D1987" s="256"/>
    </row>
    <row r="1988" spans="3:4">
      <c r="C1988" s="256"/>
      <c r="D1988" s="256"/>
    </row>
    <row r="1989" spans="3:4">
      <c r="C1989" s="256"/>
      <c r="D1989" s="256"/>
    </row>
    <row r="1990" spans="3:4">
      <c r="C1990" s="256"/>
      <c r="D1990" s="256"/>
    </row>
    <row r="1991" spans="3:4">
      <c r="C1991" s="256"/>
      <c r="D1991" s="256"/>
    </row>
    <row r="1992" spans="3:4">
      <c r="C1992" s="256"/>
      <c r="D1992" s="256"/>
    </row>
    <row r="1993" spans="3:4">
      <c r="C1993" s="256"/>
      <c r="D1993" s="256"/>
    </row>
    <row r="1994" spans="3:4">
      <c r="C1994" s="256"/>
      <c r="D1994" s="256"/>
    </row>
    <row r="1995" spans="3:4">
      <c r="C1995" s="256"/>
      <c r="D1995" s="256"/>
    </row>
    <row r="1996" spans="3:4">
      <c r="C1996" s="256"/>
      <c r="D1996" s="256"/>
    </row>
    <row r="1997" spans="3:4">
      <c r="C1997" s="256"/>
      <c r="D1997" s="256"/>
    </row>
    <row r="1998" spans="3:4">
      <c r="C1998" s="256"/>
      <c r="D1998" s="256"/>
    </row>
    <row r="1999" spans="3:4">
      <c r="C1999" s="256"/>
      <c r="D1999" s="256"/>
    </row>
    <row r="2000" spans="3:4">
      <c r="C2000" s="256"/>
      <c r="D2000" s="256"/>
    </row>
    <row r="2001" spans="3:4">
      <c r="C2001" s="256"/>
      <c r="D2001" s="256"/>
    </row>
    <row r="2002" spans="3:4">
      <c r="C2002" s="256"/>
      <c r="D2002" s="256"/>
    </row>
    <row r="2003" spans="3:4">
      <c r="C2003" s="256"/>
      <c r="D2003" s="256"/>
    </row>
    <row r="2004" spans="3:4">
      <c r="C2004" s="256"/>
      <c r="D2004" s="256"/>
    </row>
    <row r="2005" spans="3:4">
      <c r="C2005" s="256"/>
      <c r="D2005" s="256"/>
    </row>
    <row r="2006" spans="3:4">
      <c r="C2006" s="256"/>
      <c r="D2006" s="256"/>
    </row>
    <row r="2007" spans="3:4">
      <c r="C2007" s="256"/>
      <c r="D2007" s="256"/>
    </row>
    <row r="2008" spans="3:4">
      <c r="C2008" s="256"/>
      <c r="D2008" s="256"/>
    </row>
    <row r="2009" spans="3:4">
      <c r="C2009" s="256"/>
      <c r="D2009" s="256"/>
    </row>
    <row r="2010" spans="3:4">
      <c r="C2010" s="256"/>
      <c r="D2010" s="256"/>
    </row>
    <row r="2011" spans="3:4">
      <c r="C2011" s="256"/>
      <c r="D2011" s="256"/>
    </row>
    <row r="2012" spans="3:4">
      <c r="C2012" s="256"/>
      <c r="D2012" s="256"/>
    </row>
    <row r="2013" spans="3:4">
      <c r="C2013" s="256"/>
      <c r="D2013" s="256"/>
    </row>
    <row r="2014" spans="3:4">
      <c r="C2014" s="256"/>
      <c r="D2014" s="256"/>
    </row>
    <row r="2015" spans="3:4">
      <c r="C2015" s="256"/>
      <c r="D2015" s="256"/>
    </row>
    <row r="2016" spans="3:4">
      <c r="C2016" s="256"/>
      <c r="D2016" s="256"/>
    </row>
    <row r="2017" spans="3:4">
      <c r="C2017" s="256"/>
      <c r="D2017" s="256"/>
    </row>
    <row r="2018" spans="3:4">
      <c r="C2018" s="256"/>
      <c r="D2018" s="256"/>
    </row>
    <row r="2019" spans="3:4">
      <c r="C2019" s="256"/>
      <c r="D2019" s="256"/>
    </row>
    <row r="2020" spans="3:4">
      <c r="C2020" s="256"/>
      <c r="D2020" s="256"/>
    </row>
    <row r="2021" spans="3:4">
      <c r="C2021" s="256"/>
      <c r="D2021" s="256"/>
    </row>
    <row r="2022" spans="3:4">
      <c r="C2022" s="256"/>
      <c r="D2022" s="256"/>
    </row>
    <row r="2023" spans="3:4">
      <c r="C2023" s="256"/>
      <c r="D2023" s="256"/>
    </row>
    <row r="2024" spans="3:4">
      <c r="C2024" s="256"/>
      <c r="D2024" s="256"/>
    </row>
    <row r="2025" spans="3:4">
      <c r="C2025" s="256"/>
      <c r="D2025" s="256"/>
    </row>
    <row r="2026" spans="3:4">
      <c r="C2026" s="256"/>
      <c r="D2026" s="256"/>
    </row>
    <row r="2027" spans="3:4">
      <c r="C2027" s="256"/>
      <c r="D2027" s="256"/>
    </row>
    <row r="2028" spans="3:4">
      <c r="C2028" s="256"/>
      <c r="D2028" s="256"/>
    </row>
    <row r="2029" spans="3:4">
      <c r="C2029" s="256"/>
      <c r="D2029" s="256"/>
    </row>
    <row r="2030" spans="3:4">
      <c r="C2030" s="256"/>
      <c r="D2030" s="256"/>
    </row>
    <row r="2031" spans="3:4">
      <c r="C2031" s="256"/>
      <c r="D2031" s="256"/>
    </row>
    <row r="2032" spans="3:4">
      <c r="C2032" s="256"/>
      <c r="D2032" s="256"/>
    </row>
    <row r="2033" spans="3:4">
      <c r="C2033" s="256"/>
      <c r="D2033" s="256"/>
    </row>
    <row r="2034" spans="3:4">
      <c r="C2034" s="256"/>
      <c r="D2034" s="256"/>
    </row>
    <row r="2035" spans="3:4">
      <c r="C2035" s="256"/>
      <c r="D2035" s="256"/>
    </row>
    <row r="2036" spans="3:4">
      <c r="C2036" s="256"/>
      <c r="D2036" s="256"/>
    </row>
    <row r="2037" spans="3:4">
      <c r="C2037" s="256"/>
      <c r="D2037" s="256"/>
    </row>
    <row r="2038" spans="3:4">
      <c r="C2038" s="256"/>
      <c r="D2038" s="256"/>
    </row>
    <row r="2039" spans="3:4">
      <c r="C2039" s="256"/>
      <c r="D2039" s="256"/>
    </row>
    <row r="2040" spans="3:4">
      <c r="C2040" s="256"/>
      <c r="D2040" s="256"/>
    </row>
    <row r="2041" spans="3:4">
      <c r="C2041" s="256"/>
      <c r="D2041" s="256"/>
    </row>
    <row r="2042" spans="3:4">
      <c r="C2042" s="256"/>
      <c r="D2042" s="256"/>
    </row>
    <row r="2043" spans="3:4">
      <c r="C2043" s="256"/>
      <c r="D2043" s="256"/>
    </row>
    <row r="2044" spans="3:4">
      <c r="C2044" s="256"/>
      <c r="D2044" s="256"/>
    </row>
    <row r="2045" spans="3:4">
      <c r="C2045" s="256"/>
      <c r="D2045" s="256"/>
    </row>
    <row r="2046" spans="3:4">
      <c r="C2046" s="256"/>
      <c r="D2046" s="256"/>
    </row>
    <row r="2047" spans="3:4">
      <c r="C2047" s="256"/>
      <c r="D2047" s="256"/>
    </row>
    <row r="2048" spans="3:4">
      <c r="C2048" s="256"/>
      <c r="D2048" s="256"/>
    </row>
    <row r="2049" spans="3:4">
      <c r="C2049" s="256"/>
      <c r="D2049" s="256"/>
    </row>
    <row r="2050" spans="3:4">
      <c r="C2050" s="256"/>
      <c r="D2050" s="256"/>
    </row>
    <row r="2051" spans="3:4">
      <c r="C2051" s="256"/>
      <c r="D2051" s="256"/>
    </row>
    <row r="2052" spans="3:4">
      <c r="C2052" s="256"/>
      <c r="D2052" s="256"/>
    </row>
    <row r="2053" spans="3:4">
      <c r="C2053" s="256"/>
      <c r="D2053" s="256"/>
    </row>
    <row r="2054" spans="3:4">
      <c r="C2054" s="256"/>
      <c r="D2054" s="256"/>
    </row>
    <row r="2055" spans="3:4">
      <c r="C2055" s="256"/>
      <c r="D2055" s="256"/>
    </row>
    <row r="2056" spans="3:4">
      <c r="C2056" s="256"/>
      <c r="D2056" s="256"/>
    </row>
    <row r="2057" spans="3:4">
      <c r="C2057" s="256"/>
      <c r="D2057" s="256"/>
    </row>
    <row r="2058" spans="3:4">
      <c r="C2058" s="256"/>
      <c r="D2058" s="256"/>
    </row>
    <row r="2059" spans="3:4">
      <c r="C2059" s="256"/>
      <c r="D2059" s="256"/>
    </row>
    <row r="2060" spans="3:4">
      <c r="C2060" s="256"/>
      <c r="D2060" s="256"/>
    </row>
    <row r="2061" spans="3:4">
      <c r="C2061" s="256"/>
      <c r="D2061" s="256"/>
    </row>
    <row r="2062" spans="3:4">
      <c r="C2062" s="256"/>
      <c r="D2062" s="256"/>
    </row>
    <row r="2063" spans="3:4">
      <c r="C2063" s="256"/>
      <c r="D2063" s="256"/>
    </row>
    <row r="2064" spans="3:4">
      <c r="C2064" s="256"/>
      <c r="D2064" s="256"/>
    </row>
    <row r="2065" spans="3:4">
      <c r="C2065" s="256"/>
      <c r="D2065" s="256"/>
    </row>
    <row r="2066" spans="3:4">
      <c r="C2066" s="256"/>
      <c r="D2066" s="256"/>
    </row>
    <row r="2067" spans="3:4">
      <c r="C2067" s="256"/>
      <c r="D2067" s="256"/>
    </row>
    <row r="2068" spans="3:4">
      <c r="C2068" s="256"/>
      <c r="D2068" s="256"/>
    </row>
    <row r="2069" spans="3:4">
      <c r="C2069" s="256"/>
      <c r="D2069" s="256"/>
    </row>
    <row r="2070" spans="3:4">
      <c r="C2070" s="256"/>
      <c r="D2070" s="256"/>
    </row>
    <row r="2071" spans="3:4">
      <c r="C2071" s="256"/>
      <c r="D2071" s="256"/>
    </row>
    <row r="2072" spans="3:4">
      <c r="C2072" s="256"/>
      <c r="D2072" s="256"/>
    </row>
    <row r="2073" spans="3:4">
      <c r="C2073" s="256"/>
      <c r="D2073" s="256"/>
    </row>
    <row r="2074" spans="3:4">
      <c r="C2074" s="256"/>
      <c r="D2074" s="256"/>
    </row>
    <row r="2075" spans="3:4">
      <c r="C2075" s="256"/>
      <c r="D2075" s="256"/>
    </row>
    <row r="2076" spans="3:4">
      <c r="C2076" s="256"/>
      <c r="D2076" s="256"/>
    </row>
    <row r="2077" spans="3:4">
      <c r="C2077" s="256"/>
      <c r="D2077" s="256"/>
    </row>
    <row r="2078" spans="3:4">
      <c r="C2078" s="256"/>
      <c r="D2078" s="256"/>
    </row>
    <row r="2079" spans="3:4">
      <c r="C2079" s="256"/>
      <c r="D2079" s="256"/>
    </row>
    <row r="2080" spans="3:4">
      <c r="C2080" s="256"/>
      <c r="D2080" s="256"/>
    </row>
    <row r="2081" spans="3:4">
      <c r="C2081" s="256"/>
      <c r="D2081" s="256"/>
    </row>
    <row r="2082" spans="3:4">
      <c r="C2082" s="256"/>
      <c r="D2082" s="256"/>
    </row>
    <row r="2083" spans="3:4">
      <c r="C2083" s="256"/>
      <c r="D2083" s="256"/>
    </row>
    <row r="2084" spans="3:4">
      <c r="C2084" s="256"/>
      <c r="D2084" s="256"/>
    </row>
    <row r="2085" spans="3:4">
      <c r="C2085" s="256"/>
      <c r="D2085" s="256"/>
    </row>
    <row r="2086" spans="3:4">
      <c r="C2086" s="256"/>
      <c r="D2086" s="256"/>
    </row>
    <row r="2087" spans="3:4">
      <c r="C2087" s="256"/>
      <c r="D2087" s="256"/>
    </row>
    <row r="2088" spans="3:4">
      <c r="C2088" s="256"/>
      <c r="D2088" s="256"/>
    </row>
    <row r="2089" spans="3:4">
      <c r="C2089" s="256"/>
      <c r="D2089" s="256"/>
    </row>
    <row r="2090" spans="3:4">
      <c r="C2090" s="256"/>
      <c r="D2090" s="256"/>
    </row>
    <row r="2091" spans="3:4">
      <c r="C2091" s="256"/>
      <c r="D2091" s="256"/>
    </row>
    <row r="2092" spans="3:4">
      <c r="C2092" s="256"/>
      <c r="D2092" s="256"/>
    </row>
    <row r="2093" spans="3:4">
      <c r="C2093" s="256"/>
      <c r="D2093" s="256"/>
    </row>
    <row r="2094" spans="3:4">
      <c r="C2094" s="256"/>
      <c r="D2094" s="256"/>
    </row>
    <row r="2095" spans="3:4">
      <c r="C2095" s="256"/>
      <c r="D2095" s="256"/>
    </row>
    <row r="2096" spans="3:4">
      <c r="C2096" s="256"/>
      <c r="D2096" s="256"/>
    </row>
    <row r="2097" spans="3:4">
      <c r="C2097" s="256"/>
      <c r="D2097" s="256"/>
    </row>
    <row r="2098" spans="3:4">
      <c r="C2098" s="256"/>
      <c r="D2098" s="256"/>
    </row>
    <row r="2099" spans="3:4">
      <c r="C2099" s="256"/>
      <c r="D2099" s="256"/>
    </row>
    <row r="2100" spans="3:4">
      <c r="C2100" s="256"/>
      <c r="D2100" s="256"/>
    </row>
    <row r="2101" spans="3:4">
      <c r="C2101" s="256"/>
      <c r="D2101" s="256"/>
    </row>
    <row r="2102" spans="3:4">
      <c r="C2102" s="256"/>
      <c r="D2102" s="256"/>
    </row>
    <row r="2103" spans="3:4">
      <c r="C2103" s="256"/>
      <c r="D2103" s="256"/>
    </row>
    <row r="2104" spans="3:4">
      <c r="C2104" s="256"/>
      <c r="D2104" s="256"/>
    </row>
    <row r="2105" spans="3:4">
      <c r="C2105" s="256"/>
      <c r="D2105" s="256"/>
    </row>
    <row r="2106" spans="3:4">
      <c r="C2106" s="256"/>
      <c r="D2106" s="256"/>
    </row>
    <row r="2107" spans="3:4">
      <c r="C2107" s="256"/>
      <c r="D2107" s="256"/>
    </row>
    <row r="2108" spans="3:4">
      <c r="C2108" s="256"/>
      <c r="D2108" s="256"/>
    </row>
    <row r="2109" spans="3:4">
      <c r="C2109" s="256"/>
      <c r="D2109" s="256"/>
    </row>
    <row r="2110" spans="3:4">
      <c r="C2110" s="256"/>
      <c r="D2110" s="256"/>
    </row>
    <row r="2111" spans="3:4">
      <c r="C2111" s="256"/>
      <c r="D2111" s="256"/>
    </row>
    <row r="2112" spans="3:4">
      <c r="C2112" s="256"/>
      <c r="D2112" s="256"/>
    </row>
    <row r="2113" spans="3:4">
      <c r="C2113" s="256"/>
      <c r="D2113" s="256"/>
    </row>
    <row r="2114" spans="3:4">
      <c r="C2114" s="256"/>
      <c r="D2114" s="256"/>
    </row>
    <row r="2115" spans="3:4">
      <c r="C2115" s="256"/>
      <c r="D2115" s="256"/>
    </row>
    <row r="2116" spans="3:4">
      <c r="C2116" s="256"/>
      <c r="D2116" s="256"/>
    </row>
    <row r="2117" spans="3:4">
      <c r="C2117" s="256"/>
      <c r="D2117" s="256"/>
    </row>
    <row r="2118" spans="3:4">
      <c r="C2118" s="256"/>
      <c r="D2118" s="256"/>
    </row>
    <row r="2119" spans="3:4">
      <c r="C2119" s="256"/>
      <c r="D2119" s="256"/>
    </row>
    <row r="2120" spans="3:4">
      <c r="C2120" s="256"/>
      <c r="D2120" s="256"/>
    </row>
    <row r="2121" spans="3:4">
      <c r="C2121" s="256"/>
      <c r="D2121" s="256"/>
    </row>
    <row r="2122" spans="3:4">
      <c r="C2122" s="256"/>
      <c r="D2122" s="256"/>
    </row>
    <row r="2123" spans="3:4">
      <c r="C2123" s="256"/>
      <c r="D2123" s="256"/>
    </row>
    <row r="2124" spans="3:4">
      <c r="C2124" s="256"/>
      <c r="D2124" s="256"/>
    </row>
    <row r="2125" spans="3:4">
      <c r="C2125" s="256"/>
      <c r="D2125" s="256"/>
    </row>
    <row r="2126" spans="3:4">
      <c r="C2126" s="256"/>
      <c r="D2126" s="256"/>
    </row>
    <row r="2127" spans="3:4">
      <c r="C2127" s="256"/>
      <c r="D2127" s="256"/>
    </row>
    <row r="2128" spans="3:4">
      <c r="C2128" s="256"/>
      <c r="D2128" s="256"/>
    </row>
    <row r="2129" spans="3:4">
      <c r="C2129" s="256"/>
      <c r="D2129" s="256"/>
    </row>
    <row r="2130" spans="3:4">
      <c r="C2130" s="256"/>
      <c r="D2130" s="256"/>
    </row>
    <row r="2131" spans="3:4">
      <c r="C2131" s="256"/>
      <c r="D2131" s="256"/>
    </row>
    <row r="2132" spans="3:4">
      <c r="C2132" s="256"/>
      <c r="D2132" s="256"/>
    </row>
    <row r="2133" spans="3:4">
      <c r="C2133" s="256"/>
      <c r="D2133" s="256"/>
    </row>
    <row r="2134" spans="3:4">
      <c r="C2134" s="256"/>
      <c r="D2134" s="256"/>
    </row>
    <row r="2135" spans="3:4">
      <c r="C2135" s="256"/>
      <c r="D2135" s="256"/>
    </row>
    <row r="2136" spans="3:4">
      <c r="C2136" s="256"/>
      <c r="D2136" s="256"/>
    </row>
    <row r="2137" spans="3:4">
      <c r="C2137" s="256"/>
      <c r="D2137" s="256"/>
    </row>
    <row r="2138" spans="3:4">
      <c r="C2138" s="256"/>
      <c r="D2138" s="256"/>
    </row>
    <row r="2139" spans="3:4">
      <c r="C2139" s="256"/>
      <c r="D2139" s="256"/>
    </row>
    <row r="2140" spans="3:4">
      <c r="C2140" s="256"/>
      <c r="D2140" s="256"/>
    </row>
    <row r="2141" spans="3:4">
      <c r="C2141" s="256"/>
      <c r="D2141" s="256"/>
    </row>
    <row r="2142" spans="3:4">
      <c r="C2142" s="256"/>
      <c r="D2142" s="256"/>
    </row>
    <row r="2143" spans="3:4">
      <c r="C2143" s="256"/>
      <c r="D2143" s="256"/>
    </row>
    <row r="2144" spans="3:4">
      <c r="C2144" s="256"/>
      <c r="D2144" s="256"/>
    </row>
    <row r="2145" spans="3:4">
      <c r="C2145" s="256"/>
      <c r="D2145" s="256"/>
    </row>
    <row r="2146" spans="3:4">
      <c r="C2146" s="256"/>
      <c r="D2146" s="256"/>
    </row>
    <row r="2147" spans="3:4">
      <c r="C2147" s="256"/>
      <c r="D2147" s="256"/>
    </row>
    <row r="2148" spans="3:4">
      <c r="C2148" s="256"/>
      <c r="D2148" s="256"/>
    </row>
    <row r="2149" spans="3:4">
      <c r="C2149" s="256"/>
      <c r="D2149" s="256"/>
    </row>
    <row r="2150" spans="3:4">
      <c r="C2150" s="256"/>
      <c r="D2150" s="256"/>
    </row>
    <row r="2151" spans="3:4">
      <c r="C2151" s="256"/>
      <c r="D2151" s="256"/>
    </row>
    <row r="2152" spans="3:4">
      <c r="C2152" s="256"/>
      <c r="D2152" s="256"/>
    </row>
    <row r="2153" spans="3:4">
      <c r="C2153" s="256"/>
      <c r="D2153" s="256"/>
    </row>
    <row r="2154" spans="3:4">
      <c r="C2154" s="256"/>
      <c r="D2154" s="256"/>
    </row>
    <row r="2155" spans="3:4">
      <c r="C2155" s="256"/>
      <c r="D2155" s="256"/>
    </row>
    <row r="2156" spans="3:4">
      <c r="C2156" s="256"/>
      <c r="D2156" s="256"/>
    </row>
    <row r="2157" spans="3:4">
      <c r="C2157" s="256"/>
      <c r="D2157" s="256"/>
    </row>
    <row r="2158" spans="3:4">
      <c r="C2158" s="256"/>
      <c r="D2158" s="256"/>
    </row>
    <row r="2159" spans="3:4">
      <c r="C2159" s="256"/>
      <c r="D2159" s="256"/>
    </row>
    <row r="2160" spans="3:4">
      <c r="C2160" s="256"/>
      <c r="D2160" s="256"/>
    </row>
    <row r="2161" spans="3:4">
      <c r="C2161" s="256"/>
      <c r="D2161" s="256"/>
    </row>
    <row r="2162" spans="3:4">
      <c r="C2162" s="256"/>
      <c r="D2162" s="256"/>
    </row>
    <row r="2163" spans="3:4">
      <c r="C2163" s="256"/>
      <c r="D2163" s="256"/>
    </row>
    <row r="2164" spans="3:4">
      <c r="C2164" s="256"/>
      <c r="D2164" s="256"/>
    </row>
    <row r="2165" spans="3:4">
      <c r="C2165" s="256"/>
      <c r="D2165" s="256"/>
    </row>
    <row r="2166" spans="3:4">
      <c r="C2166" s="256"/>
      <c r="D2166" s="256"/>
    </row>
    <row r="2167" spans="3:4">
      <c r="C2167" s="256"/>
      <c r="D2167" s="256"/>
    </row>
    <row r="2168" spans="3:4">
      <c r="C2168" s="256"/>
      <c r="D2168" s="256"/>
    </row>
    <row r="2169" spans="3:4">
      <c r="C2169" s="256"/>
      <c r="D2169" s="256"/>
    </row>
    <row r="2170" spans="3:4">
      <c r="C2170" s="256"/>
      <c r="D2170" s="256"/>
    </row>
    <row r="2171" spans="3:4">
      <c r="C2171" s="256"/>
      <c r="D2171" s="256"/>
    </row>
    <row r="2172" spans="3:4">
      <c r="C2172" s="256"/>
      <c r="D2172" s="256"/>
    </row>
    <row r="2173" spans="3:4">
      <c r="C2173" s="256"/>
      <c r="D2173" s="256"/>
    </row>
    <row r="2174" spans="3:4">
      <c r="C2174" s="256"/>
      <c r="D2174" s="256"/>
    </row>
    <row r="2175" spans="3:4">
      <c r="C2175" s="256"/>
      <c r="D2175" s="256"/>
    </row>
    <row r="2176" spans="3:4">
      <c r="C2176" s="256"/>
      <c r="D2176" s="256"/>
    </row>
    <row r="2177" spans="3:4">
      <c r="C2177" s="256"/>
      <c r="D2177" s="256"/>
    </row>
    <row r="2178" spans="3:4">
      <c r="C2178" s="256"/>
      <c r="D2178" s="256"/>
    </row>
    <row r="2179" spans="3:4">
      <c r="C2179" s="256"/>
      <c r="D2179" s="256"/>
    </row>
    <row r="2180" spans="3:4">
      <c r="C2180" s="256"/>
      <c r="D2180" s="256"/>
    </row>
    <row r="2181" spans="3:4">
      <c r="C2181" s="256"/>
      <c r="D2181" s="256"/>
    </row>
    <row r="2182" spans="3:4">
      <c r="C2182" s="256"/>
      <c r="D2182" s="256"/>
    </row>
    <row r="2183" spans="3:4">
      <c r="C2183" s="256"/>
      <c r="D2183" s="256"/>
    </row>
    <row r="2184" spans="3:4">
      <c r="C2184" s="256"/>
      <c r="D2184" s="256"/>
    </row>
    <row r="2185" spans="3:4">
      <c r="C2185" s="256"/>
      <c r="D2185" s="256"/>
    </row>
    <row r="2186" spans="3:4">
      <c r="C2186" s="256"/>
      <c r="D2186" s="256"/>
    </row>
    <row r="2187" spans="3:4">
      <c r="C2187" s="256"/>
      <c r="D2187" s="256"/>
    </row>
    <row r="2188" spans="3:4">
      <c r="C2188" s="256"/>
      <c r="D2188" s="256"/>
    </row>
    <row r="2189" spans="3:4">
      <c r="C2189" s="256"/>
      <c r="D2189" s="256"/>
    </row>
    <row r="2190" spans="3:4">
      <c r="C2190" s="256"/>
      <c r="D2190" s="256"/>
    </row>
    <row r="2191" spans="3:4">
      <c r="C2191" s="256"/>
      <c r="D2191" s="256"/>
    </row>
    <row r="2192" spans="3:4">
      <c r="C2192" s="256"/>
      <c r="D2192" s="256"/>
    </row>
    <row r="2193" spans="3:4">
      <c r="C2193" s="256"/>
      <c r="D2193" s="256"/>
    </row>
    <row r="2194" spans="3:4">
      <c r="C2194" s="256"/>
      <c r="D2194" s="256"/>
    </row>
    <row r="2195" spans="3:4">
      <c r="C2195" s="256"/>
      <c r="D2195" s="256"/>
    </row>
    <row r="2196" spans="3:4">
      <c r="C2196" s="256"/>
      <c r="D2196" s="256"/>
    </row>
    <row r="2197" spans="3:4">
      <c r="C2197" s="256"/>
      <c r="D2197" s="256"/>
    </row>
    <row r="2198" spans="3:4">
      <c r="C2198" s="256"/>
      <c r="D2198" s="256"/>
    </row>
    <row r="2199" spans="3:4">
      <c r="C2199" s="256"/>
      <c r="D2199" s="256"/>
    </row>
    <row r="2200" spans="3:4">
      <c r="C2200" s="256"/>
      <c r="D2200" s="256"/>
    </row>
    <row r="2201" spans="3:4">
      <c r="C2201" s="256"/>
      <c r="D2201" s="256"/>
    </row>
    <row r="2202" spans="3:4">
      <c r="C2202" s="256"/>
      <c r="D2202" s="256"/>
    </row>
    <row r="2203" spans="3:4">
      <c r="C2203" s="256"/>
      <c r="D2203" s="256"/>
    </row>
    <row r="2204" spans="3:4">
      <c r="C2204" s="256"/>
      <c r="D2204" s="256"/>
    </row>
    <row r="2205" spans="3:4">
      <c r="C2205" s="256"/>
      <c r="D2205" s="256"/>
    </row>
    <row r="2206" spans="3:4">
      <c r="C2206" s="256"/>
      <c r="D2206" s="256"/>
    </row>
    <row r="2207" spans="3:4">
      <c r="C2207" s="256"/>
      <c r="D2207" s="256"/>
    </row>
    <row r="2208" spans="3:4">
      <c r="C2208" s="256"/>
      <c r="D2208" s="256"/>
    </row>
    <row r="2209" spans="3:4">
      <c r="C2209" s="256"/>
      <c r="D2209" s="256"/>
    </row>
    <row r="2210" spans="3:4">
      <c r="C2210" s="256"/>
      <c r="D2210" s="256"/>
    </row>
    <row r="2211" spans="3:4">
      <c r="C2211" s="256"/>
      <c r="D2211" s="256"/>
    </row>
    <row r="2212" spans="3:4">
      <c r="C2212" s="256"/>
      <c r="D2212" s="256"/>
    </row>
    <row r="2213" spans="3:4">
      <c r="C2213" s="256"/>
      <c r="D2213" s="256"/>
    </row>
    <row r="2214" spans="3:4">
      <c r="C2214" s="256"/>
      <c r="D2214" s="256"/>
    </row>
    <row r="2215" spans="3:4">
      <c r="C2215" s="256"/>
      <c r="D2215" s="256"/>
    </row>
    <row r="2216" spans="3:4">
      <c r="C2216" s="256"/>
      <c r="D2216" s="256"/>
    </row>
    <row r="2217" spans="3:4">
      <c r="C2217" s="256"/>
      <c r="D2217" s="256"/>
    </row>
    <row r="2218" spans="3:4">
      <c r="C2218" s="256"/>
      <c r="D2218" s="256"/>
    </row>
    <row r="2219" spans="3:4">
      <c r="C2219" s="256"/>
      <c r="D2219" s="256"/>
    </row>
    <row r="2220" spans="3:4">
      <c r="C2220" s="256"/>
      <c r="D2220" s="256"/>
    </row>
    <row r="2221" spans="3:4">
      <c r="C2221" s="256"/>
      <c r="D2221" s="256"/>
    </row>
    <row r="2222" spans="3:4">
      <c r="C2222" s="256"/>
      <c r="D2222" s="256"/>
    </row>
    <row r="2223" spans="3:4">
      <c r="C2223" s="256"/>
      <c r="D2223" s="256"/>
    </row>
    <row r="2224" spans="3:4">
      <c r="C2224" s="256"/>
      <c r="D2224" s="256"/>
    </row>
    <row r="2225" spans="3:4">
      <c r="C2225" s="256"/>
      <c r="D2225" s="256"/>
    </row>
    <row r="2226" spans="3:4">
      <c r="C2226" s="256"/>
      <c r="D2226" s="256"/>
    </row>
    <row r="2227" spans="3:4">
      <c r="C2227" s="256"/>
      <c r="D2227" s="256"/>
    </row>
    <row r="2228" spans="3:4">
      <c r="C2228" s="256"/>
      <c r="D2228" s="256"/>
    </row>
    <row r="2229" spans="3:4">
      <c r="C2229" s="256"/>
      <c r="D2229" s="256"/>
    </row>
    <row r="2230" spans="3:4">
      <c r="C2230" s="256"/>
      <c r="D2230" s="256"/>
    </row>
    <row r="2231" spans="3:4">
      <c r="C2231" s="256"/>
      <c r="D2231" s="256"/>
    </row>
    <row r="2232" spans="3:4">
      <c r="C2232" s="256"/>
      <c r="D2232" s="256"/>
    </row>
    <row r="2233" spans="3:4">
      <c r="C2233" s="256"/>
      <c r="D2233" s="256"/>
    </row>
    <row r="2234" spans="3:4">
      <c r="C2234" s="256"/>
      <c r="D2234" s="256"/>
    </row>
    <row r="2235" spans="3:4">
      <c r="C2235" s="256"/>
      <c r="D2235" s="256"/>
    </row>
    <row r="2236" spans="3:4">
      <c r="C2236" s="256"/>
      <c r="D2236" s="256"/>
    </row>
    <row r="2237" spans="3:4">
      <c r="C2237" s="256"/>
      <c r="D2237" s="256"/>
    </row>
    <row r="2238" spans="3:4">
      <c r="C2238" s="256"/>
      <c r="D2238" s="256"/>
    </row>
    <row r="2239" spans="3:4">
      <c r="C2239" s="256"/>
      <c r="D2239" s="256"/>
    </row>
    <row r="2240" spans="3:4">
      <c r="C2240" s="256"/>
      <c r="D2240" s="256"/>
    </row>
    <row r="2241" spans="3:4">
      <c r="C2241" s="256"/>
      <c r="D2241" s="256"/>
    </row>
    <row r="2242" spans="3:4">
      <c r="C2242" s="256"/>
      <c r="D2242" s="256"/>
    </row>
    <row r="2243" spans="3:4">
      <c r="C2243" s="256"/>
      <c r="D2243" s="256"/>
    </row>
    <row r="2244" spans="3:4">
      <c r="C2244" s="256"/>
      <c r="D2244" s="256"/>
    </row>
    <row r="2245" spans="3:4">
      <c r="C2245" s="256"/>
      <c r="D2245" s="256"/>
    </row>
    <row r="2246" spans="3:4">
      <c r="C2246" s="256"/>
      <c r="D2246" s="256"/>
    </row>
    <row r="2247" spans="3:4">
      <c r="C2247" s="256"/>
      <c r="D2247" s="256"/>
    </row>
    <row r="2248" spans="3:4">
      <c r="C2248" s="256"/>
      <c r="D2248" s="256"/>
    </row>
    <row r="2249" spans="3:4">
      <c r="C2249" s="256"/>
      <c r="D2249" s="256"/>
    </row>
    <row r="2250" spans="3:4">
      <c r="C2250" s="256"/>
      <c r="D2250" s="256"/>
    </row>
    <row r="2251" spans="3:4">
      <c r="C2251" s="256"/>
      <c r="D2251" s="256"/>
    </row>
    <row r="2252" spans="3:4">
      <c r="C2252" s="256"/>
      <c r="D2252" s="256"/>
    </row>
    <row r="2253" spans="3:4">
      <c r="C2253" s="256"/>
      <c r="D2253" s="256"/>
    </row>
    <row r="2254" spans="3:4">
      <c r="C2254" s="256"/>
      <c r="D2254" s="256"/>
    </row>
    <row r="2255" spans="3:4">
      <c r="C2255" s="256"/>
      <c r="D2255" s="256"/>
    </row>
    <row r="2256" spans="3:4">
      <c r="C2256" s="256"/>
      <c r="D2256" s="256"/>
    </row>
    <row r="2257" spans="3:4">
      <c r="C2257" s="256"/>
      <c r="D2257" s="256"/>
    </row>
    <row r="2258" spans="3:4">
      <c r="C2258" s="256"/>
      <c r="D2258" s="256"/>
    </row>
    <row r="2259" spans="3:4">
      <c r="C2259" s="256"/>
      <c r="D2259" s="256"/>
    </row>
    <row r="2260" spans="3:4">
      <c r="C2260" s="256"/>
      <c r="D2260" s="256"/>
    </row>
    <row r="2261" spans="3:4">
      <c r="C2261" s="256"/>
      <c r="D2261" s="256"/>
    </row>
    <row r="2262" spans="3:4">
      <c r="C2262" s="256"/>
      <c r="D2262" s="256"/>
    </row>
    <row r="2263" spans="3:4">
      <c r="C2263" s="256"/>
      <c r="D2263" s="256"/>
    </row>
    <row r="2264" spans="3:4">
      <c r="C2264" s="256"/>
      <c r="D2264" s="256"/>
    </row>
    <row r="2265" spans="3:4">
      <c r="C2265" s="256"/>
      <c r="D2265" s="256"/>
    </row>
    <row r="2266" spans="3:4">
      <c r="C2266" s="256"/>
      <c r="D2266" s="256"/>
    </row>
    <row r="2267" spans="3:4">
      <c r="C2267" s="256"/>
      <c r="D2267" s="256"/>
    </row>
    <row r="2268" spans="3:4">
      <c r="C2268" s="256"/>
      <c r="D2268" s="256"/>
    </row>
    <row r="2269" spans="3:4">
      <c r="C2269" s="256"/>
      <c r="D2269" s="256"/>
    </row>
    <row r="2270" spans="3:4">
      <c r="C2270" s="256"/>
      <c r="D2270" s="256"/>
    </row>
    <row r="2271" spans="3:4">
      <c r="C2271" s="256"/>
      <c r="D2271" s="256"/>
    </row>
    <row r="2272" spans="3:4">
      <c r="C2272" s="256"/>
      <c r="D2272" s="256"/>
    </row>
    <row r="2273" spans="3:4">
      <c r="C2273" s="256"/>
      <c r="D2273" s="256"/>
    </row>
    <row r="2274" spans="3:4">
      <c r="C2274" s="256"/>
      <c r="D2274" s="256"/>
    </row>
    <row r="2275" spans="3:4">
      <c r="C2275" s="256"/>
      <c r="D2275" s="256"/>
    </row>
    <row r="2276" spans="3:4">
      <c r="C2276" s="256"/>
      <c r="D2276" s="256"/>
    </row>
    <row r="2277" spans="3:4">
      <c r="C2277" s="256"/>
      <c r="D2277" s="256"/>
    </row>
    <row r="2278" spans="3:4">
      <c r="C2278" s="256"/>
      <c r="D2278" s="256"/>
    </row>
    <row r="2279" spans="3:4">
      <c r="C2279" s="256"/>
      <c r="D2279" s="256"/>
    </row>
    <row r="2280" spans="3:4">
      <c r="C2280" s="256"/>
      <c r="D2280" s="256"/>
    </row>
    <row r="2281" spans="3:4">
      <c r="C2281" s="256"/>
      <c r="D2281" s="256"/>
    </row>
    <row r="2282" spans="3:4">
      <c r="C2282" s="256"/>
      <c r="D2282" s="256"/>
    </row>
    <row r="2283" spans="3:4">
      <c r="C2283" s="256"/>
      <c r="D2283" s="256"/>
    </row>
    <row r="2284" spans="3:4">
      <c r="C2284" s="256"/>
      <c r="D2284" s="256"/>
    </row>
    <row r="2285" spans="3:4">
      <c r="C2285" s="256"/>
      <c r="D2285" s="256"/>
    </row>
    <row r="2286" spans="3:4">
      <c r="C2286" s="256"/>
      <c r="D2286" s="256"/>
    </row>
    <row r="2287" spans="3:4">
      <c r="C2287" s="256"/>
      <c r="D2287" s="256"/>
    </row>
    <row r="2288" spans="3:4">
      <c r="C2288" s="256"/>
      <c r="D2288" s="256"/>
    </row>
    <row r="2289" spans="3:4">
      <c r="C2289" s="256"/>
      <c r="D2289" s="256"/>
    </row>
    <row r="2290" spans="3:4">
      <c r="C2290" s="256"/>
      <c r="D2290" s="256"/>
    </row>
    <row r="2291" spans="3:4">
      <c r="C2291" s="256"/>
      <c r="D2291" s="256"/>
    </row>
    <row r="2292" spans="3:4">
      <c r="C2292" s="256"/>
      <c r="D2292" s="256"/>
    </row>
    <row r="2293" spans="3:4">
      <c r="C2293" s="256"/>
      <c r="D2293" s="256"/>
    </row>
    <row r="2294" spans="3:4">
      <c r="C2294" s="256"/>
      <c r="D2294" s="256"/>
    </row>
    <row r="2295" spans="3:4">
      <c r="C2295" s="256"/>
      <c r="D2295" s="256"/>
    </row>
    <row r="2296" spans="3:4">
      <c r="C2296" s="256"/>
      <c r="D2296" s="256"/>
    </row>
    <row r="2297" spans="3:4">
      <c r="C2297" s="256"/>
      <c r="D2297" s="256"/>
    </row>
    <row r="2298" spans="3:4">
      <c r="C2298" s="256"/>
      <c r="D2298" s="256"/>
    </row>
    <row r="2299" spans="3:4">
      <c r="C2299" s="256"/>
      <c r="D2299" s="256"/>
    </row>
    <row r="2300" spans="3:4">
      <c r="C2300" s="256"/>
      <c r="D2300" s="256"/>
    </row>
    <row r="2301" spans="3:4">
      <c r="C2301" s="256"/>
      <c r="D2301" s="256"/>
    </row>
    <row r="2302" spans="3:4">
      <c r="C2302" s="256"/>
      <c r="D2302" s="256"/>
    </row>
    <row r="2303" spans="3:4">
      <c r="C2303" s="256"/>
      <c r="D2303" s="256"/>
    </row>
    <row r="2304" spans="3:4">
      <c r="C2304" s="256"/>
      <c r="D2304" s="256"/>
    </row>
    <row r="2305" spans="3:4">
      <c r="C2305" s="256"/>
      <c r="D2305" s="256"/>
    </row>
    <row r="2306" spans="3:4">
      <c r="C2306" s="256"/>
      <c r="D2306" s="256"/>
    </row>
    <row r="2307" spans="3:4">
      <c r="C2307" s="256"/>
      <c r="D2307" s="256"/>
    </row>
    <row r="2308" spans="3:4">
      <c r="C2308" s="256"/>
      <c r="D2308" s="256"/>
    </row>
    <row r="2309" spans="3:4">
      <c r="C2309" s="256"/>
      <c r="D2309" s="256"/>
    </row>
    <row r="2310" spans="3:4">
      <c r="C2310" s="256"/>
      <c r="D2310" s="256"/>
    </row>
    <row r="2311" spans="3:4">
      <c r="C2311" s="256"/>
      <c r="D2311" s="256"/>
    </row>
    <row r="2312" spans="3:4">
      <c r="C2312" s="256"/>
      <c r="D2312" s="256"/>
    </row>
    <row r="2313" spans="3:4">
      <c r="C2313" s="256"/>
      <c r="D2313" s="256"/>
    </row>
    <row r="2314" spans="3:4">
      <c r="C2314" s="256"/>
      <c r="D2314" s="256"/>
    </row>
    <row r="2315" spans="3:4">
      <c r="C2315" s="256"/>
      <c r="D2315" s="256"/>
    </row>
    <row r="2316" spans="3:4">
      <c r="C2316" s="256"/>
      <c r="D2316" s="256"/>
    </row>
    <row r="2317" spans="3:4">
      <c r="C2317" s="256"/>
      <c r="D2317" s="256"/>
    </row>
    <row r="2318" spans="3:4">
      <c r="C2318" s="256"/>
      <c r="D2318" s="256"/>
    </row>
    <row r="2319" spans="3:4">
      <c r="C2319" s="256"/>
      <c r="D2319" s="256"/>
    </row>
    <row r="2320" spans="3:4">
      <c r="C2320" s="256"/>
      <c r="D2320" s="256"/>
    </row>
    <row r="2321" spans="3:4">
      <c r="C2321" s="256"/>
      <c r="D2321" s="256"/>
    </row>
    <row r="2322" spans="3:4">
      <c r="C2322" s="256"/>
      <c r="D2322" s="256"/>
    </row>
    <row r="2323" spans="3:4">
      <c r="C2323" s="256"/>
      <c r="D2323" s="256"/>
    </row>
    <row r="2324" spans="3:4">
      <c r="C2324" s="256"/>
      <c r="D2324" s="256"/>
    </row>
    <row r="2325" spans="3:4">
      <c r="C2325" s="256"/>
      <c r="D2325" s="256"/>
    </row>
    <row r="2326" spans="3:4">
      <c r="C2326" s="256"/>
      <c r="D2326" s="256"/>
    </row>
    <row r="2327" spans="3:4">
      <c r="C2327" s="256"/>
      <c r="D2327" s="256"/>
    </row>
    <row r="2328" spans="3:4">
      <c r="C2328" s="256"/>
      <c r="D2328" s="256"/>
    </row>
    <row r="2329" spans="3:4">
      <c r="C2329" s="256"/>
      <c r="D2329" s="256"/>
    </row>
    <row r="2330" spans="3:4">
      <c r="C2330" s="256"/>
      <c r="D2330" s="256"/>
    </row>
    <row r="2331" spans="3:4">
      <c r="C2331" s="256"/>
      <c r="D2331" s="256"/>
    </row>
    <row r="2332" spans="3:4">
      <c r="C2332" s="256"/>
      <c r="D2332" s="256"/>
    </row>
    <row r="2333" spans="3:4">
      <c r="C2333" s="256"/>
      <c r="D2333" s="256"/>
    </row>
    <row r="2334" spans="3:4">
      <c r="C2334" s="256"/>
      <c r="D2334" s="256"/>
    </row>
    <row r="2335" spans="3:4">
      <c r="C2335" s="256"/>
      <c r="D2335" s="256"/>
    </row>
    <row r="2336" spans="3:4">
      <c r="C2336" s="256"/>
      <c r="D2336" s="256"/>
    </row>
    <row r="2337" spans="3:4">
      <c r="C2337" s="256"/>
      <c r="D2337" s="256"/>
    </row>
    <row r="2338" spans="3:4">
      <c r="C2338" s="256"/>
      <c r="D2338" s="256"/>
    </row>
    <row r="2339" spans="3:4">
      <c r="C2339" s="256"/>
      <c r="D2339" s="256"/>
    </row>
    <row r="2340" spans="3:4">
      <c r="C2340" s="256"/>
      <c r="D2340" s="256"/>
    </row>
    <row r="2341" spans="3:4">
      <c r="C2341" s="256"/>
      <c r="D2341" s="256"/>
    </row>
    <row r="2342" spans="3:4">
      <c r="C2342" s="256"/>
      <c r="D2342" s="256"/>
    </row>
    <row r="2343" spans="3:4">
      <c r="C2343" s="256"/>
      <c r="D2343" s="256"/>
    </row>
    <row r="2344" spans="3:4">
      <c r="C2344" s="256"/>
      <c r="D2344" s="256"/>
    </row>
    <row r="2345" spans="3:4">
      <c r="C2345" s="256"/>
      <c r="D2345" s="256"/>
    </row>
    <row r="2346" spans="3:4">
      <c r="C2346" s="256"/>
      <c r="D2346" s="256"/>
    </row>
    <row r="2347" spans="3:4">
      <c r="C2347" s="256"/>
      <c r="D2347" s="256"/>
    </row>
    <row r="2348" spans="3:4">
      <c r="C2348" s="256"/>
      <c r="D2348" s="256"/>
    </row>
    <row r="2349" spans="3:4">
      <c r="C2349" s="256"/>
      <c r="D2349" s="256"/>
    </row>
    <row r="2350" spans="3:4">
      <c r="C2350" s="256"/>
      <c r="D2350" s="256"/>
    </row>
    <row r="2351" spans="3:4">
      <c r="C2351" s="256"/>
      <c r="D2351" s="256"/>
    </row>
    <row r="2352" spans="3:4">
      <c r="C2352" s="256"/>
      <c r="D2352" s="256"/>
    </row>
    <row r="2353" spans="3:4">
      <c r="C2353" s="256"/>
      <c r="D2353" s="256"/>
    </row>
    <row r="2354" spans="3:4">
      <c r="C2354" s="256"/>
      <c r="D2354" s="256"/>
    </row>
    <row r="2355" spans="3:4">
      <c r="C2355" s="256"/>
      <c r="D2355" s="256"/>
    </row>
    <row r="2356" spans="3:4">
      <c r="C2356" s="256"/>
      <c r="D2356" s="256"/>
    </row>
    <row r="2357" spans="3:4">
      <c r="C2357" s="256"/>
      <c r="D2357" s="256"/>
    </row>
    <row r="2358" spans="3:4">
      <c r="C2358" s="256"/>
      <c r="D2358" s="256"/>
    </row>
    <row r="2359" spans="3:4">
      <c r="C2359" s="256"/>
      <c r="D2359" s="256"/>
    </row>
    <row r="2360" spans="3:4">
      <c r="C2360" s="256"/>
      <c r="D2360" s="256"/>
    </row>
    <row r="2361" spans="3:4">
      <c r="C2361" s="256"/>
      <c r="D2361" s="256"/>
    </row>
    <row r="2362" spans="3:4">
      <c r="C2362" s="256"/>
      <c r="D2362" s="256"/>
    </row>
    <row r="2363" spans="3:4">
      <c r="C2363" s="256"/>
      <c r="D2363" s="256"/>
    </row>
    <row r="2364" spans="3:4">
      <c r="C2364" s="256"/>
      <c r="D2364" s="256"/>
    </row>
    <row r="2365" spans="3:4">
      <c r="C2365" s="256"/>
      <c r="D2365" s="256"/>
    </row>
    <row r="2366" spans="3:4">
      <c r="C2366" s="256"/>
      <c r="D2366" s="256"/>
    </row>
    <row r="2367" spans="3:4">
      <c r="C2367" s="256"/>
      <c r="D2367" s="256"/>
    </row>
    <row r="2368" spans="3:4">
      <c r="C2368" s="256"/>
      <c r="D2368" s="256"/>
    </row>
    <row r="2369" spans="3:4">
      <c r="C2369" s="256"/>
      <c r="D2369" s="256"/>
    </row>
    <row r="2370" spans="3:4">
      <c r="C2370" s="256"/>
      <c r="D2370" s="256"/>
    </row>
    <row r="2371" spans="3:4">
      <c r="C2371" s="256"/>
      <c r="D2371" s="256"/>
    </row>
    <row r="2372" spans="3:4">
      <c r="C2372" s="256"/>
      <c r="D2372" s="256"/>
    </row>
    <row r="2373" spans="3:4">
      <c r="C2373" s="256"/>
      <c r="D2373" s="256"/>
    </row>
    <row r="2374" spans="3:4">
      <c r="C2374" s="256"/>
      <c r="D2374" s="256"/>
    </row>
    <row r="2375" spans="3:4">
      <c r="C2375" s="256"/>
      <c r="D2375" s="256"/>
    </row>
    <row r="2376" spans="3:4">
      <c r="C2376" s="256"/>
      <c r="D2376" s="256"/>
    </row>
    <row r="2377" spans="3:4">
      <c r="C2377" s="256"/>
      <c r="D2377" s="256"/>
    </row>
    <row r="2378" spans="3:4">
      <c r="C2378" s="256"/>
      <c r="D2378" s="256"/>
    </row>
    <row r="2379" spans="3:4">
      <c r="C2379" s="256"/>
      <c r="D2379" s="256"/>
    </row>
    <row r="2380" spans="3:4">
      <c r="C2380" s="256"/>
      <c r="D2380" s="256"/>
    </row>
    <row r="2381" spans="3:4">
      <c r="C2381" s="256"/>
      <c r="D2381" s="256"/>
    </row>
    <row r="2382" spans="3:4">
      <c r="C2382" s="256"/>
      <c r="D2382" s="256"/>
    </row>
    <row r="2383" spans="3:4">
      <c r="C2383" s="256"/>
      <c r="D2383" s="256"/>
    </row>
    <row r="2384" spans="3:4">
      <c r="C2384" s="256"/>
      <c r="D2384" s="256"/>
    </row>
    <row r="2385" spans="3:4">
      <c r="C2385" s="256"/>
      <c r="D2385" s="256"/>
    </row>
    <row r="2386" spans="3:4">
      <c r="C2386" s="256"/>
      <c r="D2386" s="256"/>
    </row>
    <row r="2387" spans="3:4">
      <c r="C2387" s="256"/>
      <c r="D2387" s="256"/>
    </row>
    <row r="2388" spans="3:4">
      <c r="C2388" s="256"/>
      <c r="D2388" s="256"/>
    </row>
    <row r="2389" spans="3:4">
      <c r="C2389" s="256"/>
      <c r="D2389" s="256"/>
    </row>
    <row r="2390" spans="3:4">
      <c r="C2390" s="256"/>
      <c r="D2390" s="256"/>
    </row>
    <row r="2391" spans="3:4">
      <c r="C2391" s="256"/>
      <c r="D2391" s="256"/>
    </row>
    <row r="2392" spans="3:4">
      <c r="C2392" s="256"/>
      <c r="D2392" s="256"/>
    </row>
    <row r="2393" spans="3:4">
      <c r="C2393" s="256"/>
      <c r="D2393" s="256"/>
    </row>
    <row r="2394" spans="3:4">
      <c r="C2394" s="256"/>
      <c r="D2394" s="256"/>
    </row>
    <row r="2395" spans="3:4">
      <c r="C2395" s="256"/>
      <c r="D2395" s="256"/>
    </row>
    <row r="2396" spans="3:4">
      <c r="C2396" s="256"/>
      <c r="D2396" s="256"/>
    </row>
    <row r="2397" spans="3:4">
      <c r="C2397" s="256"/>
      <c r="D2397" s="256"/>
    </row>
    <row r="2398" spans="3:4">
      <c r="C2398" s="256"/>
      <c r="D2398" s="256"/>
    </row>
    <row r="2399" spans="3:4">
      <c r="C2399" s="256"/>
      <c r="D2399" s="256"/>
    </row>
    <row r="2400" spans="3:4">
      <c r="C2400" s="256"/>
      <c r="D2400" s="256"/>
    </row>
    <row r="2401" spans="3:4">
      <c r="C2401" s="256"/>
      <c r="D2401" s="256"/>
    </row>
    <row r="2402" spans="3:4">
      <c r="C2402" s="256"/>
      <c r="D2402" s="256"/>
    </row>
    <row r="2403" spans="3:4">
      <c r="C2403" s="256"/>
      <c r="D2403" s="256"/>
    </row>
    <row r="2404" spans="3:4">
      <c r="C2404" s="256"/>
      <c r="D2404" s="256"/>
    </row>
    <row r="2405" spans="3:4">
      <c r="C2405" s="256"/>
      <c r="D2405" s="256"/>
    </row>
    <row r="2406" spans="3:4">
      <c r="C2406" s="256"/>
      <c r="D2406" s="256"/>
    </row>
    <row r="2407" spans="3:4">
      <c r="C2407" s="256"/>
      <c r="D2407" s="256"/>
    </row>
    <row r="2408" spans="3:4">
      <c r="C2408" s="256"/>
      <c r="D2408" s="256"/>
    </row>
    <row r="2409" spans="3:4">
      <c r="C2409" s="256"/>
      <c r="D2409" s="256"/>
    </row>
    <row r="2410" spans="3:4">
      <c r="C2410" s="256"/>
      <c r="D2410" s="256"/>
    </row>
    <row r="2411" spans="3:4">
      <c r="C2411" s="256"/>
      <c r="D2411" s="256"/>
    </row>
    <row r="2412" spans="3:4">
      <c r="C2412" s="256"/>
      <c r="D2412" s="256"/>
    </row>
    <row r="2413" spans="3:4">
      <c r="C2413" s="256"/>
      <c r="D2413" s="256"/>
    </row>
    <row r="2414" spans="3:4">
      <c r="C2414" s="256"/>
      <c r="D2414" s="256"/>
    </row>
    <row r="2415" spans="3:4">
      <c r="C2415" s="256"/>
      <c r="D2415" s="256"/>
    </row>
    <row r="2416" spans="3:4">
      <c r="C2416" s="256"/>
      <c r="D2416" s="256"/>
    </row>
    <row r="2417" spans="3:4">
      <c r="C2417" s="256"/>
      <c r="D2417" s="256"/>
    </row>
    <row r="2418" spans="3:4">
      <c r="C2418" s="256"/>
      <c r="D2418" s="256"/>
    </row>
    <row r="2419" spans="3:4">
      <c r="C2419" s="256"/>
      <c r="D2419" s="256"/>
    </row>
    <row r="2420" spans="3:4">
      <c r="C2420" s="256"/>
      <c r="D2420" s="256"/>
    </row>
    <row r="2421" spans="3:4">
      <c r="C2421" s="256"/>
      <c r="D2421" s="256"/>
    </row>
    <row r="2422" spans="3:4">
      <c r="C2422" s="256"/>
      <c r="D2422" s="256"/>
    </row>
    <row r="2423" spans="3:4">
      <c r="C2423" s="256"/>
      <c r="D2423" s="256"/>
    </row>
    <row r="2424" spans="3:4">
      <c r="C2424" s="256"/>
      <c r="D2424" s="256"/>
    </row>
    <row r="2425" spans="3:4">
      <c r="C2425" s="256"/>
      <c r="D2425" s="256"/>
    </row>
    <row r="2426" spans="3:4">
      <c r="C2426" s="256"/>
      <c r="D2426" s="256"/>
    </row>
    <row r="2427" spans="3:4">
      <c r="C2427" s="256"/>
      <c r="D2427" s="256"/>
    </row>
    <row r="2428" spans="3:4">
      <c r="C2428" s="256"/>
      <c r="D2428" s="256"/>
    </row>
    <row r="2429" spans="3:4">
      <c r="C2429" s="256"/>
      <c r="D2429" s="256"/>
    </row>
    <row r="2430" spans="3:4">
      <c r="C2430" s="256"/>
      <c r="D2430" s="256"/>
    </row>
    <row r="2431" spans="3:4">
      <c r="C2431" s="256"/>
      <c r="D2431" s="256"/>
    </row>
    <row r="2432" spans="3:4">
      <c r="C2432" s="256"/>
      <c r="D2432" s="256"/>
    </row>
    <row r="2433" spans="3:4">
      <c r="C2433" s="256"/>
      <c r="D2433" s="256"/>
    </row>
    <row r="2434" spans="3:4">
      <c r="C2434" s="256"/>
      <c r="D2434" s="256"/>
    </row>
    <row r="2435" spans="3:4">
      <c r="C2435" s="256"/>
      <c r="D2435" s="256"/>
    </row>
    <row r="2436" spans="3:4">
      <c r="C2436" s="256"/>
      <c r="D2436" s="256"/>
    </row>
    <row r="2437" spans="3:4">
      <c r="C2437" s="256"/>
      <c r="D2437" s="256"/>
    </row>
    <row r="2438" spans="3:4">
      <c r="C2438" s="256"/>
      <c r="D2438" s="256"/>
    </row>
    <row r="2439" spans="3:4">
      <c r="C2439" s="256"/>
      <c r="D2439" s="256"/>
    </row>
    <row r="2440" spans="3:4">
      <c r="C2440" s="256"/>
      <c r="D2440" s="256"/>
    </row>
    <row r="2441" spans="3:4">
      <c r="C2441" s="256"/>
      <c r="D2441" s="256"/>
    </row>
    <row r="2442" spans="3:4">
      <c r="C2442" s="256"/>
      <c r="D2442" s="256"/>
    </row>
    <row r="2443" spans="3:4">
      <c r="C2443" s="256"/>
      <c r="D2443" s="256"/>
    </row>
    <row r="2444" spans="3:4">
      <c r="C2444" s="256"/>
      <c r="D2444" s="256"/>
    </row>
    <row r="2445" spans="3:4">
      <c r="C2445" s="256"/>
      <c r="D2445" s="256"/>
    </row>
    <row r="2446" spans="3:4">
      <c r="C2446" s="256"/>
      <c r="D2446" s="256"/>
    </row>
    <row r="2447" spans="3:4">
      <c r="C2447" s="256"/>
      <c r="D2447" s="256"/>
    </row>
    <row r="2448" spans="3:4">
      <c r="C2448" s="256"/>
      <c r="D2448" s="256"/>
    </row>
    <row r="2449" spans="3:4">
      <c r="C2449" s="256"/>
      <c r="D2449" s="256"/>
    </row>
    <row r="2450" spans="3:4">
      <c r="C2450" s="256"/>
      <c r="D2450" s="256"/>
    </row>
    <row r="2451" spans="3:4">
      <c r="C2451" s="256"/>
      <c r="D2451" s="256"/>
    </row>
    <row r="2452" spans="3:4">
      <c r="C2452" s="256"/>
      <c r="D2452" s="256"/>
    </row>
    <row r="2453" spans="3:4">
      <c r="C2453" s="256"/>
      <c r="D2453" s="256"/>
    </row>
    <row r="2454" spans="3:4">
      <c r="C2454" s="256"/>
      <c r="D2454" s="256"/>
    </row>
    <row r="2455" spans="3:4">
      <c r="C2455" s="256"/>
      <c r="D2455" s="256"/>
    </row>
    <row r="2456" spans="3:4">
      <c r="C2456" s="256"/>
      <c r="D2456" s="256"/>
    </row>
    <row r="2457" spans="3:4">
      <c r="C2457" s="256"/>
      <c r="D2457" s="256"/>
    </row>
    <row r="2458" spans="3:4">
      <c r="C2458" s="256"/>
      <c r="D2458" s="256"/>
    </row>
    <row r="2459" spans="3:4">
      <c r="C2459" s="256"/>
      <c r="D2459" s="256"/>
    </row>
    <row r="2460" spans="3:4">
      <c r="C2460" s="256"/>
      <c r="D2460" s="256"/>
    </row>
    <row r="2461" spans="3:4">
      <c r="C2461" s="256"/>
      <c r="D2461" s="256"/>
    </row>
    <row r="2462" spans="3:4">
      <c r="C2462" s="256"/>
      <c r="D2462" s="256"/>
    </row>
    <row r="2463" spans="3:4">
      <c r="C2463" s="256"/>
      <c r="D2463" s="256"/>
    </row>
    <row r="2464" spans="3:4">
      <c r="C2464" s="256"/>
      <c r="D2464" s="256"/>
    </row>
    <row r="2465" spans="3:4">
      <c r="C2465" s="256"/>
      <c r="D2465" s="256"/>
    </row>
    <row r="2466" spans="3:4">
      <c r="C2466" s="256"/>
      <c r="D2466" s="256"/>
    </row>
    <row r="2467" spans="3:4">
      <c r="C2467" s="256"/>
      <c r="D2467" s="256"/>
    </row>
    <row r="2468" spans="3:4">
      <c r="C2468" s="256"/>
      <c r="D2468" s="256"/>
    </row>
    <row r="2469" spans="3:4">
      <c r="C2469" s="256"/>
      <c r="D2469" s="256"/>
    </row>
    <row r="2470" spans="3:4">
      <c r="C2470" s="256"/>
      <c r="D2470" s="256"/>
    </row>
    <row r="2471" spans="3:4">
      <c r="C2471" s="256"/>
      <c r="D2471" s="256"/>
    </row>
    <row r="2472" spans="3:4">
      <c r="C2472" s="256"/>
      <c r="D2472" s="256"/>
    </row>
    <row r="2473" spans="3:4">
      <c r="C2473" s="256"/>
      <c r="D2473" s="256"/>
    </row>
    <row r="2474" spans="3:4">
      <c r="C2474" s="256"/>
      <c r="D2474" s="256"/>
    </row>
    <row r="2475" spans="3:4">
      <c r="C2475" s="256"/>
      <c r="D2475" s="256"/>
    </row>
    <row r="2476" spans="3:4">
      <c r="C2476" s="256"/>
      <c r="D2476" s="256"/>
    </row>
    <row r="2477" spans="3:4">
      <c r="C2477" s="256"/>
      <c r="D2477" s="256"/>
    </row>
    <row r="2478" spans="3:4">
      <c r="C2478" s="256"/>
      <c r="D2478" s="256"/>
    </row>
    <row r="2479" spans="3:4">
      <c r="C2479" s="256"/>
      <c r="D2479" s="256"/>
    </row>
    <row r="2480" spans="3:4">
      <c r="C2480" s="256"/>
      <c r="D2480" s="256"/>
    </row>
    <row r="2481" spans="3:4">
      <c r="C2481" s="256"/>
      <c r="D2481" s="256"/>
    </row>
    <row r="2482" spans="3:4">
      <c r="C2482" s="256"/>
      <c r="D2482" s="256"/>
    </row>
    <row r="2483" spans="3:4">
      <c r="C2483" s="256"/>
      <c r="D2483" s="256"/>
    </row>
    <row r="2484" spans="3:4">
      <c r="C2484" s="256"/>
      <c r="D2484" s="256"/>
    </row>
    <row r="2485" spans="3:4">
      <c r="C2485" s="256"/>
      <c r="D2485" s="256"/>
    </row>
    <row r="2486" spans="3:4">
      <c r="C2486" s="256"/>
      <c r="D2486" s="256"/>
    </row>
    <row r="2487" spans="3:4">
      <c r="C2487" s="256"/>
      <c r="D2487" s="256"/>
    </row>
    <row r="2488" spans="3:4">
      <c r="C2488" s="256"/>
      <c r="D2488" s="256"/>
    </row>
    <row r="2489" spans="3:4">
      <c r="C2489" s="256"/>
      <c r="D2489" s="256"/>
    </row>
    <row r="2490" spans="3:4">
      <c r="C2490" s="256"/>
      <c r="D2490" s="256"/>
    </row>
    <row r="2491" spans="3:4">
      <c r="C2491" s="256"/>
      <c r="D2491" s="256"/>
    </row>
    <row r="2492" spans="3:4">
      <c r="C2492" s="256"/>
      <c r="D2492" s="256"/>
    </row>
    <row r="2493" spans="3:4">
      <c r="C2493" s="256"/>
      <c r="D2493" s="256"/>
    </row>
    <row r="2494" spans="3:4">
      <c r="C2494" s="256"/>
      <c r="D2494" s="256"/>
    </row>
    <row r="2495" spans="3:4">
      <c r="C2495" s="256"/>
      <c r="D2495" s="256"/>
    </row>
    <row r="2496" spans="3:4">
      <c r="C2496" s="256"/>
      <c r="D2496" s="256"/>
    </row>
    <row r="2497" spans="3:4">
      <c r="C2497" s="256"/>
      <c r="D2497" s="256"/>
    </row>
    <row r="2498" spans="3:4">
      <c r="C2498" s="256"/>
      <c r="D2498" s="256"/>
    </row>
    <row r="2499" spans="3:4">
      <c r="C2499" s="256"/>
      <c r="D2499" s="256"/>
    </row>
    <row r="2500" spans="3:4">
      <c r="C2500" s="256"/>
      <c r="D2500" s="256"/>
    </row>
    <row r="2501" spans="3:4">
      <c r="C2501" s="256"/>
      <c r="D2501" s="256"/>
    </row>
    <row r="2502" spans="3:4">
      <c r="C2502" s="256"/>
      <c r="D2502" s="256"/>
    </row>
    <row r="2503" spans="3:4">
      <c r="C2503" s="256"/>
      <c r="D2503" s="256"/>
    </row>
    <row r="2504" spans="3:4">
      <c r="C2504" s="256"/>
      <c r="D2504" s="256"/>
    </row>
    <row r="2505" spans="3:4">
      <c r="C2505" s="256"/>
      <c r="D2505" s="256"/>
    </row>
    <row r="2506" spans="3:4">
      <c r="C2506" s="256"/>
      <c r="D2506" s="256"/>
    </row>
    <row r="2507" spans="3:4">
      <c r="C2507" s="256"/>
      <c r="D2507" s="256"/>
    </row>
    <row r="2508" spans="3:4">
      <c r="C2508" s="256"/>
      <c r="D2508" s="256"/>
    </row>
    <row r="2509" spans="3:4">
      <c r="C2509" s="256"/>
      <c r="D2509" s="256"/>
    </row>
    <row r="2510" spans="3:4">
      <c r="C2510" s="256"/>
      <c r="D2510" s="256"/>
    </row>
    <row r="2511" spans="3:4">
      <c r="C2511" s="256"/>
      <c r="D2511" s="256"/>
    </row>
    <row r="2512" spans="3:4">
      <c r="C2512" s="256"/>
      <c r="D2512" s="256"/>
    </row>
    <row r="2513" spans="3:4">
      <c r="C2513" s="256"/>
      <c r="D2513" s="256"/>
    </row>
    <row r="2514" spans="3:4">
      <c r="C2514" s="256"/>
      <c r="D2514" s="256"/>
    </row>
    <row r="2515" spans="3:4">
      <c r="C2515" s="256"/>
      <c r="D2515" s="256"/>
    </row>
    <row r="2516" spans="3:4">
      <c r="C2516" s="256"/>
      <c r="D2516" s="256"/>
    </row>
    <row r="2517" spans="3:4">
      <c r="C2517" s="256"/>
      <c r="D2517" s="256"/>
    </row>
    <row r="2518" spans="3:4">
      <c r="C2518" s="256"/>
      <c r="D2518" s="256"/>
    </row>
    <row r="2519" spans="3:4">
      <c r="C2519" s="256"/>
      <c r="D2519" s="256"/>
    </row>
    <row r="2520" spans="3:4">
      <c r="C2520" s="256"/>
      <c r="D2520" s="256"/>
    </row>
    <row r="2521" spans="3:4">
      <c r="C2521" s="256"/>
      <c r="D2521" s="256"/>
    </row>
    <row r="2522" spans="3:4">
      <c r="C2522" s="256"/>
      <c r="D2522" s="256"/>
    </row>
    <row r="2523" spans="3:4">
      <c r="C2523" s="256"/>
      <c r="D2523" s="256"/>
    </row>
    <row r="2524" spans="3:4">
      <c r="C2524" s="256"/>
      <c r="D2524" s="256"/>
    </row>
    <row r="2525" spans="3:4">
      <c r="C2525" s="256"/>
      <c r="D2525" s="256"/>
    </row>
    <row r="2526" spans="3:4">
      <c r="C2526" s="256"/>
      <c r="D2526" s="256"/>
    </row>
    <row r="2527" spans="3:4">
      <c r="C2527" s="256"/>
      <c r="D2527" s="256"/>
    </row>
    <row r="2528" spans="3:4">
      <c r="C2528" s="256"/>
      <c r="D2528" s="256"/>
    </row>
    <row r="2529" spans="3:4">
      <c r="C2529" s="256"/>
      <c r="D2529" s="256"/>
    </row>
    <row r="2530" spans="3:4">
      <c r="C2530" s="256"/>
      <c r="D2530" s="256"/>
    </row>
    <row r="2531" spans="3:4">
      <c r="C2531" s="256"/>
      <c r="D2531" s="256"/>
    </row>
    <row r="2532" spans="3:4">
      <c r="C2532" s="256"/>
      <c r="D2532" s="256"/>
    </row>
    <row r="2533" spans="3:4">
      <c r="C2533" s="256"/>
      <c r="D2533" s="256"/>
    </row>
    <row r="2534" spans="3:4">
      <c r="C2534" s="256"/>
      <c r="D2534" s="256"/>
    </row>
    <row r="2535" spans="3:4">
      <c r="C2535" s="256"/>
      <c r="D2535" s="256"/>
    </row>
    <row r="2536" spans="3:4">
      <c r="C2536" s="256"/>
      <c r="D2536" s="256"/>
    </row>
    <row r="2537" spans="3:4">
      <c r="C2537" s="256"/>
      <c r="D2537" s="256"/>
    </row>
    <row r="2538" spans="3:4">
      <c r="C2538" s="256"/>
      <c r="D2538" s="256"/>
    </row>
    <row r="2539" spans="3:4">
      <c r="C2539" s="256"/>
      <c r="D2539" s="256"/>
    </row>
    <row r="2540" spans="3:4">
      <c r="C2540" s="256"/>
      <c r="D2540" s="256"/>
    </row>
    <row r="2541" spans="3:4">
      <c r="C2541" s="256"/>
      <c r="D2541" s="256"/>
    </row>
    <row r="2542" spans="3:4">
      <c r="C2542" s="256"/>
      <c r="D2542" s="256"/>
    </row>
    <row r="2543" spans="3:4">
      <c r="C2543" s="256"/>
      <c r="D2543" s="256"/>
    </row>
    <row r="2544" spans="3:4">
      <c r="C2544" s="256"/>
      <c r="D2544" s="256"/>
    </row>
    <row r="2545" spans="3:4">
      <c r="C2545" s="256"/>
      <c r="D2545" s="256"/>
    </row>
    <row r="2546" spans="3:4">
      <c r="C2546" s="256"/>
      <c r="D2546" s="256"/>
    </row>
    <row r="2547" spans="3:4">
      <c r="C2547" s="256"/>
      <c r="D2547" s="256"/>
    </row>
    <row r="2548" spans="3:4">
      <c r="C2548" s="256"/>
      <c r="D2548" s="256"/>
    </row>
    <row r="2549" spans="3:4">
      <c r="C2549" s="256"/>
      <c r="D2549" s="256"/>
    </row>
    <row r="2550" spans="3:4">
      <c r="C2550" s="256"/>
      <c r="D2550" s="256"/>
    </row>
    <row r="2551" spans="3:4">
      <c r="C2551" s="256"/>
      <c r="D2551" s="256"/>
    </row>
    <row r="2552" spans="3:4">
      <c r="C2552" s="256"/>
      <c r="D2552" s="256"/>
    </row>
    <row r="2553" spans="3:4">
      <c r="C2553" s="256"/>
      <c r="D2553" s="256"/>
    </row>
    <row r="2554" spans="3:4">
      <c r="C2554" s="256"/>
      <c r="D2554" s="256"/>
    </row>
    <row r="2555" spans="3:4">
      <c r="C2555" s="256"/>
      <c r="D2555" s="256"/>
    </row>
    <row r="2556" spans="3:4">
      <c r="C2556" s="256"/>
      <c r="D2556" s="256"/>
    </row>
    <row r="2557" spans="3:4">
      <c r="C2557" s="256"/>
      <c r="D2557" s="256"/>
    </row>
    <row r="2558" spans="3:4">
      <c r="C2558" s="256"/>
      <c r="D2558" s="256"/>
    </row>
    <row r="2559" spans="3:4">
      <c r="C2559" s="256"/>
      <c r="D2559" s="256"/>
    </row>
    <row r="2560" spans="3:4">
      <c r="C2560" s="256"/>
      <c r="D2560" s="256"/>
    </row>
    <row r="2561" spans="3:4">
      <c r="C2561" s="256"/>
      <c r="D2561" s="256"/>
    </row>
    <row r="2562" spans="3:4">
      <c r="C2562" s="256"/>
      <c r="D2562" s="256"/>
    </row>
    <row r="2563" spans="3:4">
      <c r="C2563" s="256"/>
      <c r="D2563" s="256"/>
    </row>
    <row r="2564" spans="3:4">
      <c r="C2564" s="256"/>
      <c r="D2564" s="256"/>
    </row>
    <row r="2565" spans="3:4">
      <c r="C2565" s="256"/>
      <c r="D2565" s="256"/>
    </row>
    <row r="2566" spans="3:4">
      <c r="C2566" s="256"/>
      <c r="D2566" s="256"/>
    </row>
    <row r="2567" spans="3:4">
      <c r="C2567" s="256"/>
      <c r="D2567" s="256"/>
    </row>
    <row r="2568" spans="3:4">
      <c r="C2568" s="256"/>
      <c r="D2568" s="256"/>
    </row>
    <row r="2569" spans="3:4">
      <c r="C2569" s="256"/>
      <c r="D2569" s="256"/>
    </row>
    <row r="2570" spans="3:4">
      <c r="C2570" s="256"/>
      <c r="D2570" s="256"/>
    </row>
    <row r="2571" spans="3:4">
      <c r="C2571" s="256"/>
      <c r="D2571" s="256"/>
    </row>
    <row r="2572" spans="3:4">
      <c r="C2572" s="256"/>
      <c r="D2572" s="256"/>
    </row>
    <row r="2573" spans="3:4">
      <c r="C2573" s="256"/>
      <c r="D2573" s="256"/>
    </row>
    <row r="2574" spans="3:4">
      <c r="C2574" s="256"/>
      <c r="D2574" s="256"/>
    </row>
    <row r="2575" spans="3:4">
      <c r="C2575" s="256"/>
      <c r="D2575" s="256"/>
    </row>
    <row r="2576" spans="3:4">
      <c r="C2576" s="256"/>
      <c r="D2576" s="256"/>
    </row>
    <row r="2577" spans="3:4">
      <c r="C2577" s="256"/>
      <c r="D2577" s="256"/>
    </row>
    <row r="2578" spans="3:4">
      <c r="C2578" s="256"/>
      <c r="D2578" s="256"/>
    </row>
    <row r="2579" spans="3:4">
      <c r="C2579" s="256"/>
      <c r="D2579" s="256"/>
    </row>
    <row r="2580" spans="3:4">
      <c r="C2580" s="256"/>
      <c r="D2580" s="256"/>
    </row>
    <row r="2581" spans="3:4">
      <c r="C2581" s="256"/>
      <c r="D2581" s="256"/>
    </row>
    <row r="2582" spans="3:4">
      <c r="C2582" s="256"/>
      <c r="D2582" s="256"/>
    </row>
    <row r="2583" spans="3:4">
      <c r="C2583" s="256"/>
      <c r="D2583" s="256"/>
    </row>
    <row r="2584" spans="3:4">
      <c r="C2584" s="256"/>
      <c r="D2584" s="256"/>
    </row>
    <row r="2585" spans="3:4">
      <c r="C2585" s="256"/>
      <c r="D2585" s="256"/>
    </row>
    <row r="2586" spans="3:4">
      <c r="C2586" s="256"/>
      <c r="D2586" s="256"/>
    </row>
    <row r="2587" spans="3:4">
      <c r="C2587" s="256"/>
      <c r="D2587" s="256"/>
    </row>
    <row r="2588" spans="3:4">
      <c r="C2588" s="256"/>
      <c r="D2588" s="256"/>
    </row>
    <row r="2589" spans="3:4">
      <c r="C2589" s="256"/>
      <c r="D2589" s="256"/>
    </row>
    <row r="2590" spans="3:4">
      <c r="C2590" s="256"/>
      <c r="D2590" s="256"/>
    </row>
    <row r="2591" spans="3:4">
      <c r="C2591" s="256"/>
      <c r="D2591" s="256"/>
    </row>
    <row r="2592" spans="3:4">
      <c r="C2592" s="256"/>
      <c r="D2592" s="256"/>
    </row>
    <row r="2593" spans="3:4">
      <c r="C2593" s="256"/>
      <c r="D2593" s="256"/>
    </row>
    <row r="2594" spans="3:4">
      <c r="C2594" s="256"/>
      <c r="D2594" s="256"/>
    </row>
    <row r="2595" spans="3:4">
      <c r="C2595" s="256"/>
      <c r="D2595" s="256"/>
    </row>
    <row r="2596" spans="3:4">
      <c r="C2596" s="256"/>
      <c r="D2596" s="256"/>
    </row>
    <row r="2597" spans="3:4">
      <c r="C2597" s="256"/>
      <c r="D2597" s="256"/>
    </row>
    <row r="2598" spans="3:4">
      <c r="C2598" s="256"/>
      <c r="D2598" s="256"/>
    </row>
    <row r="2599" spans="3:4">
      <c r="C2599" s="256"/>
      <c r="D2599" s="256"/>
    </row>
    <row r="2600" spans="3:4">
      <c r="C2600" s="256"/>
      <c r="D2600" s="256"/>
    </row>
    <row r="2601" spans="3:4">
      <c r="C2601" s="256"/>
      <c r="D2601" s="256"/>
    </row>
    <row r="2602" spans="3:4">
      <c r="C2602" s="256"/>
      <c r="D2602" s="256"/>
    </row>
    <row r="2603" spans="3:4">
      <c r="C2603" s="256"/>
      <c r="D2603" s="256"/>
    </row>
    <row r="2604" spans="3:4">
      <c r="C2604" s="256"/>
      <c r="D2604" s="256"/>
    </row>
    <row r="2605" spans="3:4">
      <c r="C2605" s="256"/>
      <c r="D2605" s="256"/>
    </row>
    <row r="2606" spans="3:4">
      <c r="C2606" s="256"/>
      <c r="D2606" s="256"/>
    </row>
    <row r="2607" spans="3:4">
      <c r="C2607" s="256"/>
      <c r="D2607" s="256"/>
    </row>
    <row r="2608" spans="3:4">
      <c r="C2608" s="256"/>
      <c r="D2608" s="256"/>
    </row>
    <row r="2609" spans="3:4">
      <c r="C2609" s="256"/>
      <c r="D2609" s="256"/>
    </row>
    <row r="2610" spans="3:4">
      <c r="C2610" s="256"/>
      <c r="D2610" s="256"/>
    </row>
    <row r="2611" spans="3:4">
      <c r="C2611" s="256"/>
      <c r="D2611" s="256"/>
    </row>
    <row r="2612" spans="3:4">
      <c r="C2612" s="256"/>
      <c r="D2612" s="256"/>
    </row>
    <row r="2613" spans="3:4">
      <c r="C2613" s="256"/>
      <c r="D2613" s="256"/>
    </row>
    <row r="2614" spans="3:4">
      <c r="C2614" s="256"/>
      <c r="D2614" s="256"/>
    </row>
    <row r="2615" spans="3:4">
      <c r="C2615" s="256"/>
      <c r="D2615" s="256"/>
    </row>
    <row r="2616" spans="3:4">
      <c r="C2616" s="256"/>
      <c r="D2616" s="256"/>
    </row>
    <row r="2617" spans="3:4">
      <c r="C2617" s="256"/>
      <c r="D2617" s="256"/>
    </row>
    <row r="2618" spans="3:4">
      <c r="C2618" s="256"/>
      <c r="D2618" s="256"/>
    </row>
    <row r="2619" spans="3:4">
      <c r="C2619" s="256"/>
      <c r="D2619" s="256"/>
    </row>
    <row r="2620" spans="3:4">
      <c r="C2620" s="256"/>
      <c r="D2620" s="256"/>
    </row>
    <row r="2621" spans="3:4">
      <c r="C2621" s="256"/>
      <c r="D2621" s="256"/>
    </row>
    <row r="2622" spans="3:4">
      <c r="C2622" s="256"/>
      <c r="D2622" s="256"/>
    </row>
    <row r="2623" spans="3:4">
      <c r="C2623" s="256"/>
      <c r="D2623" s="256"/>
    </row>
    <row r="2624" spans="3:4">
      <c r="C2624" s="256"/>
      <c r="D2624" s="256"/>
    </row>
    <row r="2625" spans="3:4">
      <c r="C2625" s="256"/>
      <c r="D2625" s="256"/>
    </row>
    <row r="2626" spans="3:4">
      <c r="C2626" s="256"/>
      <c r="D2626" s="256"/>
    </row>
    <row r="2627" spans="3:4">
      <c r="C2627" s="256"/>
      <c r="D2627" s="256"/>
    </row>
    <row r="2628" spans="3:4">
      <c r="C2628" s="256"/>
      <c r="D2628" s="256"/>
    </row>
    <row r="2629" spans="3:4">
      <c r="C2629" s="256"/>
      <c r="D2629" s="256"/>
    </row>
    <row r="2630" spans="3:4">
      <c r="C2630" s="256"/>
      <c r="D2630" s="256"/>
    </row>
    <row r="2631" spans="3:4">
      <c r="C2631" s="256"/>
      <c r="D2631" s="256"/>
    </row>
    <row r="2632" spans="3:4">
      <c r="C2632" s="256"/>
      <c r="D2632" s="256"/>
    </row>
    <row r="2633" spans="3:4">
      <c r="C2633" s="256"/>
      <c r="D2633" s="256"/>
    </row>
    <row r="2634" spans="3:4">
      <c r="C2634" s="256"/>
      <c r="D2634" s="256"/>
    </row>
    <row r="2635" spans="3:4">
      <c r="C2635" s="256"/>
      <c r="D2635" s="256"/>
    </row>
    <row r="2636" spans="3:4">
      <c r="C2636" s="256"/>
      <c r="D2636" s="256"/>
    </row>
    <row r="2637" spans="3:4">
      <c r="C2637" s="256"/>
      <c r="D2637" s="256"/>
    </row>
    <row r="2638" spans="3:4">
      <c r="C2638" s="256"/>
      <c r="D2638" s="256"/>
    </row>
    <row r="2639" spans="3:4">
      <c r="C2639" s="256"/>
      <c r="D2639" s="256"/>
    </row>
    <row r="2640" spans="3:4">
      <c r="C2640" s="256"/>
      <c r="D2640" s="256"/>
    </row>
    <row r="2641" spans="3:4">
      <c r="C2641" s="256"/>
      <c r="D2641" s="256"/>
    </row>
    <row r="2642" spans="3:4">
      <c r="C2642" s="256"/>
      <c r="D2642" s="256"/>
    </row>
    <row r="2643" spans="3:4">
      <c r="C2643" s="256"/>
      <c r="D2643" s="256"/>
    </row>
    <row r="2644" spans="3:4">
      <c r="C2644" s="256"/>
      <c r="D2644" s="256"/>
    </row>
    <row r="2645" spans="3:4">
      <c r="C2645" s="256"/>
      <c r="D2645" s="256"/>
    </row>
    <row r="2646" spans="3:4">
      <c r="C2646" s="256"/>
      <c r="D2646" s="256"/>
    </row>
    <row r="2647" spans="3:4">
      <c r="C2647" s="256"/>
      <c r="D2647" s="256"/>
    </row>
    <row r="2648" spans="3:4">
      <c r="C2648" s="256"/>
      <c r="D2648" s="256"/>
    </row>
    <row r="2649" spans="3:4">
      <c r="C2649" s="256"/>
      <c r="D2649" s="256"/>
    </row>
    <row r="2650" spans="3:4">
      <c r="C2650" s="256"/>
      <c r="D2650" s="256"/>
    </row>
    <row r="2651" spans="3:4">
      <c r="C2651" s="256"/>
      <c r="D2651" s="256"/>
    </row>
    <row r="2652" spans="3:4">
      <c r="C2652" s="256"/>
      <c r="D2652" s="256"/>
    </row>
    <row r="2653" spans="3:4">
      <c r="C2653" s="256"/>
      <c r="D2653" s="256"/>
    </row>
    <row r="2654" spans="3:4">
      <c r="C2654" s="256"/>
      <c r="D2654" s="256"/>
    </row>
    <row r="2655" spans="3:4">
      <c r="C2655" s="256"/>
      <c r="D2655" s="256"/>
    </row>
    <row r="2656" spans="3:4">
      <c r="C2656" s="256"/>
      <c r="D2656" s="256"/>
    </row>
    <row r="2657" spans="3:4">
      <c r="C2657" s="256"/>
      <c r="D2657" s="256"/>
    </row>
    <row r="2658" spans="3:4">
      <c r="C2658" s="256"/>
      <c r="D2658" s="256"/>
    </row>
    <row r="2659" spans="3:4">
      <c r="C2659" s="256"/>
      <c r="D2659" s="256"/>
    </row>
    <row r="2660" spans="3:4">
      <c r="C2660" s="256"/>
      <c r="D2660" s="256"/>
    </row>
    <row r="2661" spans="3:4">
      <c r="C2661" s="256"/>
      <c r="D2661" s="256"/>
    </row>
    <row r="2662" spans="3:4">
      <c r="C2662" s="256"/>
      <c r="D2662" s="256"/>
    </row>
    <row r="2663" spans="3:4">
      <c r="C2663" s="256"/>
      <c r="D2663" s="256"/>
    </row>
    <row r="2664" spans="3:4">
      <c r="C2664" s="256"/>
      <c r="D2664" s="256"/>
    </row>
    <row r="2665" spans="3:4">
      <c r="C2665" s="256"/>
      <c r="D2665" s="256"/>
    </row>
    <row r="2666" spans="3:4">
      <c r="C2666" s="256"/>
      <c r="D2666" s="256"/>
    </row>
    <row r="2667" spans="3:4">
      <c r="C2667" s="256"/>
      <c r="D2667" s="256"/>
    </row>
    <row r="2668" spans="3:4">
      <c r="C2668" s="256"/>
      <c r="D2668" s="256"/>
    </row>
    <row r="2669" spans="3:4">
      <c r="C2669" s="256"/>
      <c r="D2669" s="256"/>
    </row>
    <row r="2670" spans="3:4">
      <c r="C2670" s="256"/>
      <c r="D2670" s="256"/>
    </row>
    <row r="2671" spans="3:4">
      <c r="C2671" s="256"/>
      <c r="D2671" s="256"/>
    </row>
    <row r="2672" spans="3:4">
      <c r="C2672" s="256"/>
      <c r="D2672" s="256"/>
    </row>
    <row r="2673" spans="3:4">
      <c r="C2673" s="256"/>
      <c r="D2673" s="256"/>
    </row>
    <row r="2674" spans="3:4">
      <c r="C2674" s="256"/>
      <c r="D2674" s="256"/>
    </row>
    <row r="2675" spans="3:4">
      <c r="C2675" s="256"/>
      <c r="D2675" s="256"/>
    </row>
    <row r="2676" spans="3:4">
      <c r="C2676" s="256"/>
      <c r="D2676" s="256"/>
    </row>
    <row r="2677" spans="3:4">
      <c r="C2677" s="256"/>
      <c r="D2677" s="256"/>
    </row>
    <row r="2678" spans="3:4">
      <c r="C2678" s="256"/>
      <c r="D2678" s="256"/>
    </row>
    <row r="2679" spans="3:4">
      <c r="C2679" s="256"/>
      <c r="D2679" s="256"/>
    </row>
    <row r="2680" spans="3:4">
      <c r="C2680" s="256"/>
      <c r="D2680" s="256"/>
    </row>
    <row r="2681" spans="3:4">
      <c r="C2681" s="256"/>
      <c r="D2681" s="256"/>
    </row>
    <row r="2682" spans="3:4">
      <c r="C2682" s="256"/>
      <c r="D2682" s="256"/>
    </row>
    <row r="2683" spans="3:4">
      <c r="C2683" s="256"/>
      <c r="D2683" s="256"/>
    </row>
    <row r="2684" spans="3:4">
      <c r="C2684" s="256"/>
      <c r="D2684" s="256"/>
    </row>
    <row r="2685" spans="3:4">
      <c r="C2685" s="256"/>
      <c r="D2685" s="256"/>
    </row>
    <row r="2686" spans="3:4">
      <c r="C2686" s="256"/>
      <c r="D2686" s="256"/>
    </row>
    <row r="2687" spans="3:4">
      <c r="C2687" s="256"/>
      <c r="D2687" s="256"/>
    </row>
    <row r="2688" spans="3:4">
      <c r="C2688" s="256"/>
      <c r="D2688" s="256"/>
    </row>
    <row r="2689" spans="3:4">
      <c r="C2689" s="256"/>
      <c r="D2689" s="256"/>
    </row>
    <row r="2690" spans="3:4">
      <c r="C2690" s="256"/>
      <c r="D2690" s="256"/>
    </row>
    <row r="2691" spans="3:4">
      <c r="C2691" s="256"/>
      <c r="D2691" s="256"/>
    </row>
    <row r="2692" spans="3:4">
      <c r="C2692" s="256"/>
      <c r="D2692" s="256"/>
    </row>
    <row r="2693" spans="3:4">
      <c r="C2693" s="256"/>
      <c r="D2693" s="256"/>
    </row>
    <row r="2694" spans="3:4">
      <c r="C2694" s="256"/>
      <c r="D2694" s="256"/>
    </row>
    <row r="2695" spans="3:4">
      <c r="C2695" s="256"/>
      <c r="D2695" s="256"/>
    </row>
    <row r="2696" spans="3:4">
      <c r="C2696" s="256"/>
      <c r="D2696" s="256"/>
    </row>
    <row r="2697" spans="3:4">
      <c r="C2697" s="256"/>
      <c r="D2697" s="256"/>
    </row>
    <row r="2698" spans="3:4">
      <c r="C2698" s="256"/>
      <c r="D2698" s="256"/>
    </row>
    <row r="2699" spans="3:4">
      <c r="C2699" s="256"/>
      <c r="D2699" s="256"/>
    </row>
    <row r="2700" spans="3:4">
      <c r="C2700" s="256"/>
      <c r="D2700" s="256"/>
    </row>
    <row r="2701" spans="3:4">
      <c r="C2701" s="256"/>
      <c r="D2701" s="256"/>
    </row>
    <row r="2702" spans="3:4">
      <c r="C2702" s="256"/>
      <c r="D2702" s="256"/>
    </row>
    <row r="2703" spans="3:4">
      <c r="C2703" s="256"/>
      <c r="D2703" s="256"/>
    </row>
    <row r="2704" spans="3:4">
      <c r="C2704" s="256"/>
      <c r="D2704" s="256"/>
    </row>
    <row r="2705" spans="3:4">
      <c r="C2705" s="256"/>
      <c r="D2705" s="256"/>
    </row>
    <row r="2706" spans="3:4">
      <c r="C2706" s="256"/>
      <c r="D2706" s="256"/>
    </row>
    <row r="2707" spans="3:4">
      <c r="C2707" s="256"/>
      <c r="D2707" s="256"/>
    </row>
    <row r="2708" spans="3:4">
      <c r="C2708" s="256"/>
      <c r="D2708" s="256"/>
    </row>
    <row r="2709" spans="3:4">
      <c r="C2709" s="256"/>
      <c r="D2709" s="256"/>
    </row>
    <row r="2710" spans="3:4">
      <c r="C2710" s="256"/>
      <c r="D2710" s="256"/>
    </row>
    <row r="2711" spans="3:4">
      <c r="C2711" s="256"/>
      <c r="D2711" s="256"/>
    </row>
    <row r="2712" spans="3:4">
      <c r="C2712" s="256"/>
      <c r="D2712" s="256"/>
    </row>
    <row r="2713" spans="3:4">
      <c r="C2713" s="256"/>
      <c r="D2713" s="256"/>
    </row>
    <row r="2714" spans="3:4">
      <c r="C2714" s="256"/>
      <c r="D2714" s="256"/>
    </row>
    <row r="2715" spans="3:4">
      <c r="C2715" s="256"/>
      <c r="D2715" s="256"/>
    </row>
    <row r="2716" spans="3:4">
      <c r="C2716" s="256"/>
      <c r="D2716" s="256"/>
    </row>
    <row r="2717" spans="3:4">
      <c r="C2717" s="256"/>
      <c r="D2717" s="256"/>
    </row>
    <row r="2718" spans="3:4">
      <c r="C2718" s="256"/>
      <c r="D2718" s="256"/>
    </row>
    <row r="2719" spans="3:4">
      <c r="C2719" s="256"/>
      <c r="D2719" s="256"/>
    </row>
    <row r="2720" spans="3:4">
      <c r="C2720" s="256"/>
      <c r="D2720" s="256"/>
    </row>
    <row r="2721" spans="3:4">
      <c r="C2721" s="256"/>
      <c r="D2721" s="256"/>
    </row>
    <row r="2722" spans="3:4">
      <c r="C2722" s="256"/>
      <c r="D2722" s="256"/>
    </row>
    <row r="2723" spans="3:4">
      <c r="C2723" s="256"/>
      <c r="D2723" s="256"/>
    </row>
    <row r="2724" spans="3:4">
      <c r="C2724" s="256"/>
      <c r="D2724" s="256"/>
    </row>
    <row r="2725" spans="3:4">
      <c r="C2725" s="256"/>
      <c r="D2725" s="256"/>
    </row>
    <row r="2726" spans="3:4">
      <c r="C2726" s="256"/>
      <c r="D2726" s="256"/>
    </row>
    <row r="2727" spans="3:4">
      <c r="C2727" s="256"/>
      <c r="D2727" s="256"/>
    </row>
    <row r="2728" spans="3:4">
      <c r="C2728" s="256"/>
      <c r="D2728" s="256"/>
    </row>
    <row r="2729" spans="3:4">
      <c r="C2729" s="256"/>
      <c r="D2729" s="256"/>
    </row>
    <row r="2730" spans="3:4">
      <c r="C2730" s="256"/>
      <c r="D2730" s="256"/>
    </row>
    <row r="2731" spans="3:4">
      <c r="C2731" s="256"/>
      <c r="D2731" s="256"/>
    </row>
    <row r="2732" spans="3:4">
      <c r="C2732" s="256"/>
      <c r="D2732" s="256"/>
    </row>
    <row r="2733" spans="3:4">
      <c r="C2733" s="256"/>
      <c r="D2733" s="256"/>
    </row>
    <row r="2734" spans="3:4">
      <c r="C2734" s="256"/>
      <c r="D2734" s="256"/>
    </row>
    <row r="2735" spans="3:4">
      <c r="C2735" s="256"/>
      <c r="D2735" s="256"/>
    </row>
    <row r="2736" spans="3:4">
      <c r="C2736" s="256"/>
      <c r="D2736" s="256"/>
    </row>
    <row r="2737" spans="3:4">
      <c r="C2737" s="256"/>
      <c r="D2737" s="256"/>
    </row>
    <row r="2738" spans="3:4">
      <c r="C2738" s="256"/>
      <c r="D2738" s="256"/>
    </row>
    <row r="2739" spans="3:4">
      <c r="C2739" s="256"/>
      <c r="D2739" s="256"/>
    </row>
    <row r="2740" spans="3:4">
      <c r="C2740" s="256"/>
      <c r="D2740" s="256"/>
    </row>
    <row r="2741" spans="3:4">
      <c r="C2741" s="256"/>
      <c r="D2741" s="256"/>
    </row>
    <row r="2742" spans="3:4">
      <c r="C2742" s="256"/>
      <c r="D2742" s="256"/>
    </row>
    <row r="2743" spans="3:4">
      <c r="C2743" s="256"/>
      <c r="D2743" s="256"/>
    </row>
    <row r="2744" spans="3:4">
      <c r="C2744" s="256"/>
      <c r="D2744" s="256"/>
    </row>
    <row r="2745" spans="3:4">
      <c r="C2745" s="256"/>
      <c r="D2745" s="256"/>
    </row>
    <row r="2746" spans="3:4">
      <c r="C2746" s="256"/>
      <c r="D2746" s="256"/>
    </row>
    <row r="2747" spans="3:4">
      <c r="C2747" s="256"/>
      <c r="D2747" s="256"/>
    </row>
    <row r="2748" spans="3:4">
      <c r="C2748" s="256"/>
      <c r="D2748" s="256"/>
    </row>
    <row r="2749" spans="3:4">
      <c r="C2749" s="256"/>
      <c r="D2749" s="256"/>
    </row>
    <row r="2750" spans="3:4">
      <c r="C2750" s="256"/>
      <c r="D2750" s="256"/>
    </row>
    <row r="2751" spans="3:4">
      <c r="C2751" s="256"/>
      <c r="D2751" s="256"/>
    </row>
    <row r="2752" spans="3:4">
      <c r="C2752" s="256"/>
      <c r="D2752" s="256"/>
    </row>
    <row r="2753" spans="3:4">
      <c r="C2753" s="256"/>
      <c r="D2753" s="256"/>
    </row>
    <row r="2754" spans="3:4">
      <c r="C2754" s="256"/>
      <c r="D2754" s="256"/>
    </row>
    <row r="2755" spans="3:4">
      <c r="C2755" s="256"/>
      <c r="D2755" s="256"/>
    </row>
    <row r="2756" spans="3:4">
      <c r="C2756" s="256"/>
      <c r="D2756" s="256"/>
    </row>
    <row r="2757" spans="3:4">
      <c r="C2757" s="256"/>
      <c r="D2757" s="256"/>
    </row>
    <row r="2758" spans="3:4">
      <c r="C2758" s="256"/>
      <c r="D2758" s="256"/>
    </row>
    <row r="2759" spans="3:4">
      <c r="C2759" s="256"/>
      <c r="D2759" s="256"/>
    </row>
    <row r="2760" spans="3:4">
      <c r="C2760" s="256"/>
      <c r="D2760" s="256"/>
    </row>
    <row r="2761" spans="3:4">
      <c r="C2761" s="256"/>
      <c r="D2761" s="256"/>
    </row>
    <row r="2762" spans="3:4">
      <c r="C2762" s="256"/>
      <c r="D2762" s="256"/>
    </row>
    <row r="2763" spans="3:4">
      <c r="C2763" s="256"/>
      <c r="D2763" s="256"/>
    </row>
    <row r="2764" spans="3:4">
      <c r="C2764" s="256"/>
      <c r="D2764" s="256"/>
    </row>
    <row r="2765" spans="3:4">
      <c r="C2765" s="256"/>
      <c r="D2765" s="256"/>
    </row>
    <row r="2766" spans="3:4">
      <c r="C2766" s="256"/>
      <c r="D2766" s="256"/>
    </row>
    <row r="2767" spans="3:4">
      <c r="C2767" s="256"/>
      <c r="D2767" s="256"/>
    </row>
    <row r="2768" spans="3:4">
      <c r="C2768" s="256"/>
      <c r="D2768" s="256"/>
    </row>
    <row r="2769" spans="3:4">
      <c r="C2769" s="256"/>
      <c r="D2769" s="256"/>
    </row>
    <row r="2770" spans="3:4">
      <c r="C2770" s="256"/>
      <c r="D2770" s="256"/>
    </row>
    <row r="2771" spans="3:4">
      <c r="C2771" s="256"/>
      <c r="D2771" s="256"/>
    </row>
    <row r="2772" spans="3:4">
      <c r="C2772" s="256"/>
      <c r="D2772" s="256"/>
    </row>
    <row r="2773" spans="3:4">
      <c r="C2773" s="256"/>
      <c r="D2773" s="256"/>
    </row>
    <row r="2774" spans="3:4">
      <c r="C2774" s="256"/>
      <c r="D2774" s="256"/>
    </row>
    <row r="2775" spans="3:4">
      <c r="C2775" s="256"/>
      <c r="D2775" s="256"/>
    </row>
    <row r="2776" spans="3:4">
      <c r="C2776" s="256"/>
      <c r="D2776" s="256"/>
    </row>
    <row r="2777" spans="3:4">
      <c r="C2777" s="256"/>
      <c r="D2777" s="256"/>
    </row>
    <row r="2778" spans="3:4">
      <c r="C2778" s="256"/>
      <c r="D2778" s="256"/>
    </row>
    <row r="2779" spans="3:4">
      <c r="C2779" s="256"/>
      <c r="D2779" s="256"/>
    </row>
    <row r="2780" spans="3:4">
      <c r="C2780" s="256"/>
      <c r="D2780" s="256"/>
    </row>
    <row r="2781" spans="3:4">
      <c r="C2781" s="256"/>
      <c r="D2781" s="256"/>
    </row>
    <row r="2782" spans="3:4">
      <c r="C2782" s="256"/>
      <c r="D2782" s="256"/>
    </row>
    <row r="2783" spans="3:4">
      <c r="C2783" s="256"/>
      <c r="D2783" s="256"/>
    </row>
    <row r="2784" spans="3:4">
      <c r="C2784" s="256"/>
      <c r="D2784" s="256"/>
    </row>
    <row r="2785" spans="3:4">
      <c r="C2785" s="256"/>
      <c r="D2785" s="256"/>
    </row>
    <row r="2786" spans="3:4">
      <c r="C2786" s="256"/>
      <c r="D2786" s="256"/>
    </row>
    <row r="2787" spans="3:4">
      <c r="C2787" s="256"/>
      <c r="D2787" s="256"/>
    </row>
    <row r="2788" spans="3:4">
      <c r="C2788" s="256"/>
      <c r="D2788" s="256"/>
    </row>
    <row r="2789" spans="3:4">
      <c r="C2789" s="256"/>
      <c r="D2789" s="256"/>
    </row>
    <row r="2790" spans="3:4">
      <c r="C2790" s="256"/>
      <c r="D2790" s="256"/>
    </row>
    <row r="2791" spans="3:4">
      <c r="C2791" s="256"/>
      <c r="D2791" s="256"/>
    </row>
    <row r="2792" spans="3:4">
      <c r="C2792" s="256"/>
      <c r="D2792" s="256"/>
    </row>
    <row r="2793" spans="3:4">
      <c r="C2793" s="256"/>
      <c r="D2793" s="256"/>
    </row>
    <row r="2794" spans="3:4">
      <c r="C2794" s="256"/>
      <c r="D2794" s="256"/>
    </row>
    <row r="2795" spans="3:4">
      <c r="C2795" s="256"/>
      <c r="D2795" s="256"/>
    </row>
    <row r="2796" spans="3:4">
      <c r="C2796" s="256"/>
      <c r="D2796" s="256"/>
    </row>
    <row r="2797" spans="3:4">
      <c r="C2797" s="256"/>
      <c r="D2797" s="256"/>
    </row>
    <row r="2798" spans="3:4">
      <c r="C2798" s="256"/>
      <c r="D2798" s="256"/>
    </row>
    <row r="2799" spans="3:4">
      <c r="C2799" s="256"/>
      <c r="D2799" s="256"/>
    </row>
    <row r="2800" spans="3:4">
      <c r="C2800" s="256"/>
      <c r="D2800" s="256"/>
    </row>
    <row r="2801" spans="3:4">
      <c r="C2801" s="256"/>
      <c r="D2801" s="256"/>
    </row>
    <row r="2802" spans="3:4">
      <c r="C2802" s="256"/>
      <c r="D2802" s="256"/>
    </row>
    <row r="2803" spans="3:4">
      <c r="C2803" s="256"/>
      <c r="D2803" s="256"/>
    </row>
    <row r="2804" spans="3:4">
      <c r="C2804" s="256"/>
      <c r="D2804" s="256"/>
    </row>
    <row r="2805" spans="3:4">
      <c r="C2805" s="256"/>
      <c r="D2805" s="256"/>
    </row>
    <row r="2806" spans="3:4">
      <c r="C2806" s="256"/>
      <c r="D2806" s="256"/>
    </row>
    <row r="2807" spans="3:4">
      <c r="C2807" s="256"/>
      <c r="D2807" s="256"/>
    </row>
    <row r="2808" spans="3:4">
      <c r="C2808" s="256"/>
      <c r="D2808" s="256"/>
    </row>
    <row r="2809" spans="3:4">
      <c r="C2809" s="256"/>
      <c r="D2809" s="256"/>
    </row>
    <row r="2810" spans="3:4">
      <c r="C2810" s="256"/>
      <c r="D2810" s="256"/>
    </row>
    <row r="2811" spans="3:4">
      <c r="C2811" s="256"/>
      <c r="D2811" s="256"/>
    </row>
    <row r="2812" spans="3:4">
      <c r="C2812" s="256"/>
      <c r="D2812" s="256"/>
    </row>
    <row r="2813" spans="3:4">
      <c r="C2813" s="256"/>
      <c r="D2813" s="256"/>
    </row>
    <row r="2814" spans="3:4">
      <c r="C2814" s="256"/>
      <c r="D2814" s="256"/>
    </row>
    <row r="2815" spans="3:4">
      <c r="C2815" s="256"/>
      <c r="D2815" s="256"/>
    </row>
    <row r="2816" spans="3:4">
      <c r="C2816" s="256"/>
      <c r="D2816" s="256"/>
    </row>
    <row r="2817" spans="3:4">
      <c r="C2817" s="256"/>
      <c r="D2817" s="256"/>
    </row>
    <row r="2818" spans="3:4">
      <c r="C2818" s="256"/>
      <c r="D2818" s="256"/>
    </row>
    <row r="2819" spans="3:4">
      <c r="C2819" s="256"/>
      <c r="D2819" s="256"/>
    </row>
    <row r="2820" spans="3:4">
      <c r="C2820" s="256"/>
      <c r="D2820" s="256"/>
    </row>
    <row r="2821" spans="3:4">
      <c r="C2821" s="256"/>
      <c r="D2821" s="256"/>
    </row>
    <row r="2822" spans="3:4">
      <c r="C2822" s="256"/>
      <c r="D2822" s="256"/>
    </row>
    <row r="2823" spans="3:4">
      <c r="C2823" s="256"/>
      <c r="D2823" s="256"/>
    </row>
    <row r="2824" spans="3:4">
      <c r="C2824" s="256"/>
      <c r="D2824" s="256"/>
    </row>
    <row r="2825" spans="3:4">
      <c r="C2825" s="256"/>
      <c r="D2825" s="256"/>
    </row>
    <row r="2826" spans="3:4">
      <c r="C2826" s="256"/>
      <c r="D2826" s="256"/>
    </row>
    <row r="2827" spans="3:4">
      <c r="C2827" s="256"/>
      <c r="D2827" s="256"/>
    </row>
    <row r="2828" spans="3:4">
      <c r="C2828" s="256"/>
      <c r="D2828" s="256"/>
    </row>
    <row r="2829" spans="3:4">
      <c r="C2829" s="256"/>
      <c r="D2829" s="256"/>
    </row>
    <row r="2830" spans="3:4">
      <c r="C2830" s="256"/>
      <c r="D2830" s="256"/>
    </row>
    <row r="2831" spans="3:4">
      <c r="C2831" s="256"/>
      <c r="D2831" s="256"/>
    </row>
    <row r="2832" spans="3:4">
      <c r="C2832" s="256"/>
      <c r="D2832" s="256"/>
    </row>
    <row r="2833" spans="3:4">
      <c r="C2833" s="256"/>
      <c r="D2833" s="256"/>
    </row>
    <row r="2834" spans="3:4">
      <c r="C2834" s="256"/>
      <c r="D2834" s="256"/>
    </row>
    <row r="2835" spans="3:4">
      <c r="C2835" s="256"/>
      <c r="D2835" s="256"/>
    </row>
    <row r="2836" spans="3:4">
      <c r="C2836" s="256"/>
      <c r="D2836" s="256"/>
    </row>
    <row r="2837" spans="3:4">
      <c r="C2837" s="256"/>
      <c r="D2837" s="256"/>
    </row>
    <row r="2838" spans="3:4">
      <c r="C2838" s="256"/>
      <c r="D2838" s="256"/>
    </row>
    <row r="2839" spans="3:4">
      <c r="C2839" s="256"/>
      <c r="D2839" s="256"/>
    </row>
    <row r="2840" spans="3:4">
      <c r="C2840" s="256"/>
      <c r="D2840" s="256"/>
    </row>
    <row r="2841" spans="3:4">
      <c r="C2841" s="256"/>
      <c r="D2841" s="256"/>
    </row>
    <row r="2842" spans="3:4">
      <c r="C2842" s="256"/>
      <c r="D2842" s="256"/>
    </row>
    <row r="2843" spans="3:4">
      <c r="C2843" s="256"/>
      <c r="D2843" s="256"/>
    </row>
    <row r="2844" spans="3:4">
      <c r="C2844" s="256"/>
      <c r="D2844" s="256"/>
    </row>
    <row r="2845" spans="3:4">
      <c r="C2845" s="256"/>
      <c r="D2845" s="256"/>
    </row>
    <row r="2846" spans="3:4">
      <c r="C2846" s="256"/>
      <c r="D2846" s="256"/>
    </row>
    <row r="2847" spans="3:4">
      <c r="C2847" s="256"/>
      <c r="D2847" s="256"/>
    </row>
    <row r="2848" spans="3:4">
      <c r="C2848" s="256"/>
      <c r="D2848" s="256"/>
    </row>
    <row r="2849" spans="3:4">
      <c r="C2849" s="256"/>
      <c r="D2849" s="256"/>
    </row>
    <row r="2850" spans="3:4">
      <c r="C2850" s="256"/>
      <c r="D2850" s="256"/>
    </row>
    <row r="2851" spans="3:4">
      <c r="C2851" s="256"/>
      <c r="D2851" s="256"/>
    </row>
    <row r="2852" spans="3:4">
      <c r="C2852" s="256"/>
      <c r="D2852" s="256"/>
    </row>
    <row r="2853" spans="3:4">
      <c r="C2853" s="256"/>
      <c r="D2853" s="256"/>
    </row>
    <row r="2854" spans="3:4">
      <c r="C2854" s="256"/>
      <c r="D2854" s="256"/>
    </row>
    <row r="2855" spans="3:4">
      <c r="C2855" s="256"/>
      <c r="D2855" s="256"/>
    </row>
    <row r="2856" spans="3:4">
      <c r="C2856" s="256"/>
      <c r="D2856" s="256"/>
    </row>
    <row r="2857" spans="3:4">
      <c r="C2857" s="256"/>
      <c r="D2857" s="256"/>
    </row>
    <row r="2858" spans="3:4">
      <c r="C2858" s="256"/>
      <c r="D2858" s="256"/>
    </row>
    <row r="2859" spans="3:4">
      <c r="C2859" s="256"/>
      <c r="D2859" s="256"/>
    </row>
    <row r="2860" spans="3:4">
      <c r="C2860" s="256"/>
      <c r="D2860" s="256"/>
    </row>
    <row r="2861" spans="3:4">
      <c r="C2861" s="256"/>
      <c r="D2861" s="256"/>
    </row>
    <row r="2862" spans="3:4">
      <c r="C2862" s="256"/>
      <c r="D2862" s="256"/>
    </row>
    <row r="2863" spans="3:4">
      <c r="C2863" s="256"/>
      <c r="D2863" s="256"/>
    </row>
    <row r="2864" spans="3:4">
      <c r="C2864" s="256"/>
      <c r="D2864" s="256"/>
    </row>
    <row r="2865" spans="3:4">
      <c r="C2865" s="256"/>
      <c r="D2865" s="256"/>
    </row>
    <row r="2866" spans="3:4">
      <c r="C2866" s="256"/>
      <c r="D2866" s="256"/>
    </row>
    <row r="2867" spans="3:4">
      <c r="C2867" s="256"/>
      <c r="D2867" s="256"/>
    </row>
    <row r="2868" spans="3:4">
      <c r="C2868" s="256"/>
      <c r="D2868" s="256"/>
    </row>
    <row r="2869" spans="3:4">
      <c r="C2869" s="256"/>
      <c r="D2869" s="256"/>
    </row>
    <row r="2870" spans="3:4">
      <c r="C2870" s="256"/>
      <c r="D2870" s="256"/>
    </row>
    <row r="2871" spans="3:4">
      <c r="C2871" s="256"/>
      <c r="D2871" s="256"/>
    </row>
    <row r="2872" spans="3:4">
      <c r="C2872" s="256"/>
      <c r="D2872" s="256"/>
    </row>
    <row r="2873" spans="3:4">
      <c r="C2873" s="256"/>
      <c r="D2873" s="256"/>
    </row>
    <row r="2874" spans="3:4">
      <c r="C2874" s="256"/>
      <c r="D2874" s="256"/>
    </row>
    <row r="2875" spans="3:4">
      <c r="C2875" s="256"/>
      <c r="D2875" s="256"/>
    </row>
    <row r="2876" spans="3:4">
      <c r="C2876" s="256"/>
      <c r="D2876" s="256"/>
    </row>
    <row r="2877" spans="3:4">
      <c r="C2877" s="256"/>
      <c r="D2877" s="256"/>
    </row>
    <row r="2878" spans="3:4">
      <c r="C2878" s="256"/>
      <c r="D2878" s="256"/>
    </row>
    <row r="2879" spans="3:4">
      <c r="C2879" s="256"/>
      <c r="D2879" s="256"/>
    </row>
    <row r="2880" spans="3:4">
      <c r="C2880" s="256"/>
      <c r="D2880" s="256"/>
    </row>
    <row r="2881" spans="3:4">
      <c r="C2881" s="256"/>
      <c r="D2881" s="256"/>
    </row>
    <row r="2882" spans="3:4">
      <c r="C2882" s="256"/>
      <c r="D2882" s="256"/>
    </row>
    <row r="2883" spans="3:4">
      <c r="C2883" s="256"/>
      <c r="D2883" s="256"/>
    </row>
    <row r="2884" spans="3:4">
      <c r="C2884" s="256"/>
      <c r="D2884" s="256"/>
    </row>
    <row r="2885" spans="3:4">
      <c r="C2885" s="256"/>
      <c r="D2885" s="256"/>
    </row>
    <row r="2886" spans="3:4">
      <c r="C2886" s="256"/>
      <c r="D2886" s="256"/>
    </row>
    <row r="2887" spans="3:4">
      <c r="C2887" s="256"/>
      <c r="D2887" s="256"/>
    </row>
    <row r="2888" spans="3:4">
      <c r="C2888" s="256"/>
      <c r="D2888" s="256"/>
    </row>
    <row r="2889" spans="3:4">
      <c r="C2889" s="256"/>
      <c r="D2889" s="256"/>
    </row>
    <row r="2890" spans="3:4">
      <c r="C2890" s="256"/>
      <c r="D2890" s="256"/>
    </row>
    <row r="2891" spans="3:4">
      <c r="C2891" s="256"/>
      <c r="D2891" s="256"/>
    </row>
    <row r="2892" spans="3:4">
      <c r="C2892" s="256"/>
      <c r="D2892" s="256"/>
    </row>
    <row r="2893" spans="3:4">
      <c r="C2893" s="256"/>
      <c r="D2893" s="256"/>
    </row>
    <row r="2894" spans="3:4">
      <c r="C2894" s="256"/>
      <c r="D2894" s="256"/>
    </row>
    <row r="2895" spans="3:4">
      <c r="C2895" s="256"/>
      <c r="D2895" s="256"/>
    </row>
    <row r="2896" spans="3:4">
      <c r="C2896" s="256"/>
      <c r="D2896" s="256"/>
    </row>
    <row r="2897" spans="3:4">
      <c r="C2897" s="256"/>
      <c r="D2897" s="256"/>
    </row>
    <row r="2898" spans="3:4">
      <c r="C2898" s="256"/>
      <c r="D2898" s="256"/>
    </row>
    <row r="2899" spans="3:4">
      <c r="C2899" s="256"/>
      <c r="D2899" s="256"/>
    </row>
    <row r="2900" spans="3:4">
      <c r="C2900" s="256"/>
      <c r="D2900" s="256"/>
    </row>
    <row r="2901" spans="3:4">
      <c r="C2901" s="256"/>
      <c r="D2901" s="256"/>
    </row>
    <row r="2902" spans="3:4">
      <c r="C2902" s="256"/>
      <c r="D2902" s="256"/>
    </row>
    <row r="2903" spans="3:4">
      <c r="C2903" s="256"/>
      <c r="D2903" s="256"/>
    </row>
    <row r="2904" spans="3:4">
      <c r="C2904" s="256"/>
      <c r="D2904" s="256"/>
    </row>
    <row r="2905" spans="3:4">
      <c r="C2905" s="256"/>
      <c r="D2905" s="256"/>
    </row>
    <row r="2906" spans="3:4">
      <c r="C2906" s="256"/>
      <c r="D2906" s="256"/>
    </row>
    <row r="2907" spans="3:4">
      <c r="C2907" s="256"/>
      <c r="D2907" s="256"/>
    </row>
    <row r="2908" spans="3:4">
      <c r="C2908" s="256"/>
      <c r="D2908" s="256"/>
    </row>
    <row r="2909" spans="3:4">
      <c r="C2909" s="256"/>
      <c r="D2909" s="256"/>
    </row>
    <row r="2910" spans="3:4">
      <c r="C2910" s="256"/>
      <c r="D2910" s="256"/>
    </row>
    <row r="2911" spans="3:4">
      <c r="C2911" s="256"/>
      <c r="D2911" s="256"/>
    </row>
    <row r="2912" spans="3:4">
      <c r="C2912" s="256"/>
      <c r="D2912" s="256"/>
    </row>
    <row r="2913" spans="3:4">
      <c r="C2913" s="256"/>
      <c r="D2913" s="256"/>
    </row>
    <row r="2914" spans="3:4">
      <c r="C2914" s="256"/>
      <c r="D2914" s="256"/>
    </row>
    <row r="2915" spans="3:4">
      <c r="C2915" s="256"/>
      <c r="D2915" s="256"/>
    </row>
    <row r="2916" spans="3:4">
      <c r="C2916" s="256"/>
      <c r="D2916" s="256"/>
    </row>
    <row r="2917" spans="3:4">
      <c r="C2917" s="256"/>
      <c r="D2917" s="256"/>
    </row>
    <row r="2918" spans="3:4">
      <c r="C2918" s="256"/>
      <c r="D2918" s="256"/>
    </row>
    <row r="2919" spans="3:4">
      <c r="C2919" s="256"/>
      <c r="D2919" s="256"/>
    </row>
    <row r="2920" spans="3:4">
      <c r="C2920" s="256"/>
      <c r="D2920" s="256"/>
    </row>
    <row r="2921" spans="3:4">
      <c r="C2921" s="256"/>
      <c r="D2921" s="256"/>
    </row>
    <row r="2922" spans="3:4">
      <c r="C2922" s="256"/>
      <c r="D2922" s="256"/>
    </row>
    <row r="2923" spans="3:4">
      <c r="C2923" s="256"/>
      <c r="D2923" s="256"/>
    </row>
    <row r="2924" spans="3:4">
      <c r="C2924" s="256"/>
      <c r="D2924" s="256"/>
    </row>
    <row r="2925" spans="3:4">
      <c r="C2925" s="256"/>
      <c r="D2925" s="256"/>
    </row>
    <row r="2926" spans="3:4">
      <c r="C2926" s="256"/>
      <c r="D2926" s="256"/>
    </row>
    <row r="2927" spans="3:4">
      <c r="C2927" s="256"/>
      <c r="D2927" s="256"/>
    </row>
    <row r="2928" spans="3:4">
      <c r="C2928" s="256"/>
      <c r="D2928" s="256"/>
    </row>
    <row r="2929" spans="3:4">
      <c r="C2929" s="256"/>
      <c r="D2929" s="256"/>
    </row>
    <row r="2930" spans="3:4">
      <c r="C2930" s="256"/>
      <c r="D2930" s="256"/>
    </row>
    <row r="2931" spans="3:4">
      <c r="C2931" s="256"/>
      <c r="D2931" s="256"/>
    </row>
    <row r="2932" spans="3:4">
      <c r="C2932" s="256"/>
      <c r="D2932" s="256"/>
    </row>
    <row r="2933" spans="3:4">
      <c r="C2933" s="256"/>
      <c r="D2933" s="256"/>
    </row>
    <row r="2934" spans="3:4">
      <c r="C2934" s="256"/>
      <c r="D2934" s="256"/>
    </row>
    <row r="2935" spans="3:4">
      <c r="C2935" s="256"/>
      <c r="D2935" s="256"/>
    </row>
    <row r="2936" spans="3:4">
      <c r="C2936" s="256"/>
      <c r="D2936" s="256"/>
    </row>
    <row r="2937" spans="3:4">
      <c r="C2937" s="256"/>
      <c r="D2937" s="256"/>
    </row>
    <row r="2938" spans="3:4">
      <c r="C2938" s="256"/>
      <c r="D2938" s="256"/>
    </row>
    <row r="2939" spans="3:4">
      <c r="C2939" s="256"/>
      <c r="D2939" s="256"/>
    </row>
    <row r="2940" spans="3:4">
      <c r="C2940" s="256"/>
      <c r="D2940" s="256"/>
    </row>
    <row r="2941" spans="3:4">
      <c r="C2941" s="256"/>
      <c r="D2941" s="256"/>
    </row>
    <row r="2942" spans="3:4">
      <c r="C2942" s="256"/>
      <c r="D2942" s="256"/>
    </row>
    <row r="2943" spans="3:4">
      <c r="C2943" s="256"/>
      <c r="D2943" s="256"/>
    </row>
    <row r="2944" spans="3:4">
      <c r="C2944" s="256"/>
      <c r="D2944" s="256"/>
    </row>
    <row r="2945" spans="3:4">
      <c r="C2945" s="256"/>
      <c r="D2945" s="256"/>
    </row>
    <row r="2946" spans="3:4">
      <c r="C2946" s="256"/>
      <c r="D2946" s="256"/>
    </row>
    <row r="2947" spans="3:4">
      <c r="C2947" s="256"/>
      <c r="D2947" s="256"/>
    </row>
    <row r="2948" spans="3:4">
      <c r="C2948" s="256"/>
      <c r="D2948" s="256"/>
    </row>
    <row r="2949" spans="3:4">
      <c r="C2949" s="256"/>
      <c r="D2949" s="256"/>
    </row>
    <row r="2950" spans="3:4">
      <c r="C2950" s="256"/>
      <c r="D2950" s="256"/>
    </row>
    <row r="2951" spans="3:4">
      <c r="C2951" s="256"/>
      <c r="D2951" s="256"/>
    </row>
    <row r="2952" spans="3:4">
      <c r="C2952" s="256"/>
      <c r="D2952" s="256"/>
    </row>
    <row r="2953" spans="3:4">
      <c r="C2953" s="256"/>
      <c r="D2953" s="256"/>
    </row>
    <row r="2954" spans="3:4">
      <c r="C2954" s="256"/>
      <c r="D2954" s="256"/>
    </row>
    <row r="2955" spans="3:4">
      <c r="C2955" s="256"/>
      <c r="D2955" s="256"/>
    </row>
    <row r="2956" spans="3:4">
      <c r="C2956" s="256"/>
      <c r="D2956" s="256"/>
    </row>
    <row r="2957" spans="3:4">
      <c r="C2957" s="256"/>
      <c r="D2957" s="256"/>
    </row>
    <row r="2958" spans="3:4">
      <c r="C2958" s="256"/>
      <c r="D2958" s="256"/>
    </row>
    <row r="2959" spans="3:4">
      <c r="C2959" s="256"/>
      <c r="D2959" s="256"/>
    </row>
    <row r="2960" spans="3:4">
      <c r="C2960" s="256"/>
      <c r="D2960" s="256"/>
    </row>
    <row r="2961" spans="3:4">
      <c r="C2961" s="256"/>
      <c r="D2961" s="256"/>
    </row>
    <row r="2962" spans="3:4">
      <c r="C2962" s="256"/>
      <c r="D2962" s="256"/>
    </row>
    <row r="2963" spans="3:4">
      <c r="C2963" s="256"/>
      <c r="D2963" s="256"/>
    </row>
    <row r="2964" spans="3:4">
      <c r="C2964" s="256"/>
      <c r="D2964" s="256"/>
    </row>
    <row r="2965" spans="3:4">
      <c r="C2965" s="256"/>
      <c r="D2965" s="256"/>
    </row>
    <row r="2966" spans="3:4">
      <c r="C2966" s="256"/>
      <c r="D2966" s="256"/>
    </row>
    <row r="2967" spans="3:4">
      <c r="C2967" s="256"/>
      <c r="D2967" s="256"/>
    </row>
    <row r="2968" spans="3:4">
      <c r="C2968" s="256"/>
      <c r="D2968" s="256"/>
    </row>
    <row r="2969" spans="3:4">
      <c r="C2969" s="256"/>
      <c r="D2969" s="256"/>
    </row>
    <row r="2970" spans="3:4">
      <c r="C2970" s="256"/>
      <c r="D2970" s="256"/>
    </row>
    <row r="2971" spans="3:4">
      <c r="C2971" s="256"/>
      <c r="D2971" s="256"/>
    </row>
    <row r="2972" spans="3:4">
      <c r="C2972" s="256"/>
      <c r="D2972" s="256"/>
    </row>
    <row r="2973" spans="3:4">
      <c r="C2973" s="256"/>
      <c r="D2973" s="256"/>
    </row>
    <row r="2974" spans="3:4">
      <c r="C2974" s="256"/>
      <c r="D2974" s="256"/>
    </row>
    <row r="2975" spans="3:4">
      <c r="C2975" s="256"/>
      <c r="D2975" s="256"/>
    </row>
    <row r="2976" spans="3:4">
      <c r="C2976" s="256"/>
      <c r="D2976" s="256"/>
    </row>
    <row r="2977" spans="3:4">
      <c r="C2977" s="256"/>
      <c r="D2977" s="256"/>
    </row>
    <row r="2978" spans="3:4">
      <c r="C2978" s="256"/>
      <c r="D2978" s="256"/>
    </row>
    <row r="2979" spans="3:4">
      <c r="C2979" s="256"/>
      <c r="D2979" s="256"/>
    </row>
    <row r="2980" spans="3:4">
      <c r="C2980" s="256"/>
      <c r="D2980" s="256"/>
    </row>
    <row r="2981" spans="3:4">
      <c r="C2981" s="256"/>
      <c r="D2981" s="256"/>
    </row>
    <row r="2982" spans="3:4">
      <c r="C2982" s="256"/>
      <c r="D2982" s="256"/>
    </row>
    <row r="2983" spans="3:4">
      <c r="C2983" s="256"/>
      <c r="D2983" s="256"/>
    </row>
    <row r="2984" spans="3:4">
      <c r="C2984" s="256"/>
      <c r="D2984" s="256"/>
    </row>
    <row r="2985" spans="3:4">
      <c r="C2985" s="256"/>
      <c r="D2985" s="256"/>
    </row>
    <row r="2986" spans="3:4">
      <c r="C2986" s="256"/>
      <c r="D2986" s="256"/>
    </row>
    <row r="2987" spans="3:4">
      <c r="C2987" s="256"/>
      <c r="D2987" s="256"/>
    </row>
    <row r="2988" spans="3:4">
      <c r="C2988" s="256"/>
      <c r="D2988" s="256"/>
    </row>
    <row r="2989" spans="3:4">
      <c r="C2989" s="256"/>
      <c r="D2989" s="256"/>
    </row>
    <row r="2990" spans="3:4">
      <c r="C2990" s="256"/>
      <c r="D2990" s="256"/>
    </row>
    <row r="2991" spans="3:4">
      <c r="C2991" s="256"/>
      <c r="D2991" s="256"/>
    </row>
    <row r="2992" spans="3:4">
      <c r="C2992" s="256"/>
      <c r="D2992" s="256"/>
    </row>
    <row r="2993" spans="3:4">
      <c r="C2993" s="256"/>
      <c r="D2993" s="256"/>
    </row>
    <row r="2994" spans="3:4">
      <c r="C2994" s="256"/>
      <c r="D2994" s="256"/>
    </row>
    <row r="2995" spans="3:4">
      <c r="C2995" s="256"/>
      <c r="D2995" s="256"/>
    </row>
    <row r="2996" spans="3:4">
      <c r="C2996" s="256"/>
      <c r="D2996" s="256"/>
    </row>
    <row r="2997" spans="3:4">
      <c r="C2997" s="256"/>
      <c r="D2997" s="256"/>
    </row>
    <row r="2998" spans="3:4">
      <c r="C2998" s="256"/>
      <c r="D2998" s="256"/>
    </row>
    <row r="2999" spans="3:4">
      <c r="C2999" s="256"/>
      <c r="D2999" s="256"/>
    </row>
    <row r="3000" spans="3:4">
      <c r="C3000" s="256"/>
      <c r="D3000" s="256"/>
    </row>
    <row r="3001" spans="3:4">
      <c r="C3001" s="256"/>
      <c r="D3001" s="256"/>
    </row>
    <row r="3002" spans="3:4">
      <c r="C3002" s="256"/>
      <c r="D3002" s="256"/>
    </row>
    <row r="3003" spans="3:4">
      <c r="C3003" s="256"/>
      <c r="D3003" s="256"/>
    </row>
    <row r="3004" spans="3:4">
      <c r="C3004" s="256"/>
      <c r="D3004" s="256"/>
    </row>
    <row r="3005" spans="3:4">
      <c r="C3005" s="256"/>
      <c r="D3005" s="256"/>
    </row>
    <row r="3006" spans="3:4">
      <c r="C3006" s="256"/>
      <c r="D3006" s="256"/>
    </row>
    <row r="3007" spans="3:4">
      <c r="C3007" s="256"/>
      <c r="D3007" s="256"/>
    </row>
    <row r="3008" spans="3:4">
      <c r="C3008" s="256"/>
      <c r="D3008" s="256"/>
    </row>
    <row r="3009" spans="3:4">
      <c r="C3009" s="256"/>
      <c r="D3009" s="256"/>
    </row>
    <row r="3010" spans="3:4">
      <c r="C3010" s="256"/>
      <c r="D3010" s="256"/>
    </row>
    <row r="3011" spans="3:4">
      <c r="C3011" s="256"/>
      <c r="D3011" s="256"/>
    </row>
    <row r="3012" spans="3:4">
      <c r="C3012" s="256"/>
      <c r="D3012" s="256"/>
    </row>
    <row r="3013" spans="3:4">
      <c r="C3013" s="256"/>
      <c r="D3013" s="256"/>
    </row>
    <row r="3014" spans="3:4">
      <c r="C3014" s="256"/>
      <c r="D3014" s="256"/>
    </row>
    <row r="3015" spans="3:4">
      <c r="C3015" s="256"/>
      <c r="D3015" s="256"/>
    </row>
    <row r="3016" spans="3:4">
      <c r="C3016" s="256"/>
      <c r="D3016" s="256"/>
    </row>
    <row r="3017" spans="3:4">
      <c r="C3017" s="256"/>
      <c r="D3017" s="256"/>
    </row>
    <row r="3018" spans="3:4">
      <c r="C3018" s="256"/>
      <c r="D3018" s="256"/>
    </row>
    <row r="3019" spans="3:4">
      <c r="C3019" s="256"/>
      <c r="D3019" s="256"/>
    </row>
    <row r="3020" spans="3:4">
      <c r="C3020" s="256"/>
      <c r="D3020" s="256"/>
    </row>
    <row r="3021" spans="3:4">
      <c r="C3021" s="256"/>
      <c r="D3021" s="256"/>
    </row>
    <row r="3022" spans="3:4">
      <c r="C3022" s="256"/>
      <c r="D3022" s="256"/>
    </row>
    <row r="3023" spans="3:4">
      <c r="C3023" s="256"/>
      <c r="D3023" s="256"/>
    </row>
    <row r="3024" spans="3:4">
      <c r="C3024" s="256"/>
      <c r="D3024" s="256"/>
    </row>
    <row r="3025" spans="3:4">
      <c r="C3025" s="256"/>
      <c r="D3025" s="256"/>
    </row>
    <row r="3026" spans="3:4">
      <c r="C3026" s="256"/>
      <c r="D3026" s="256"/>
    </row>
    <row r="3027" spans="3:4">
      <c r="C3027" s="256"/>
      <c r="D3027" s="256"/>
    </row>
    <row r="3028" spans="3:4">
      <c r="C3028" s="256"/>
      <c r="D3028" s="256"/>
    </row>
    <row r="3029" spans="3:4">
      <c r="C3029" s="256"/>
      <c r="D3029" s="256"/>
    </row>
    <row r="3030" spans="3:4">
      <c r="C3030" s="256"/>
      <c r="D3030" s="256"/>
    </row>
    <row r="3031" spans="3:4">
      <c r="C3031" s="256"/>
      <c r="D3031" s="256"/>
    </row>
    <row r="3032" spans="3:4">
      <c r="C3032" s="256"/>
      <c r="D3032" s="256"/>
    </row>
    <row r="3033" spans="3:4">
      <c r="C3033" s="256"/>
      <c r="D3033" s="256"/>
    </row>
    <row r="3034" spans="3:4">
      <c r="C3034" s="256"/>
      <c r="D3034" s="256"/>
    </row>
    <row r="3035" spans="3:4">
      <c r="C3035" s="256"/>
      <c r="D3035" s="256"/>
    </row>
    <row r="3036" spans="3:4">
      <c r="C3036" s="256"/>
      <c r="D3036" s="256"/>
    </row>
    <row r="3037" spans="3:4">
      <c r="C3037" s="256"/>
      <c r="D3037" s="256"/>
    </row>
    <row r="3038" spans="3:4">
      <c r="C3038" s="256"/>
      <c r="D3038" s="256"/>
    </row>
    <row r="3039" spans="3:4">
      <c r="C3039" s="256"/>
      <c r="D3039" s="256"/>
    </row>
    <row r="3040" spans="3:4">
      <c r="C3040" s="256"/>
      <c r="D3040" s="256"/>
    </row>
    <row r="3041" spans="3:4">
      <c r="C3041" s="256"/>
      <c r="D3041" s="256"/>
    </row>
    <row r="3042" spans="3:4">
      <c r="C3042" s="256"/>
      <c r="D3042" s="256"/>
    </row>
    <row r="3043" spans="3:4">
      <c r="C3043" s="256"/>
      <c r="D3043" s="256"/>
    </row>
    <row r="3044" spans="3:4">
      <c r="C3044" s="256"/>
      <c r="D3044" s="256"/>
    </row>
    <row r="3045" spans="3:4">
      <c r="C3045" s="256"/>
      <c r="D3045" s="256"/>
    </row>
    <row r="3046" spans="3:4">
      <c r="C3046" s="256"/>
      <c r="D3046" s="256"/>
    </row>
    <row r="3047" spans="3:4">
      <c r="C3047" s="256"/>
      <c r="D3047" s="256"/>
    </row>
    <row r="3048" spans="3:4">
      <c r="C3048" s="256"/>
      <c r="D3048" s="256"/>
    </row>
    <row r="3049" spans="3:4">
      <c r="C3049" s="256"/>
      <c r="D3049" s="256"/>
    </row>
    <row r="3050" spans="3:4">
      <c r="C3050" s="256"/>
      <c r="D3050" s="256"/>
    </row>
    <row r="3051" spans="3:4">
      <c r="C3051" s="256"/>
      <c r="D3051" s="256"/>
    </row>
    <row r="3052" spans="3:4">
      <c r="C3052" s="256"/>
      <c r="D3052" s="256"/>
    </row>
    <row r="3053" spans="3:4">
      <c r="C3053" s="256"/>
      <c r="D3053" s="256"/>
    </row>
    <row r="3054" spans="3:4">
      <c r="C3054" s="256"/>
      <c r="D3054" s="256"/>
    </row>
    <row r="3055" spans="3:4">
      <c r="C3055" s="256"/>
      <c r="D3055" s="256"/>
    </row>
    <row r="3056" spans="3:4">
      <c r="C3056" s="256"/>
      <c r="D3056" s="256"/>
    </row>
    <row r="3057" spans="3:4">
      <c r="C3057" s="256"/>
      <c r="D3057" s="256"/>
    </row>
    <row r="3058" spans="3:4">
      <c r="C3058" s="256"/>
      <c r="D3058" s="256"/>
    </row>
    <row r="3059" spans="3:4">
      <c r="C3059" s="256"/>
      <c r="D3059" s="256"/>
    </row>
    <row r="3060" spans="3:4">
      <c r="C3060" s="256"/>
      <c r="D3060" s="256"/>
    </row>
    <row r="3061" spans="3:4">
      <c r="C3061" s="256"/>
      <c r="D3061" s="256"/>
    </row>
    <row r="3062" spans="3:4">
      <c r="C3062" s="256"/>
      <c r="D3062" s="256"/>
    </row>
    <row r="3063" spans="3:4">
      <c r="C3063" s="256"/>
      <c r="D3063" s="256"/>
    </row>
    <row r="3064" spans="3:4">
      <c r="C3064" s="256"/>
      <c r="D3064" s="256"/>
    </row>
    <row r="3065" spans="3:4">
      <c r="C3065" s="256"/>
      <c r="D3065" s="256"/>
    </row>
    <row r="3066" spans="3:4">
      <c r="C3066" s="256"/>
      <c r="D3066" s="256"/>
    </row>
    <row r="3067" spans="3:4">
      <c r="C3067" s="256"/>
      <c r="D3067" s="256"/>
    </row>
    <row r="3068" spans="3:4">
      <c r="C3068" s="256"/>
      <c r="D3068" s="256"/>
    </row>
    <row r="3069" spans="3:4">
      <c r="C3069" s="256"/>
      <c r="D3069" s="256"/>
    </row>
    <row r="3070" spans="3:4">
      <c r="C3070" s="256"/>
      <c r="D3070" s="256"/>
    </row>
    <row r="3071" spans="3:4">
      <c r="C3071" s="256"/>
      <c r="D3071" s="256"/>
    </row>
    <row r="3072" spans="3:4">
      <c r="C3072" s="256"/>
      <c r="D3072" s="256"/>
    </row>
    <row r="3073" spans="3:4">
      <c r="C3073" s="256"/>
      <c r="D3073" s="256"/>
    </row>
    <row r="3074" spans="3:4">
      <c r="C3074" s="256"/>
      <c r="D3074" s="256"/>
    </row>
    <row r="3075" spans="3:4">
      <c r="C3075" s="256"/>
      <c r="D3075" s="256"/>
    </row>
    <row r="3076" spans="3:4">
      <c r="C3076" s="256"/>
      <c r="D3076" s="256"/>
    </row>
    <row r="3077" spans="3:4">
      <c r="C3077" s="256"/>
      <c r="D3077" s="256"/>
    </row>
    <row r="3078" spans="3:4">
      <c r="C3078" s="256"/>
      <c r="D3078" s="256"/>
    </row>
    <row r="3079" spans="3:4">
      <c r="C3079" s="256"/>
      <c r="D3079" s="256"/>
    </row>
    <row r="3080" spans="3:4">
      <c r="C3080" s="256"/>
      <c r="D3080" s="256"/>
    </row>
    <row r="3081" spans="3:4">
      <c r="C3081" s="256"/>
      <c r="D3081" s="256"/>
    </row>
    <row r="3082" spans="3:4">
      <c r="C3082" s="256"/>
      <c r="D3082" s="256"/>
    </row>
    <row r="3083" spans="3:4">
      <c r="C3083" s="256"/>
      <c r="D3083" s="256"/>
    </row>
    <row r="3084" spans="3:4">
      <c r="C3084" s="256"/>
      <c r="D3084" s="256"/>
    </row>
    <row r="3085" spans="3:4">
      <c r="C3085" s="256"/>
      <c r="D3085" s="256"/>
    </row>
    <row r="3086" spans="3:4">
      <c r="C3086" s="256"/>
      <c r="D3086" s="256"/>
    </row>
    <row r="3087" spans="3:4">
      <c r="C3087" s="256"/>
      <c r="D3087" s="256"/>
    </row>
    <row r="3088" spans="3:4">
      <c r="C3088" s="256"/>
      <c r="D3088" s="256"/>
    </row>
    <row r="3089" spans="3:4">
      <c r="C3089" s="256"/>
      <c r="D3089" s="256"/>
    </row>
    <row r="3090" spans="3:4">
      <c r="C3090" s="256"/>
      <c r="D3090" s="256"/>
    </row>
    <row r="3091" spans="3:4">
      <c r="C3091" s="256"/>
      <c r="D3091" s="256"/>
    </row>
    <row r="3092" spans="3:4">
      <c r="C3092" s="256"/>
      <c r="D3092" s="256"/>
    </row>
    <row r="3093" spans="3:4">
      <c r="C3093" s="256"/>
      <c r="D3093" s="256"/>
    </row>
    <row r="3094" spans="3:4">
      <c r="C3094" s="256"/>
      <c r="D3094" s="256"/>
    </row>
    <row r="3095" spans="3:4">
      <c r="C3095" s="256"/>
      <c r="D3095" s="256"/>
    </row>
    <row r="3096" spans="3:4">
      <c r="C3096" s="256"/>
      <c r="D3096" s="256"/>
    </row>
    <row r="3097" spans="3:4">
      <c r="C3097" s="256"/>
      <c r="D3097" s="256"/>
    </row>
    <row r="3098" spans="3:4">
      <c r="C3098" s="256"/>
      <c r="D3098" s="256"/>
    </row>
    <row r="3099" spans="3:4">
      <c r="C3099" s="256"/>
      <c r="D3099" s="256"/>
    </row>
    <row r="3100" spans="3:4">
      <c r="C3100" s="256"/>
      <c r="D3100" s="256"/>
    </row>
    <row r="3101" spans="3:4">
      <c r="C3101" s="256"/>
      <c r="D3101" s="256"/>
    </row>
    <row r="3102" spans="3:4">
      <c r="C3102" s="256"/>
      <c r="D3102" s="256"/>
    </row>
    <row r="3103" spans="3:4">
      <c r="C3103" s="256"/>
      <c r="D3103" s="256"/>
    </row>
    <row r="3104" spans="3:4">
      <c r="C3104" s="256"/>
      <c r="D3104" s="256"/>
    </row>
    <row r="3105" spans="3:4">
      <c r="C3105" s="256"/>
      <c r="D3105" s="256"/>
    </row>
    <row r="3106" spans="3:4">
      <c r="C3106" s="256"/>
      <c r="D3106" s="256"/>
    </row>
    <row r="3107" spans="3:4">
      <c r="C3107" s="256"/>
      <c r="D3107" s="256"/>
    </row>
    <row r="3108" spans="3:4">
      <c r="C3108" s="256"/>
      <c r="D3108" s="256"/>
    </row>
    <row r="3109" spans="3:4">
      <c r="C3109" s="256"/>
      <c r="D3109" s="256"/>
    </row>
    <row r="3110" spans="3:4">
      <c r="C3110" s="256"/>
      <c r="D3110" s="256"/>
    </row>
    <row r="3111" spans="3:4">
      <c r="C3111" s="256"/>
      <c r="D3111" s="256"/>
    </row>
    <row r="3112" spans="3:4">
      <c r="C3112" s="256"/>
      <c r="D3112" s="256"/>
    </row>
    <row r="3113" spans="3:4">
      <c r="C3113" s="256"/>
      <c r="D3113" s="256"/>
    </row>
    <row r="3114" spans="3:4">
      <c r="C3114" s="256"/>
      <c r="D3114" s="256"/>
    </row>
    <row r="3115" spans="3:4">
      <c r="C3115" s="256"/>
      <c r="D3115" s="256"/>
    </row>
    <row r="3116" spans="3:4">
      <c r="C3116" s="256"/>
      <c r="D3116" s="256"/>
    </row>
    <row r="3117" spans="3:4">
      <c r="C3117" s="256"/>
      <c r="D3117" s="256"/>
    </row>
    <row r="3118" spans="3:4">
      <c r="C3118" s="256"/>
      <c r="D3118" s="256"/>
    </row>
    <row r="3119" spans="3:4">
      <c r="C3119" s="256"/>
      <c r="D3119" s="256"/>
    </row>
    <row r="3120" spans="3:4">
      <c r="C3120" s="256"/>
      <c r="D3120" s="256"/>
    </row>
    <row r="3121" spans="3:4">
      <c r="C3121" s="256"/>
      <c r="D3121" s="256"/>
    </row>
    <row r="3122" spans="3:4">
      <c r="C3122" s="256"/>
      <c r="D3122" s="256"/>
    </row>
    <row r="3123" spans="3:4">
      <c r="C3123" s="256"/>
      <c r="D3123" s="256"/>
    </row>
    <row r="3124" spans="3:4">
      <c r="C3124" s="256"/>
      <c r="D3124" s="256"/>
    </row>
    <row r="3125" spans="3:4">
      <c r="C3125" s="256"/>
      <c r="D3125" s="256"/>
    </row>
    <row r="3126" spans="3:4">
      <c r="C3126" s="256"/>
      <c r="D3126" s="256"/>
    </row>
    <row r="3127" spans="3:4">
      <c r="C3127" s="256"/>
      <c r="D3127" s="256"/>
    </row>
    <row r="3128" spans="3:4">
      <c r="C3128" s="256"/>
      <c r="D3128" s="256"/>
    </row>
    <row r="3129" spans="3:4">
      <c r="C3129" s="256"/>
      <c r="D3129" s="256"/>
    </row>
    <row r="3130" spans="3:4">
      <c r="C3130" s="256"/>
      <c r="D3130" s="256"/>
    </row>
    <row r="3131" spans="3:4">
      <c r="C3131" s="256"/>
      <c r="D3131" s="256"/>
    </row>
    <row r="3132" spans="3:4">
      <c r="C3132" s="256"/>
      <c r="D3132" s="256"/>
    </row>
    <row r="3133" spans="3:4">
      <c r="C3133" s="256"/>
      <c r="D3133" s="256"/>
    </row>
    <row r="3134" spans="3:4">
      <c r="C3134" s="256"/>
      <c r="D3134" s="256"/>
    </row>
    <row r="3135" spans="3:4">
      <c r="C3135" s="256"/>
      <c r="D3135" s="256"/>
    </row>
    <row r="3136" spans="3:4">
      <c r="C3136" s="256"/>
      <c r="D3136" s="256"/>
    </row>
    <row r="3137" spans="3:4">
      <c r="C3137" s="256"/>
      <c r="D3137" s="256"/>
    </row>
    <row r="3138" spans="3:4">
      <c r="C3138" s="256"/>
      <c r="D3138" s="256"/>
    </row>
    <row r="3139" spans="3:4">
      <c r="C3139" s="256"/>
      <c r="D3139" s="256"/>
    </row>
    <row r="3140" spans="3:4">
      <c r="C3140" s="256"/>
      <c r="D3140" s="256"/>
    </row>
    <row r="3141" spans="3:4">
      <c r="C3141" s="256"/>
      <c r="D3141" s="256"/>
    </row>
    <row r="3142" spans="3:4">
      <c r="C3142" s="256"/>
      <c r="D3142" s="256"/>
    </row>
    <row r="3143" spans="3:4">
      <c r="C3143" s="256"/>
      <c r="D3143" s="256"/>
    </row>
    <row r="3144" spans="3:4">
      <c r="C3144" s="256"/>
      <c r="D3144" s="256"/>
    </row>
    <row r="3145" spans="3:4">
      <c r="C3145" s="256"/>
      <c r="D3145" s="256"/>
    </row>
    <row r="3146" spans="3:4">
      <c r="C3146" s="256"/>
      <c r="D3146" s="256"/>
    </row>
    <row r="3147" spans="3:4">
      <c r="C3147" s="256"/>
      <c r="D3147" s="256"/>
    </row>
    <row r="3148" spans="3:4">
      <c r="C3148" s="256"/>
      <c r="D3148" s="256"/>
    </row>
    <row r="3149" spans="3:4">
      <c r="C3149" s="256"/>
      <c r="D3149" s="256"/>
    </row>
    <row r="3150" spans="3:4">
      <c r="C3150" s="256"/>
      <c r="D3150" s="256"/>
    </row>
    <row r="3151" spans="3:4">
      <c r="C3151" s="256"/>
      <c r="D3151" s="256"/>
    </row>
    <row r="3152" spans="3:4">
      <c r="C3152" s="256"/>
      <c r="D3152" s="256"/>
    </row>
    <row r="3153" spans="3:4">
      <c r="C3153" s="256"/>
      <c r="D3153" s="256"/>
    </row>
    <row r="3154" spans="3:4">
      <c r="C3154" s="256"/>
      <c r="D3154" s="256"/>
    </row>
    <row r="3155" spans="3:4">
      <c r="C3155" s="256"/>
      <c r="D3155" s="256"/>
    </row>
    <row r="3156" spans="3:4">
      <c r="C3156" s="256"/>
      <c r="D3156" s="256"/>
    </row>
    <row r="3157" spans="3:4">
      <c r="C3157" s="256"/>
      <c r="D3157" s="256"/>
    </row>
    <row r="3158" spans="3:4">
      <c r="C3158" s="256"/>
      <c r="D3158" s="256"/>
    </row>
    <row r="3159" spans="3:4">
      <c r="C3159" s="256"/>
      <c r="D3159" s="256"/>
    </row>
    <row r="3160" spans="3:4">
      <c r="C3160" s="256"/>
      <c r="D3160" s="256"/>
    </row>
    <row r="3161" spans="3:4">
      <c r="C3161" s="256"/>
      <c r="D3161" s="256"/>
    </row>
    <row r="3162" spans="3:4">
      <c r="C3162" s="256"/>
      <c r="D3162" s="256"/>
    </row>
    <row r="3163" spans="3:4">
      <c r="C3163" s="256"/>
      <c r="D3163" s="256"/>
    </row>
    <row r="3164" spans="3:4">
      <c r="C3164" s="256"/>
      <c r="D3164" s="256"/>
    </row>
    <row r="3165" spans="3:4">
      <c r="C3165" s="256"/>
      <c r="D3165" s="256"/>
    </row>
    <row r="3166" spans="3:4">
      <c r="C3166" s="256"/>
      <c r="D3166" s="256"/>
    </row>
    <row r="3167" spans="3:4">
      <c r="C3167" s="256"/>
      <c r="D3167" s="256"/>
    </row>
    <row r="3168" spans="3:4">
      <c r="C3168" s="256"/>
      <c r="D3168" s="256"/>
    </row>
    <row r="3169" spans="3:4">
      <c r="C3169" s="256"/>
      <c r="D3169" s="256"/>
    </row>
    <row r="3170" spans="3:4">
      <c r="C3170" s="256"/>
      <c r="D3170" s="256"/>
    </row>
    <row r="3171" spans="3:4">
      <c r="C3171" s="256"/>
      <c r="D3171" s="256"/>
    </row>
    <row r="3172" spans="3:4">
      <c r="C3172" s="256"/>
      <c r="D3172" s="256"/>
    </row>
    <row r="3173" spans="3:4">
      <c r="C3173" s="256"/>
      <c r="D3173" s="256"/>
    </row>
    <row r="3174" spans="3:4">
      <c r="C3174" s="256"/>
      <c r="D3174" s="256"/>
    </row>
    <row r="3175" spans="3:4">
      <c r="C3175" s="256"/>
      <c r="D3175" s="256"/>
    </row>
    <row r="3176" spans="3:4">
      <c r="C3176" s="256"/>
      <c r="D3176" s="256"/>
    </row>
    <row r="3177" spans="3:4">
      <c r="C3177" s="256"/>
      <c r="D3177" s="256"/>
    </row>
    <row r="3178" spans="3:4">
      <c r="C3178" s="256"/>
      <c r="D3178" s="256"/>
    </row>
    <row r="3179" spans="3:4">
      <c r="C3179" s="256"/>
      <c r="D3179" s="256"/>
    </row>
    <row r="3180" spans="3:4">
      <c r="C3180" s="256"/>
      <c r="D3180" s="256"/>
    </row>
    <row r="3181" spans="3:4">
      <c r="C3181" s="256"/>
      <c r="D3181" s="256"/>
    </row>
    <row r="3182" spans="3:4">
      <c r="C3182" s="256"/>
      <c r="D3182" s="256"/>
    </row>
    <row r="3183" spans="3:4">
      <c r="C3183" s="256"/>
      <c r="D3183" s="256"/>
    </row>
    <row r="3184" spans="3:4">
      <c r="C3184" s="256"/>
      <c r="D3184" s="256"/>
    </row>
    <row r="3185" spans="3:4">
      <c r="C3185" s="256"/>
      <c r="D3185" s="256"/>
    </row>
    <row r="3186" spans="3:4">
      <c r="C3186" s="256"/>
      <c r="D3186" s="256"/>
    </row>
    <row r="3187" spans="3:4">
      <c r="C3187" s="256"/>
      <c r="D3187" s="256"/>
    </row>
    <row r="3188" spans="3:4">
      <c r="C3188" s="256"/>
      <c r="D3188" s="256"/>
    </row>
    <row r="3189" spans="3:4">
      <c r="C3189" s="256"/>
      <c r="D3189" s="256"/>
    </row>
    <row r="3190" spans="3:4">
      <c r="C3190" s="256"/>
      <c r="D3190" s="256"/>
    </row>
    <row r="3191" spans="3:4">
      <c r="C3191" s="256"/>
      <c r="D3191" s="256"/>
    </row>
    <row r="3192" spans="3:4">
      <c r="C3192" s="256"/>
      <c r="D3192" s="256"/>
    </row>
    <row r="3193" spans="3:4">
      <c r="C3193" s="256"/>
      <c r="D3193" s="256"/>
    </row>
    <row r="3194" spans="3:4">
      <c r="C3194" s="256"/>
      <c r="D3194" s="256"/>
    </row>
    <row r="3195" spans="3:4">
      <c r="C3195" s="256"/>
      <c r="D3195" s="256"/>
    </row>
    <row r="3196" spans="3:4">
      <c r="C3196" s="256"/>
      <c r="D3196" s="256"/>
    </row>
    <row r="3197" spans="3:4">
      <c r="C3197" s="256"/>
      <c r="D3197" s="256"/>
    </row>
    <row r="3198" spans="3:4">
      <c r="C3198" s="256"/>
      <c r="D3198" s="256"/>
    </row>
    <row r="3199" spans="3:4">
      <c r="C3199" s="256"/>
      <c r="D3199" s="256"/>
    </row>
    <row r="3200" spans="3:4">
      <c r="C3200" s="256"/>
      <c r="D3200" s="256"/>
    </row>
    <row r="3201" spans="3:4">
      <c r="C3201" s="256"/>
      <c r="D3201" s="256"/>
    </row>
    <row r="3202" spans="3:4">
      <c r="C3202" s="256"/>
      <c r="D3202" s="256"/>
    </row>
    <row r="3203" spans="3:4">
      <c r="C3203" s="256"/>
      <c r="D3203" s="256"/>
    </row>
    <row r="3204" spans="3:4">
      <c r="C3204" s="256"/>
      <c r="D3204" s="256"/>
    </row>
    <row r="3205" spans="3:4">
      <c r="C3205" s="256"/>
      <c r="D3205" s="256"/>
    </row>
    <row r="3206" spans="3:4">
      <c r="C3206" s="256"/>
      <c r="D3206" s="256"/>
    </row>
    <row r="3207" spans="3:4">
      <c r="C3207" s="256"/>
      <c r="D3207" s="256"/>
    </row>
    <row r="3208" spans="3:4">
      <c r="C3208" s="256"/>
      <c r="D3208" s="256"/>
    </row>
    <row r="3209" spans="3:4">
      <c r="C3209" s="256"/>
      <c r="D3209" s="256"/>
    </row>
    <row r="3210" spans="3:4">
      <c r="C3210" s="256"/>
      <c r="D3210" s="256"/>
    </row>
    <row r="3211" spans="3:4">
      <c r="C3211" s="256"/>
      <c r="D3211" s="256"/>
    </row>
    <row r="3212" spans="3:4">
      <c r="C3212" s="256"/>
      <c r="D3212" s="256"/>
    </row>
    <row r="3213" spans="3:4">
      <c r="C3213" s="256"/>
      <c r="D3213" s="256"/>
    </row>
    <row r="3214" spans="3:4">
      <c r="C3214" s="256"/>
      <c r="D3214" s="256"/>
    </row>
    <row r="3215" spans="3:4">
      <c r="C3215" s="256"/>
      <c r="D3215" s="256"/>
    </row>
    <row r="3216" spans="3:4">
      <c r="C3216" s="256"/>
      <c r="D3216" s="256"/>
    </row>
    <row r="3217" spans="3:4">
      <c r="C3217" s="256"/>
      <c r="D3217" s="256"/>
    </row>
    <row r="3218" spans="3:4">
      <c r="C3218" s="256"/>
      <c r="D3218" s="256"/>
    </row>
    <row r="3219" spans="3:4">
      <c r="C3219" s="256"/>
      <c r="D3219" s="256"/>
    </row>
    <row r="3220" spans="3:4">
      <c r="C3220" s="256"/>
      <c r="D3220" s="256"/>
    </row>
    <row r="3221" spans="3:4">
      <c r="C3221" s="256"/>
      <c r="D3221" s="256"/>
    </row>
    <row r="3222" spans="3:4">
      <c r="C3222" s="256"/>
      <c r="D3222" s="256"/>
    </row>
    <row r="3223" spans="3:4">
      <c r="C3223" s="256"/>
      <c r="D3223" s="256"/>
    </row>
    <row r="3224" spans="3:4">
      <c r="C3224" s="256"/>
      <c r="D3224" s="256"/>
    </row>
    <row r="3225" spans="3:4">
      <c r="C3225" s="256"/>
      <c r="D3225" s="256"/>
    </row>
    <row r="3226" spans="3:4">
      <c r="C3226" s="256"/>
      <c r="D3226" s="256"/>
    </row>
    <row r="3227" spans="3:4">
      <c r="C3227" s="256"/>
      <c r="D3227" s="256"/>
    </row>
    <row r="3228" spans="3:4">
      <c r="C3228" s="256"/>
      <c r="D3228" s="256"/>
    </row>
    <row r="3229" spans="3:4">
      <c r="C3229" s="256"/>
      <c r="D3229" s="256"/>
    </row>
    <row r="3230" spans="3:4">
      <c r="C3230" s="256"/>
      <c r="D3230" s="256"/>
    </row>
    <row r="3231" spans="3:4">
      <c r="C3231" s="256"/>
      <c r="D3231" s="256"/>
    </row>
    <row r="3232" spans="3:4">
      <c r="C3232" s="256"/>
      <c r="D3232" s="256"/>
    </row>
    <row r="3233" spans="3:4">
      <c r="C3233" s="256"/>
      <c r="D3233" s="256"/>
    </row>
    <row r="3234" spans="3:4">
      <c r="C3234" s="256"/>
      <c r="D3234" s="256"/>
    </row>
    <row r="3235" spans="3:4">
      <c r="C3235" s="256"/>
      <c r="D3235" s="256"/>
    </row>
    <row r="3236" spans="3:4">
      <c r="C3236" s="256"/>
      <c r="D3236" s="256"/>
    </row>
    <row r="3237" spans="3:4">
      <c r="C3237" s="256"/>
      <c r="D3237" s="256"/>
    </row>
    <row r="3238" spans="3:4">
      <c r="C3238" s="256"/>
      <c r="D3238" s="256"/>
    </row>
    <row r="3239" spans="3:4">
      <c r="C3239" s="256"/>
      <c r="D3239" s="256"/>
    </row>
    <row r="3240" spans="3:4">
      <c r="C3240" s="256"/>
      <c r="D3240" s="256"/>
    </row>
    <row r="3241" spans="3:4">
      <c r="C3241" s="256"/>
      <c r="D3241" s="256"/>
    </row>
    <row r="3242" spans="3:4">
      <c r="C3242" s="256"/>
      <c r="D3242" s="256"/>
    </row>
    <row r="3243" spans="3:4">
      <c r="C3243" s="256"/>
      <c r="D3243" s="256"/>
    </row>
    <row r="3244" spans="3:4">
      <c r="C3244" s="256"/>
      <c r="D3244" s="256"/>
    </row>
    <row r="3245" spans="3:4">
      <c r="C3245" s="256"/>
      <c r="D3245" s="256"/>
    </row>
    <row r="3246" spans="3:4">
      <c r="C3246" s="256"/>
      <c r="D3246" s="256"/>
    </row>
    <row r="3247" spans="3:4">
      <c r="C3247" s="256"/>
      <c r="D3247" s="256"/>
    </row>
    <row r="3248" spans="3:4">
      <c r="C3248" s="256"/>
      <c r="D3248" s="256"/>
    </row>
    <row r="3249" spans="3:4">
      <c r="C3249" s="256"/>
      <c r="D3249" s="256"/>
    </row>
    <row r="3250" spans="3:4">
      <c r="C3250" s="256"/>
      <c r="D3250" s="256"/>
    </row>
    <row r="3251" spans="3:4">
      <c r="C3251" s="256"/>
      <c r="D3251" s="256"/>
    </row>
    <row r="3252" spans="3:4">
      <c r="C3252" s="256"/>
      <c r="D3252" s="256"/>
    </row>
    <row r="3253" spans="3:4">
      <c r="C3253" s="256"/>
      <c r="D3253" s="256"/>
    </row>
    <row r="3254" spans="3:4">
      <c r="C3254" s="256"/>
      <c r="D3254" s="256"/>
    </row>
    <row r="3255" spans="3:4">
      <c r="C3255" s="256"/>
      <c r="D3255" s="256"/>
    </row>
    <row r="3256" spans="3:4">
      <c r="C3256" s="256"/>
      <c r="D3256" s="256"/>
    </row>
    <row r="3257" spans="3:4">
      <c r="C3257" s="256"/>
      <c r="D3257" s="256"/>
    </row>
    <row r="3258" spans="3:4">
      <c r="C3258" s="256"/>
      <c r="D3258" s="256"/>
    </row>
    <row r="3259" spans="3:4">
      <c r="C3259" s="256"/>
      <c r="D3259" s="256"/>
    </row>
    <row r="3260" spans="3:4">
      <c r="C3260" s="256"/>
      <c r="D3260" s="256"/>
    </row>
    <row r="3261" spans="3:4">
      <c r="C3261" s="256"/>
      <c r="D3261" s="256"/>
    </row>
    <row r="3262" spans="3:4">
      <c r="C3262" s="256"/>
      <c r="D3262" s="256"/>
    </row>
    <row r="3263" spans="3:4">
      <c r="C3263" s="256"/>
      <c r="D3263" s="256"/>
    </row>
    <row r="3264" spans="3:4">
      <c r="C3264" s="256"/>
      <c r="D3264" s="256"/>
    </row>
    <row r="3265" spans="3:4">
      <c r="C3265" s="256"/>
      <c r="D3265" s="256"/>
    </row>
    <row r="3266" spans="3:4">
      <c r="C3266" s="256"/>
      <c r="D3266" s="256"/>
    </row>
    <row r="3267" spans="3:4">
      <c r="C3267" s="256"/>
      <c r="D3267" s="256"/>
    </row>
    <row r="3268" spans="3:4">
      <c r="C3268" s="256"/>
      <c r="D3268" s="256"/>
    </row>
    <row r="3269" spans="3:4">
      <c r="C3269" s="256"/>
      <c r="D3269" s="256"/>
    </row>
    <row r="3270" spans="3:4">
      <c r="C3270" s="256"/>
      <c r="D3270" s="256"/>
    </row>
    <row r="3271" spans="3:4">
      <c r="C3271" s="256"/>
      <c r="D3271" s="256"/>
    </row>
    <row r="3272" spans="3:4">
      <c r="C3272" s="256"/>
      <c r="D3272" s="256"/>
    </row>
    <row r="3273" spans="3:4">
      <c r="C3273" s="256"/>
      <c r="D3273" s="256"/>
    </row>
    <row r="3274" spans="3:4">
      <c r="C3274" s="256"/>
      <c r="D3274" s="256"/>
    </row>
    <row r="3275" spans="3:4">
      <c r="C3275" s="256"/>
      <c r="D3275" s="256"/>
    </row>
    <row r="3276" spans="3:4">
      <c r="C3276" s="256"/>
      <c r="D3276" s="256"/>
    </row>
    <row r="3277" spans="3:4">
      <c r="C3277" s="256"/>
      <c r="D3277" s="256"/>
    </row>
    <row r="3278" spans="3:4">
      <c r="C3278" s="256"/>
      <c r="D3278" s="256"/>
    </row>
    <row r="3279" spans="3:4">
      <c r="C3279" s="256"/>
      <c r="D3279" s="256"/>
    </row>
    <row r="3280" spans="3:4">
      <c r="C3280" s="256"/>
      <c r="D3280" s="256"/>
    </row>
    <row r="3281" spans="3:4">
      <c r="C3281" s="256"/>
      <c r="D3281" s="256"/>
    </row>
    <row r="3282" spans="3:4">
      <c r="C3282" s="256"/>
      <c r="D3282" s="256"/>
    </row>
    <row r="3283" spans="3:4">
      <c r="C3283" s="256"/>
      <c r="D3283" s="256"/>
    </row>
    <row r="3284" spans="3:4">
      <c r="C3284" s="256"/>
      <c r="D3284" s="256"/>
    </row>
    <row r="3285" spans="3:4">
      <c r="C3285" s="256"/>
      <c r="D3285" s="256"/>
    </row>
    <row r="3286" spans="3:4">
      <c r="C3286" s="256"/>
      <c r="D3286" s="256"/>
    </row>
    <row r="3287" spans="3:4">
      <c r="C3287" s="256"/>
      <c r="D3287" s="256"/>
    </row>
    <row r="3288" spans="3:4">
      <c r="C3288" s="256"/>
      <c r="D3288" s="256"/>
    </row>
    <row r="3289" spans="3:4">
      <c r="C3289" s="256"/>
      <c r="D3289" s="256"/>
    </row>
    <row r="3290" spans="3:4">
      <c r="C3290" s="256"/>
      <c r="D3290" s="256"/>
    </row>
    <row r="3291" spans="3:4">
      <c r="C3291" s="256"/>
      <c r="D3291" s="256"/>
    </row>
    <row r="3292" spans="3:4">
      <c r="C3292" s="256"/>
      <c r="D3292" s="256"/>
    </row>
    <row r="3293" spans="3:4">
      <c r="C3293" s="256"/>
      <c r="D3293" s="256"/>
    </row>
    <row r="3294" spans="3:4">
      <c r="C3294" s="256"/>
      <c r="D3294" s="256"/>
    </row>
    <row r="3295" spans="3:4">
      <c r="C3295" s="256"/>
      <c r="D3295" s="256"/>
    </row>
    <row r="3296" spans="3:4">
      <c r="C3296" s="256"/>
      <c r="D3296" s="256"/>
    </row>
    <row r="3297" spans="3:4">
      <c r="C3297" s="256"/>
      <c r="D3297" s="256"/>
    </row>
    <row r="3298" spans="3:4">
      <c r="C3298" s="256"/>
      <c r="D3298" s="256"/>
    </row>
    <row r="3299" spans="3:4">
      <c r="C3299" s="256"/>
      <c r="D3299" s="256"/>
    </row>
    <row r="3300" spans="3:4">
      <c r="C3300" s="256"/>
      <c r="D3300" s="256"/>
    </row>
    <row r="3301" spans="3:4">
      <c r="C3301" s="256"/>
      <c r="D3301" s="256"/>
    </row>
    <row r="3302" spans="3:4">
      <c r="C3302" s="256"/>
      <c r="D3302" s="256"/>
    </row>
    <row r="3303" spans="3:4">
      <c r="C3303" s="256"/>
      <c r="D3303" s="256"/>
    </row>
    <row r="3304" spans="3:4">
      <c r="C3304" s="256"/>
      <c r="D3304" s="256"/>
    </row>
    <row r="3305" spans="3:4">
      <c r="C3305" s="256"/>
      <c r="D3305" s="256"/>
    </row>
    <row r="3306" spans="3:4">
      <c r="C3306" s="256"/>
      <c r="D3306" s="256"/>
    </row>
    <row r="3307" spans="3:4">
      <c r="C3307" s="256"/>
      <c r="D3307" s="256"/>
    </row>
    <row r="3308" spans="3:4">
      <c r="C3308" s="256"/>
      <c r="D3308" s="256"/>
    </row>
    <row r="3309" spans="3:4">
      <c r="C3309" s="256"/>
      <c r="D3309" s="256"/>
    </row>
    <row r="3310" spans="3:4">
      <c r="C3310" s="256"/>
      <c r="D3310" s="256"/>
    </row>
    <row r="3311" spans="3:4">
      <c r="C3311" s="256"/>
      <c r="D3311" s="256"/>
    </row>
    <row r="3312" spans="3:4">
      <c r="C3312" s="256"/>
      <c r="D3312" s="256"/>
    </row>
    <row r="3313" spans="3:4">
      <c r="C3313" s="256"/>
      <c r="D3313" s="256"/>
    </row>
    <row r="3314" spans="3:4">
      <c r="C3314" s="256"/>
      <c r="D3314" s="256"/>
    </row>
    <row r="3315" spans="3:4">
      <c r="C3315" s="256"/>
      <c r="D3315" s="256"/>
    </row>
    <row r="3316" spans="3:4">
      <c r="C3316" s="256"/>
      <c r="D3316" s="256"/>
    </row>
    <row r="3317" spans="3:4">
      <c r="C3317" s="256"/>
      <c r="D3317" s="256"/>
    </row>
    <row r="3318" spans="3:4">
      <c r="C3318" s="256"/>
      <c r="D3318" s="256"/>
    </row>
    <row r="3319" spans="3:4">
      <c r="C3319" s="256"/>
      <c r="D3319" s="256"/>
    </row>
    <row r="3320" spans="3:4">
      <c r="C3320" s="256"/>
      <c r="D3320" s="256"/>
    </row>
    <row r="3321" spans="3:4">
      <c r="C3321" s="256"/>
      <c r="D3321" s="256"/>
    </row>
    <row r="3322" spans="3:4">
      <c r="C3322" s="256"/>
      <c r="D3322" s="256"/>
    </row>
    <row r="3323" spans="3:4">
      <c r="C3323" s="256"/>
      <c r="D3323" s="256"/>
    </row>
    <row r="3324" spans="3:4">
      <c r="C3324" s="256"/>
      <c r="D3324" s="256"/>
    </row>
    <row r="3325" spans="3:4">
      <c r="C3325" s="256"/>
      <c r="D3325" s="256"/>
    </row>
    <row r="3326" spans="3:4">
      <c r="C3326" s="256"/>
      <c r="D3326" s="256"/>
    </row>
    <row r="3327" spans="3:4">
      <c r="C3327" s="256"/>
      <c r="D3327" s="256"/>
    </row>
    <row r="3328" spans="3:4">
      <c r="C3328" s="256"/>
      <c r="D3328" s="256"/>
    </row>
    <row r="3329" spans="3:4">
      <c r="C3329" s="256"/>
      <c r="D3329" s="256"/>
    </row>
    <row r="3330" spans="3:4">
      <c r="C3330" s="256"/>
      <c r="D3330" s="256"/>
    </row>
    <row r="3331" spans="3:4">
      <c r="C3331" s="256"/>
      <c r="D3331" s="256"/>
    </row>
    <row r="3332" spans="3:4">
      <c r="C3332" s="256"/>
      <c r="D3332" s="256"/>
    </row>
    <row r="3333" spans="3:4">
      <c r="C3333" s="256"/>
      <c r="D3333" s="256"/>
    </row>
    <row r="3334" spans="3:4">
      <c r="C3334" s="256"/>
      <c r="D3334" s="256"/>
    </row>
    <row r="3335" spans="3:4">
      <c r="C3335" s="256"/>
      <c r="D3335" s="256"/>
    </row>
    <row r="3336" spans="3:4">
      <c r="C3336" s="256"/>
      <c r="D3336" s="256"/>
    </row>
    <row r="3337" spans="3:4">
      <c r="C3337" s="256"/>
      <c r="D3337" s="256"/>
    </row>
    <row r="3338" spans="3:4">
      <c r="C3338" s="256"/>
      <c r="D3338" s="256"/>
    </row>
    <row r="3339" spans="3:4">
      <c r="C3339" s="256"/>
      <c r="D3339" s="256"/>
    </row>
    <row r="3340" spans="3:4">
      <c r="C3340" s="256"/>
      <c r="D3340" s="256"/>
    </row>
    <row r="3341" spans="3:4">
      <c r="C3341" s="256"/>
      <c r="D3341" s="256"/>
    </row>
    <row r="3342" spans="3:4">
      <c r="C3342" s="256"/>
      <c r="D3342" s="256"/>
    </row>
    <row r="3343" spans="3:4">
      <c r="C3343" s="256"/>
      <c r="D3343" s="256"/>
    </row>
    <row r="3344" spans="3:4">
      <c r="C3344" s="256"/>
      <c r="D3344" s="256"/>
    </row>
    <row r="3345" spans="3:4">
      <c r="C3345" s="256"/>
      <c r="D3345" s="256"/>
    </row>
    <row r="3346" spans="3:4">
      <c r="C3346" s="256"/>
      <c r="D3346" s="256"/>
    </row>
    <row r="3347" spans="3:4">
      <c r="C3347" s="256"/>
      <c r="D3347" s="256"/>
    </row>
    <row r="3348" spans="3:4">
      <c r="C3348" s="256"/>
      <c r="D3348" s="256"/>
    </row>
    <row r="3349" spans="3:4">
      <c r="C3349" s="256"/>
      <c r="D3349" s="256"/>
    </row>
    <row r="3350" spans="3:4">
      <c r="C3350" s="256"/>
      <c r="D3350" s="256"/>
    </row>
    <row r="3351" spans="3:4">
      <c r="C3351" s="256"/>
      <c r="D3351" s="256"/>
    </row>
    <row r="3352" spans="3:4">
      <c r="C3352" s="256"/>
      <c r="D3352" s="256"/>
    </row>
    <row r="3353" spans="3:4">
      <c r="C3353" s="256"/>
      <c r="D3353" s="256"/>
    </row>
    <row r="3354" spans="3:4">
      <c r="C3354" s="256"/>
      <c r="D3354" s="256"/>
    </row>
    <row r="3355" spans="3:4">
      <c r="C3355" s="256"/>
      <c r="D3355" s="256"/>
    </row>
    <row r="3356" spans="3:4">
      <c r="C3356" s="256"/>
      <c r="D3356" s="256"/>
    </row>
    <row r="3357" spans="3:4">
      <c r="C3357" s="256"/>
      <c r="D3357" s="256"/>
    </row>
    <row r="3358" spans="3:4">
      <c r="C3358" s="256"/>
      <c r="D3358" s="256"/>
    </row>
    <row r="3359" spans="3:4">
      <c r="C3359" s="256"/>
      <c r="D3359" s="256"/>
    </row>
    <row r="3360" spans="3:4">
      <c r="C3360" s="256"/>
      <c r="D3360" s="256"/>
    </row>
    <row r="3361" spans="3:4">
      <c r="C3361" s="256"/>
      <c r="D3361" s="256"/>
    </row>
    <row r="3362" spans="3:4">
      <c r="C3362" s="256"/>
      <c r="D3362" s="256"/>
    </row>
    <row r="3363" spans="3:4">
      <c r="C3363" s="256"/>
      <c r="D3363" s="256"/>
    </row>
    <row r="3364" spans="3:4">
      <c r="C3364" s="256"/>
      <c r="D3364" s="256"/>
    </row>
    <row r="3365" spans="3:4">
      <c r="C3365" s="256"/>
      <c r="D3365" s="256"/>
    </row>
    <row r="3366" spans="3:4">
      <c r="C3366" s="256"/>
      <c r="D3366" s="256"/>
    </row>
    <row r="3367" spans="3:4">
      <c r="C3367" s="256"/>
      <c r="D3367" s="256"/>
    </row>
    <row r="3368" spans="3:4">
      <c r="C3368" s="256"/>
      <c r="D3368" s="256"/>
    </row>
    <row r="3369" spans="3:4">
      <c r="C3369" s="256"/>
      <c r="D3369" s="256"/>
    </row>
    <row r="3370" spans="3:4">
      <c r="C3370" s="256"/>
      <c r="D3370" s="256"/>
    </row>
    <row r="3371" spans="3:4">
      <c r="C3371" s="256"/>
      <c r="D3371" s="256"/>
    </row>
    <row r="3372" spans="3:4">
      <c r="C3372" s="256"/>
      <c r="D3372" s="256"/>
    </row>
    <row r="3373" spans="3:4">
      <c r="C3373" s="256"/>
      <c r="D3373" s="256"/>
    </row>
    <row r="3374" spans="3:4">
      <c r="C3374" s="256"/>
      <c r="D3374" s="256"/>
    </row>
    <row r="3375" spans="3:4">
      <c r="C3375" s="256"/>
      <c r="D3375" s="256"/>
    </row>
    <row r="3376" spans="3:4">
      <c r="C3376" s="256"/>
      <c r="D3376" s="256"/>
    </row>
    <row r="3377" spans="3:4">
      <c r="C3377" s="256"/>
      <c r="D3377" s="256"/>
    </row>
    <row r="3378" spans="3:4">
      <c r="C3378" s="256"/>
      <c r="D3378" s="256"/>
    </row>
    <row r="3379" spans="3:4">
      <c r="C3379" s="256"/>
      <c r="D3379" s="256"/>
    </row>
    <row r="3380" spans="3:4">
      <c r="C3380" s="256"/>
      <c r="D3380" s="256"/>
    </row>
    <row r="3381" spans="3:4">
      <c r="C3381" s="256"/>
      <c r="D3381" s="256"/>
    </row>
    <row r="3382" spans="3:4">
      <c r="C3382" s="256"/>
      <c r="D3382" s="256"/>
    </row>
    <row r="3383" spans="3:4">
      <c r="C3383" s="256"/>
      <c r="D3383" s="256"/>
    </row>
    <row r="3384" spans="3:4">
      <c r="C3384" s="256"/>
      <c r="D3384" s="256"/>
    </row>
    <row r="3385" spans="3:4">
      <c r="C3385" s="256"/>
      <c r="D3385" s="256"/>
    </row>
    <row r="3386" spans="3:4">
      <c r="C3386" s="256"/>
      <c r="D3386" s="256"/>
    </row>
    <row r="3387" spans="3:4">
      <c r="C3387" s="256"/>
      <c r="D3387" s="256"/>
    </row>
    <row r="3388" spans="3:4">
      <c r="C3388" s="256"/>
      <c r="D3388" s="256"/>
    </row>
    <row r="3389" spans="3:4">
      <c r="C3389" s="256"/>
      <c r="D3389" s="256"/>
    </row>
    <row r="3390" spans="3:4">
      <c r="C3390" s="256"/>
      <c r="D3390" s="256"/>
    </row>
    <row r="3391" spans="3:4">
      <c r="C3391" s="256"/>
      <c r="D3391" s="256"/>
    </row>
    <row r="3392" spans="3:4">
      <c r="C3392" s="256"/>
      <c r="D3392" s="256"/>
    </row>
    <row r="3393" spans="3:4">
      <c r="C3393" s="256"/>
      <c r="D3393" s="256"/>
    </row>
    <row r="3394" spans="3:4">
      <c r="C3394" s="256"/>
      <c r="D3394" s="256"/>
    </row>
    <row r="3395" spans="3:4">
      <c r="C3395" s="256"/>
      <c r="D3395" s="256"/>
    </row>
    <row r="3396" spans="3:4">
      <c r="C3396" s="256"/>
      <c r="D3396" s="256"/>
    </row>
    <row r="3397" spans="3:4">
      <c r="C3397" s="256"/>
      <c r="D3397" s="256"/>
    </row>
    <row r="3398" spans="3:4">
      <c r="C3398" s="256"/>
      <c r="D3398" s="256"/>
    </row>
    <row r="3399" spans="3:4">
      <c r="C3399" s="256"/>
      <c r="D3399" s="256"/>
    </row>
    <row r="3400" spans="3:4">
      <c r="C3400" s="256"/>
      <c r="D3400" s="256"/>
    </row>
    <row r="3401" spans="3:4">
      <c r="C3401" s="256"/>
      <c r="D3401" s="256"/>
    </row>
    <row r="3402" spans="3:4">
      <c r="C3402" s="256"/>
      <c r="D3402" s="256"/>
    </row>
    <row r="3403" spans="3:4">
      <c r="C3403" s="256"/>
      <c r="D3403" s="256"/>
    </row>
    <row r="3404" spans="3:4">
      <c r="C3404" s="256"/>
      <c r="D3404" s="256"/>
    </row>
    <row r="3405" spans="3:4">
      <c r="C3405" s="256"/>
      <c r="D3405" s="256"/>
    </row>
    <row r="3406" spans="3:4">
      <c r="C3406" s="256"/>
      <c r="D3406" s="256"/>
    </row>
    <row r="3407" spans="3:4">
      <c r="C3407" s="256"/>
      <c r="D3407" s="256"/>
    </row>
    <row r="3408" spans="3:4">
      <c r="C3408" s="256"/>
      <c r="D3408" s="256"/>
    </row>
    <row r="3409" spans="3:4">
      <c r="C3409" s="256"/>
      <c r="D3409" s="256"/>
    </row>
    <row r="3410" spans="3:4">
      <c r="C3410" s="256"/>
      <c r="D3410" s="256"/>
    </row>
    <row r="3411" spans="3:4">
      <c r="C3411" s="256"/>
      <c r="D3411" s="256"/>
    </row>
    <row r="3412" spans="3:4">
      <c r="C3412" s="256"/>
      <c r="D3412" s="256"/>
    </row>
    <row r="3413" spans="3:4">
      <c r="C3413" s="256"/>
      <c r="D3413" s="256"/>
    </row>
    <row r="3414" spans="3:4">
      <c r="C3414" s="256"/>
      <c r="D3414" s="256"/>
    </row>
    <row r="3415" spans="3:4">
      <c r="C3415" s="256"/>
      <c r="D3415" s="256"/>
    </row>
    <row r="3416" spans="3:4">
      <c r="C3416" s="256"/>
      <c r="D3416" s="256"/>
    </row>
    <row r="3417" spans="3:4">
      <c r="C3417" s="256"/>
      <c r="D3417" s="256"/>
    </row>
    <row r="3418" spans="3:4">
      <c r="C3418" s="256"/>
      <c r="D3418" s="256"/>
    </row>
    <row r="3419" spans="3:4">
      <c r="C3419" s="256"/>
      <c r="D3419" s="256"/>
    </row>
    <row r="3420" spans="3:4">
      <c r="C3420" s="256"/>
      <c r="D3420" s="256"/>
    </row>
    <row r="3421" spans="3:4">
      <c r="C3421" s="256"/>
      <c r="D3421" s="256"/>
    </row>
    <row r="3422" spans="3:4">
      <c r="C3422" s="256"/>
      <c r="D3422" s="256"/>
    </row>
    <row r="3423" spans="3:4">
      <c r="C3423" s="256"/>
      <c r="D3423" s="256"/>
    </row>
    <row r="3424" spans="3:4">
      <c r="C3424" s="256"/>
      <c r="D3424" s="256"/>
    </row>
    <row r="3425" spans="3:4">
      <c r="C3425" s="256"/>
      <c r="D3425" s="256"/>
    </row>
    <row r="3426" spans="3:4">
      <c r="C3426" s="256"/>
      <c r="D3426" s="256"/>
    </row>
    <row r="3427" spans="3:4">
      <c r="C3427" s="256"/>
      <c r="D3427" s="256"/>
    </row>
    <row r="3428" spans="3:4">
      <c r="C3428" s="256"/>
      <c r="D3428" s="256"/>
    </row>
    <row r="3429" spans="3:4">
      <c r="C3429" s="256"/>
      <c r="D3429" s="256"/>
    </row>
    <row r="3430" spans="3:4">
      <c r="C3430" s="256"/>
      <c r="D3430" s="256"/>
    </row>
    <row r="3431" spans="3:4">
      <c r="C3431" s="256"/>
      <c r="D3431" s="256"/>
    </row>
    <row r="3432" spans="3:4">
      <c r="C3432" s="256"/>
      <c r="D3432" s="256"/>
    </row>
    <row r="3433" spans="3:4">
      <c r="C3433" s="256"/>
      <c r="D3433" s="256"/>
    </row>
    <row r="3434" spans="3:4">
      <c r="C3434" s="256"/>
      <c r="D3434" s="256"/>
    </row>
    <row r="3435" spans="3:4">
      <c r="C3435" s="256"/>
      <c r="D3435" s="256"/>
    </row>
    <row r="3436" spans="3:4">
      <c r="C3436" s="256"/>
      <c r="D3436" s="256"/>
    </row>
    <row r="3437" spans="3:4">
      <c r="C3437" s="256"/>
      <c r="D3437" s="256"/>
    </row>
    <row r="3438" spans="3:4">
      <c r="C3438" s="256"/>
      <c r="D3438" s="256"/>
    </row>
    <row r="3439" spans="3:4">
      <c r="C3439" s="256"/>
      <c r="D3439" s="256"/>
    </row>
    <row r="3440" spans="3:4">
      <c r="C3440" s="256"/>
      <c r="D3440" s="256"/>
    </row>
    <row r="3441" spans="3:4">
      <c r="C3441" s="256"/>
      <c r="D3441" s="256"/>
    </row>
    <row r="3442" spans="3:4">
      <c r="C3442" s="256"/>
      <c r="D3442" s="256"/>
    </row>
    <row r="3443" spans="3:4">
      <c r="C3443" s="256"/>
      <c r="D3443" s="256"/>
    </row>
    <row r="3444" spans="3:4">
      <c r="C3444" s="256"/>
      <c r="D3444" s="256"/>
    </row>
    <row r="3445" spans="3:4">
      <c r="C3445" s="256"/>
      <c r="D3445" s="256"/>
    </row>
    <row r="3446" spans="3:4">
      <c r="C3446" s="256"/>
      <c r="D3446" s="256"/>
    </row>
    <row r="3447" spans="3:4">
      <c r="C3447" s="256"/>
      <c r="D3447" s="256"/>
    </row>
    <row r="3448" spans="3:4">
      <c r="C3448" s="256"/>
      <c r="D3448" s="256"/>
    </row>
    <row r="3449" spans="3:4">
      <c r="C3449" s="256"/>
      <c r="D3449" s="256"/>
    </row>
    <row r="3450" spans="3:4">
      <c r="C3450" s="256"/>
      <c r="D3450" s="256"/>
    </row>
    <row r="3451" spans="3:4">
      <c r="C3451" s="256"/>
      <c r="D3451" s="256"/>
    </row>
    <row r="3452" spans="3:4">
      <c r="C3452" s="256"/>
      <c r="D3452" s="256"/>
    </row>
    <row r="3453" spans="3:4">
      <c r="C3453" s="256"/>
      <c r="D3453" s="256"/>
    </row>
    <row r="3454" spans="3:4">
      <c r="C3454" s="256"/>
      <c r="D3454" s="256"/>
    </row>
    <row r="3455" spans="3:4">
      <c r="C3455" s="256"/>
      <c r="D3455" s="256"/>
    </row>
    <row r="3456" spans="3:4">
      <c r="C3456" s="256"/>
      <c r="D3456" s="256"/>
    </row>
    <row r="3457" spans="3:4">
      <c r="C3457" s="256"/>
      <c r="D3457" s="256"/>
    </row>
    <row r="3458" spans="3:4">
      <c r="C3458" s="256"/>
      <c r="D3458" s="256"/>
    </row>
    <row r="3459" spans="3:4">
      <c r="C3459" s="256"/>
      <c r="D3459" s="256"/>
    </row>
    <row r="3460" spans="3:4">
      <c r="C3460" s="256"/>
      <c r="D3460" s="256"/>
    </row>
    <row r="3461" spans="3:4">
      <c r="C3461" s="256"/>
      <c r="D3461" s="256"/>
    </row>
    <row r="3462" spans="3:4">
      <c r="C3462" s="256"/>
      <c r="D3462" s="256"/>
    </row>
    <row r="3463" spans="3:4">
      <c r="C3463" s="256"/>
      <c r="D3463" s="256"/>
    </row>
    <row r="3464" spans="3:4">
      <c r="C3464" s="256"/>
      <c r="D3464" s="256"/>
    </row>
    <row r="3465" spans="3:4">
      <c r="C3465" s="256"/>
      <c r="D3465" s="256"/>
    </row>
    <row r="3466" spans="3:4">
      <c r="C3466" s="256"/>
      <c r="D3466" s="256"/>
    </row>
    <row r="3467" spans="3:4">
      <c r="C3467" s="256"/>
      <c r="D3467" s="256"/>
    </row>
    <row r="3468" spans="3:4">
      <c r="C3468" s="256"/>
      <c r="D3468" s="256"/>
    </row>
    <row r="3469" spans="3:4">
      <c r="C3469" s="256"/>
      <c r="D3469" s="256"/>
    </row>
    <row r="3470" spans="3:4">
      <c r="C3470" s="256"/>
      <c r="D3470" s="256"/>
    </row>
    <row r="3471" spans="3:4">
      <c r="C3471" s="256"/>
      <c r="D3471" s="256"/>
    </row>
    <row r="3472" spans="3:4">
      <c r="C3472" s="256"/>
      <c r="D3472" s="256"/>
    </row>
    <row r="3473" spans="3:4">
      <c r="C3473" s="256"/>
      <c r="D3473" s="256"/>
    </row>
    <row r="3474" spans="3:4">
      <c r="C3474" s="256"/>
      <c r="D3474" s="256"/>
    </row>
    <row r="3475" spans="3:4">
      <c r="C3475" s="256"/>
      <c r="D3475" s="256"/>
    </row>
    <row r="3476" spans="3:4">
      <c r="C3476" s="256"/>
      <c r="D3476" s="256"/>
    </row>
    <row r="3477" spans="3:4">
      <c r="C3477" s="256"/>
      <c r="D3477" s="256"/>
    </row>
    <row r="3478" spans="3:4">
      <c r="C3478" s="256"/>
      <c r="D3478" s="256"/>
    </row>
    <row r="3479" spans="3:4">
      <c r="C3479" s="256"/>
      <c r="D3479" s="256"/>
    </row>
    <row r="3480" spans="3:4">
      <c r="C3480" s="256"/>
      <c r="D3480" s="256"/>
    </row>
    <row r="3481" spans="3:4">
      <c r="C3481" s="256"/>
      <c r="D3481" s="256"/>
    </row>
    <row r="3482" spans="3:4">
      <c r="C3482" s="256"/>
      <c r="D3482" s="256"/>
    </row>
    <row r="3483" spans="3:4">
      <c r="C3483" s="256"/>
      <c r="D3483" s="256"/>
    </row>
    <row r="3484" spans="3:4">
      <c r="C3484" s="256"/>
      <c r="D3484" s="256"/>
    </row>
    <row r="3485" spans="3:4">
      <c r="C3485" s="256"/>
      <c r="D3485" s="256"/>
    </row>
    <row r="3486" spans="3:4">
      <c r="C3486" s="256"/>
      <c r="D3486" s="256"/>
    </row>
    <row r="3487" spans="3:4">
      <c r="C3487" s="256"/>
      <c r="D3487" s="256"/>
    </row>
    <row r="3488" spans="3:4">
      <c r="C3488" s="256"/>
      <c r="D3488" s="256"/>
    </row>
    <row r="3489" spans="3:4">
      <c r="C3489" s="256"/>
      <c r="D3489" s="256"/>
    </row>
    <row r="3490" spans="3:4">
      <c r="C3490" s="256"/>
      <c r="D3490" s="256"/>
    </row>
    <row r="3491" spans="3:4">
      <c r="C3491" s="256"/>
      <c r="D3491" s="256"/>
    </row>
    <row r="3492" spans="3:4">
      <c r="C3492" s="256"/>
      <c r="D3492" s="256"/>
    </row>
    <row r="3493" spans="3:4">
      <c r="C3493" s="256"/>
      <c r="D3493" s="256"/>
    </row>
    <row r="3494" spans="3:4">
      <c r="C3494" s="256"/>
      <c r="D3494" s="256"/>
    </row>
    <row r="3495" spans="3:4">
      <c r="C3495" s="256"/>
      <c r="D3495" s="256"/>
    </row>
    <row r="3496" spans="3:4">
      <c r="C3496" s="256"/>
      <c r="D3496" s="256"/>
    </row>
    <row r="3497" spans="3:4">
      <c r="C3497" s="256"/>
      <c r="D3497" s="256"/>
    </row>
    <row r="3498" spans="3:4">
      <c r="C3498" s="256"/>
      <c r="D3498" s="256"/>
    </row>
    <row r="3499" spans="3:4">
      <c r="C3499" s="256"/>
      <c r="D3499" s="256"/>
    </row>
    <row r="3500" spans="3:4">
      <c r="C3500" s="256"/>
      <c r="D3500" s="256"/>
    </row>
    <row r="3501" spans="3:4">
      <c r="C3501" s="256"/>
      <c r="D3501" s="256"/>
    </row>
    <row r="3502" spans="3:4">
      <c r="C3502" s="256"/>
      <c r="D3502" s="256"/>
    </row>
    <row r="3503" spans="3:4">
      <c r="C3503" s="256"/>
      <c r="D3503" s="256"/>
    </row>
    <row r="3504" spans="3:4">
      <c r="C3504" s="256"/>
      <c r="D3504" s="256"/>
    </row>
    <row r="3505" spans="3:4">
      <c r="C3505" s="256"/>
      <c r="D3505" s="256"/>
    </row>
    <row r="3506" spans="3:4">
      <c r="C3506" s="256"/>
      <c r="D3506" s="256"/>
    </row>
    <row r="3507" spans="3:4">
      <c r="C3507" s="256"/>
      <c r="D3507" s="256"/>
    </row>
    <row r="3508" spans="3:4">
      <c r="C3508" s="256"/>
      <c r="D3508" s="256"/>
    </row>
    <row r="3509" spans="3:4">
      <c r="C3509" s="256"/>
      <c r="D3509" s="256"/>
    </row>
    <row r="3510" spans="3:4">
      <c r="C3510" s="256"/>
      <c r="D3510" s="256"/>
    </row>
    <row r="3511" spans="3:4">
      <c r="C3511" s="256"/>
      <c r="D3511" s="256"/>
    </row>
    <row r="3512" spans="3:4">
      <c r="C3512" s="256"/>
      <c r="D3512" s="256"/>
    </row>
    <row r="3513" spans="3:4">
      <c r="C3513" s="256"/>
      <c r="D3513" s="256"/>
    </row>
    <row r="3514" spans="3:4">
      <c r="C3514" s="256"/>
      <c r="D3514" s="256"/>
    </row>
    <row r="3515" spans="3:4">
      <c r="C3515" s="256"/>
      <c r="D3515" s="256"/>
    </row>
    <row r="3516" spans="3:4">
      <c r="C3516" s="256"/>
      <c r="D3516" s="256"/>
    </row>
    <row r="3517" spans="3:4">
      <c r="C3517" s="256"/>
      <c r="D3517" s="256"/>
    </row>
    <row r="3518" spans="3:4">
      <c r="C3518" s="256"/>
      <c r="D3518" s="256"/>
    </row>
    <row r="3519" spans="3:4">
      <c r="C3519" s="256"/>
      <c r="D3519" s="256"/>
    </row>
    <row r="3520" spans="3:4">
      <c r="C3520" s="256"/>
      <c r="D3520" s="256"/>
    </row>
    <row r="3521" spans="3:4">
      <c r="C3521" s="256"/>
      <c r="D3521" s="256"/>
    </row>
    <row r="3522" spans="3:4">
      <c r="C3522" s="256"/>
      <c r="D3522" s="256"/>
    </row>
    <row r="3523" spans="3:4">
      <c r="C3523" s="256"/>
      <c r="D3523" s="256"/>
    </row>
    <row r="3524" spans="3:4">
      <c r="C3524" s="256"/>
      <c r="D3524" s="256"/>
    </row>
    <row r="3525" spans="3:4">
      <c r="C3525" s="256"/>
      <c r="D3525" s="256"/>
    </row>
    <row r="3526" spans="3:4">
      <c r="C3526" s="256"/>
      <c r="D3526" s="256"/>
    </row>
    <row r="3527" spans="3:4">
      <c r="C3527" s="256"/>
      <c r="D3527" s="256"/>
    </row>
    <row r="3528" spans="3:4">
      <c r="C3528" s="256"/>
      <c r="D3528" s="256"/>
    </row>
    <row r="3529" spans="3:4">
      <c r="C3529" s="256"/>
      <c r="D3529" s="256"/>
    </row>
    <row r="3530" spans="3:4">
      <c r="C3530" s="256"/>
      <c r="D3530" s="256"/>
    </row>
    <row r="3531" spans="3:4">
      <c r="C3531" s="256"/>
      <c r="D3531" s="256"/>
    </row>
    <row r="3532" spans="3:4">
      <c r="C3532" s="256"/>
      <c r="D3532" s="256"/>
    </row>
    <row r="3533" spans="3:4">
      <c r="C3533" s="256"/>
      <c r="D3533" s="256"/>
    </row>
    <row r="3534" spans="3:4">
      <c r="C3534" s="256"/>
      <c r="D3534" s="256"/>
    </row>
    <row r="3535" spans="3:4">
      <c r="C3535" s="256"/>
      <c r="D3535" s="256"/>
    </row>
    <row r="3536" spans="3:4">
      <c r="C3536" s="256"/>
      <c r="D3536" s="256"/>
    </row>
    <row r="3537" spans="3:4">
      <c r="C3537" s="256"/>
      <c r="D3537" s="256"/>
    </row>
    <row r="3538" spans="3:4">
      <c r="C3538" s="256"/>
      <c r="D3538" s="256"/>
    </row>
    <row r="3539" spans="3:4">
      <c r="C3539" s="256"/>
      <c r="D3539" s="256"/>
    </row>
    <row r="3540" spans="3:4">
      <c r="C3540" s="256"/>
      <c r="D3540" s="256"/>
    </row>
    <row r="3541" spans="3:4">
      <c r="C3541" s="256"/>
      <c r="D3541" s="256"/>
    </row>
    <row r="3542" spans="3:4">
      <c r="C3542" s="256"/>
      <c r="D3542" s="256"/>
    </row>
    <row r="3543" spans="3:4">
      <c r="C3543" s="256"/>
      <c r="D3543" s="256"/>
    </row>
    <row r="3544" spans="3:4">
      <c r="C3544" s="256"/>
      <c r="D3544" s="256"/>
    </row>
    <row r="3545" spans="3:4">
      <c r="C3545" s="256"/>
      <c r="D3545" s="256"/>
    </row>
    <row r="3546" spans="3:4">
      <c r="C3546" s="256"/>
      <c r="D3546" s="256"/>
    </row>
    <row r="3547" spans="3:4">
      <c r="C3547" s="256"/>
      <c r="D3547" s="256"/>
    </row>
    <row r="3548" spans="3:4">
      <c r="C3548" s="256"/>
      <c r="D3548" s="256"/>
    </row>
    <row r="3549" spans="3:4">
      <c r="C3549" s="256"/>
      <c r="D3549" s="256"/>
    </row>
    <row r="3550" spans="3:4">
      <c r="C3550" s="256"/>
      <c r="D3550" s="256"/>
    </row>
    <row r="3551" spans="3:4">
      <c r="C3551" s="256"/>
      <c r="D3551" s="256"/>
    </row>
    <row r="3552" spans="3:4">
      <c r="C3552" s="256"/>
      <c r="D3552" s="256"/>
    </row>
    <row r="3553" spans="3:4">
      <c r="C3553" s="256"/>
      <c r="D3553" s="256"/>
    </row>
    <row r="3554" spans="3:4">
      <c r="C3554" s="256"/>
      <c r="D3554" s="256"/>
    </row>
    <row r="3555" spans="3:4">
      <c r="C3555" s="256"/>
      <c r="D3555" s="256"/>
    </row>
    <row r="3556" spans="3:4">
      <c r="C3556" s="256"/>
      <c r="D3556" s="256"/>
    </row>
    <row r="3557" spans="3:4">
      <c r="C3557" s="256"/>
      <c r="D3557" s="256"/>
    </row>
    <row r="3558" spans="3:4">
      <c r="C3558" s="256"/>
      <c r="D3558" s="256"/>
    </row>
    <row r="3559" spans="3:4">
      <c r="C3559" s="256"/>
      <c r="D3559" s="256"/>
    </row>
    <row r="3560" spans="3:4">
      <c r="C3560" s="256"/>
      <c r="D3560" s="256"/>
    </row>
    <row r="3561" spans="3:4">
      <c r="C3561" s="256"/>
      <c r="D3561" s="256"/>
    </row>
    <row r="3562" spans="3:4">
      <c r="C3562" s="256"/>
      <c r="D3562" s="256"/>
    </row>
    <row r="3563" spans="3:4">
      <c r="C3563" s="256"/>
      <c r="D3563" s="256"/>
    </row>
    <row r="3564" spans="3:4">
      <c r="C3564" s="256"/>
      <c r="D3564" s="256"/>
    </row>
    <row r="3565" spans="3:4">
      <c r="C3565" s="256"/>
      <c r="D3565" s="256"/>
    </row>
    <row r="3566" spans="3:4">
      <c r="C3566" s="256"/>
      <c r="D3566" s="256"/>
    </row>
    <row r="3567" spans="3:4">
      <c r="C3567" s="256"/>
      <c r="D3567" s="256"/>
    </row>
    <row r="3568" spans="3:4">
      <c r="C3568" s="256"/>
      <c r="D3568" s="256"/>
    </row>
    <row r="3569" spans="3:4">
      <c r="C3569" s="256"/>
      <c r="D3569" s="256"/>
    </row>
    <row r="3570" spans="3:4">
      <c r="C3570" s="256"/>
      <c r="D3570" s="256"/>
    </row>
    <row r="3571" spans="3:4">
      <c r="C3571" s="256"/>
      <c r="D3571" s="256"/>
    </row>
    <row r="3572" spans="3:4">
      <c r="C3572" s="256"/>
      <c r="D3572" s="256"/>
    </row>
    <row r="3573" spans="3:4">
      <c r="C3573" s="256"/>
      <c r="D3573" s="256"/>
    </row>
    <row r="3574" spans="3:4">
      <c r="C3574" s="256"/>
      <c r="D3574" s="256"/>
    </row>
    <row r="3575" spans="3:4">
      <c r="C3575" s="256"/>
      <c r="D3575" s="256"/>
    </row>
    <row r="3576" spans="3:4">
      <c r="C3576" s="256"/>
      <c r="D3576" s="256"/>
    </row>
    <row r="3577" spans="3:4">
      <c r="C3577" s="256"/>
      <c r="D3577" s="256"/>
    </row>
    <row r="3578" spans="3:4">
      <c r="C3578" s="256"/>
      <c r="D3578" s="256"/>
    </row>
    <row r="3579" spans="3:4">
      <c r="C3579" s="256"/>
      <c r="D3579" s="256"/>
    </row>
    <row r="3580" spans="3:4">
      <c r="C3580" s="256"/>
      <c r="D3580" s="256"/>
    </row>
    <row r="3581" spans="3:4">
      <c r="C3581" s="256"/>
      <c r="D3581" s="256"/>
    </row>
    <row r="3582" spans="3:4">
      <c r="C3582" s="256"/>
      <c r="D3582" s="256"/>
    </row>
    <row r="3583" spans="3:4">
      <c r="C3583" s="256"/>
      <c r="D3583" s="256"/>
    </row>
    <row r="3584" spans="3:4">
      <c r="C3584" s="256"/>
      <c r="D3584" s="256"/>
    </row>
    <row r="3585" spans="3:4">
      <c r="C3585" s="256"/>
      <c r="D3585" s="256"/>
    </row>
    <row r="3586" spans="3:4">
      <c r="C3586" s="256"/>
      <c r="D3586" s="256"/>
    </row>
    <row r="3587" spans="3:4">
      <c r="C3587" s="256"/>
      <c r="D3587" s="256"/>
    </row>
    <row r="3588" spans="3:4">
      <c r="C3588" s="256"/>
      <c r="D3588" s="256"/>
    </row>
    <row r="3589" spans="3:4">
      <c r="C3589" s="256"/>
      <c r="D3589" s="256"/>
    </row>
    <row r="3590" spans="3:4">
      <c r="C3590" s="256"/>
      <c r="D3590" s="256"/>
    </row>
    <row r="3591" spans="3:4">
      <c r="C3591" s="256"/>
      <c r="D3591" s="256"/>
    </row>
    <row r="3592" spans="3:4">
      <c r="C3592" s="256"/>
      <c r="D3592" s="256"/>
    </row>
    <row r="3593" spans="3:4">
      <c r="C3593" s="256"/>
      <c r="D3593" s="256"/>
    </row>
    <row r="3594" spans="3:4">
      <c r="C3594" s="256"/>
      <c r="D3594" s="256"/>
    </row>
    <row r="3595" spans="3:4">
      <c r="C3595" s="256"/>
      <c r="D3595" s="256"/>
    </row>
    <row r="3596" spans="3:4">
      <c r="C3596" s="256"/>
      <c r="D3596" s="256"/>
    </row>
    <row r="3597" spans="3:4">
      <c r="C3597" s="256"/>
      <c r="D3597" s="256"/>
    </row>
    <row r="3598" spans="3:4">
      <c r="C3598" s="256"/>
      <c r="D3598" s="256"/>
    </row>
    <row r="3599" spans="3:4">
      <c r="C3599" s="256"/>
      <c r="D3599" s="256"/>
    </row>
    <row r="3600" spans="3:4">
      <c r="C3600" s="256"/>
      <c r="D3600" s="256"/>
    </row>
    <row r="3601" spans="3:4">
      <c r="C3601" s="256"/>
      <c r="D3601" s="256"/>
    </row>
    <row r="3602" spans="3:4">
      <c r="C3602" s="256"/>
      <c r="D3602" s="256"/>
    </row>
    <row r="3603" spans="3:4">
      <c r="C3603" s="256"/>
      <c r="D3603" s="256"/>
    </row>
    <row r="3604" spans="3:4">
      <c r="C3604" s="256"/>
      <c r="D3604" s="256"/>
    </row>
    <row r="3605" spans="3:4">
      <c r="C3605" s="256"/>
      <c r="D3605" s="256"/>
    </row>
    <row r="3606" spans="3:4">
      <c r="C3606" s="256"/>
      <c r="D3606" s="256"/>
    </row>
    <row r="3607" spans="3:4">
      <c r="C3607" s="256"/>
      <c r="D3607" s="256"/>
    </row>
    <row r="3608" spans="3:4">
      <c r="C3608" s="256"/>
      <c r="D3608" s="256"/>
    </row>
    <row r="3609" spans="3:4">
      <c r="C3609" s="256"/>
      <c r="D3609" s="256"/>
    </row>
    <row r="3610" spans="3:4">
      <c r="C3610" s="256"/>
      <c r="D3610" s="256"/>
    </row>
    <row r="3611" spans="3:4">
      <c r="C3611" s="256"/>
      <c r="D3611" s="256"/>
    </row>
    <row r="3612" spans="3:4">
      <c r="C3612" s="256"/>
      <c r="D3612" s="256"/>
    </row>
    <row r="3613" spans="3:4">
      <c r="C3613" s="256"/>
      <c r="D3613" s="256"/>
    </row>
    <row r="3614" spans="3:4">
      <c r="C3614" s="256"/>
      <c r="D3614" s="256"/>
    </row>
    <row r="3615" spans="3:4">
      <c r="C3615" s="256"/>
      <c r="D3615" s="256"/>
    </row>
    <row r="3616" spans="3:4">
      <c r="C3616" s="256"/>
      <c r="D3616" s="256"/>
    </row>
    <row r="3617" spans="3:4">
      <c r="C3617" s="256"/>
      <c r="D3617" s="256"/>
    </row>
    <row r="3618" spans="3:4">
      <c r="C3618" s="256"/>
      <c r="D3618" s="256"/>
    </row>
    <row r="3619" spans="3:4">
      <c r="C3619" s="256"/>
      <c r="D3619" s="256"/>
    </row>
    <row r="3620" spans="3:4">
      <c r="C3620" s="256"/>
      <c r="D3620" s="256"/>
    </row>
    <row r="3621" spans="3:4">
      <c r="C3621" s="256"/>
      <c r="D3621" s="256"/>
    </row>
    <row r="3622" spans="3:4">
      <c r="C3622" s="256"/>
      <c r="D3622" s="256"/>
    </row>
    <row r="3623" spans="3:4">
      <c r="C3623" s="256"/>
      <c r="D3623" s="256"/>
    </row>
    <row r="3624" spans="3:4">
      <c r="C3624" s="256"/>
      <c r="D3624" s="256"/>
    </row>
    <row r="3625" spans="3:4">
      <c r="C3625" s="256"/>
      <c r="D3625" s="256"/>
    </row>
    <row r="3626" spans="3:4">
      <c r="C3626" s="256"/>
      <c r="D3626" s="256"/>
    </row>
    <row r="3627" spans="3:4">
      <c r="C3627" s="256"/>
      <c r="D3627" s="256"/>
    </row>
    <row r="3628" spans="3:4">
      <c r="C3628" s="256"/>
      <c r="D3628" s="256"/>
    </row>
    <row r="3629" spans="3:4">
      <c r="C3629" s="256"/>
      <c r="D3629" s="256"/>
    </row>
    <row r="3630" spans="3:4">
      <c r="C3630" s="256"/>
      <c r="D3630" s="256"/>
    </row>
    <row r="3631" spans="3:4">
      <c r="C3631" s="256"/>
      <c r="D3631" s="256"/>
    </row>
    <row r="3632" spans="3:4">
      <c r="C3632" s="256"/>
      <c r="D3632" s="256"/>
    </row>
    <row r="3633" spans="3:4">
      <c r="C3633" s="256"/>
      <c r="D3633" s="256"/>
    </row>
    <row r="3634" spans="3:4">
      <c r="C3634" s="256"/>
      <c r="D3634" s="256"/>
    </row>
    <row r="3635" spans="3:4">
      <c r="C3635" s="256"/>
      <c r="D3635" s="256"/>
    </row>
    <row r="3636" spans="3:4">
      <c r="C3636" s="256"/>
      <c r="D3636" s="256"/>
    </row>
    <row r="3637" spans="3:4">
      <c r="C3637" s="256"/>
      <c r="D3637" s="256"/>
    </row>
    <row r="3638" spans="3:4">
      <c r="C3638" s="256"/>
      <c r="D3638" s="256"/>
    </row>
    <row r="3639" spans="3:4">
      <c r="C3639" s="256"/>
      <c r="D3639" s="256"/>
    </row>
    <row r="3640" spans="3:4">
      <c r="C3640" s="256"/>
      <c r="D3640" s="256"/>
    </row>
    <row r="3641" spans="3:4">
      <c r="C3641" s="256"/>
      <c r="D3641" s="256"/>
    </row>
    <row r="3642" spans="3:4">
      <c r="C3642" s="256"/>
      <c r="D3642" s="256"/>
    </row>
    <row r="3643" spans="3:4">
      <c r="C3643" s="256"/>
      <c r="D3643" s="256"/>
    </row>
    <row r="3644" spans="3:4">
      <c r="C3644" s="256"/>
      <c r="D3644" s="256"/>
    </row>
    <row r="3645" spans="3:4">
      <c r="C3645" s="256"/>
      <c r="D3645" s="256"/>
    </row>
    <row r="3646" spans="3:4">
      <c r="C3646" s="256"/>
      <c r="D3646" s="256"/>
    </row>
    <row r="3647" spans="3:4">
      <c r="C3647" s="256"/>
      <c r="D3647" s="256"/>
    </row>
    <row r="3648" spans="3:4">
      <c r="C3648" s="256"/>
      <c r="D3648" s="256"/>
    </row>
    <row r="3649" spans="3:4">
      <c r="C3649" s="256"/>
      <c r="D3649" s="256"/>
    </row>
    <row r="3650" spans="3:4">
      <c r="C3650" s="256"/>
      <c r="D3650" s="256"/>
    </row>
    <row r="3651" spans="3:4">
      <c r="C3651" s="256"/>
      <c r="D3651" s="256"/>
    </row>
    <row r="3652" spans="3:4">
      <c r="C3652" s="256"/>
      <c r="D3652" s="256"/>
    </row>
    <row r="3653" spans="3:4">
      <c r="C3653" s="256"/>
      <c r="D3653" s="256"/>
    </row>
    <row r="3654" spans="3:4">
      <c r="C3654" s="256"/>
      <c r="D3654" s="256"/>
    </row>
    <row r="3655" spans="3:4">
      <c r="C3655" s="256"/>
      <c r="D3655" s="256"/>
    </row>
    <row r="3656" spans="3:4">
      <c r="C3656" s="256"/>
      <c r="D3656" s="256"/>
    </row>
    <row r="3657" spans="3:4">
      <c r="C3657" s="256"/>
      <c r="D3657" s="256"/>
    </row>
    <row r="3658" spans="3:4">
      <c r="C3658" s="256"/>
      <c r="D3658" s="256"/>
    </row>
    <row r="3659" spans="3:4">
      <c r="C3659" s="256"/>
      <c r="D3659" s="256"/>
    </row>
    <row r="3660" spans="3:4">
      <c r="C3660" s="256"/>
      <c r="D3660" s="256"/>
    </row>
    <row r="3661" spans="3:4">
      <c r="C3661" s="256"/>
      <c r="D3661" s="256"/>
    </row>
    <row r="3662" spans="3:4">
      <c r="C3662" s="256"/>
      <c r="D3662" s="256"/>
    </row>
    <row r="3663" spans="3:4">
      <c r="C3663" s="256"/>
      <c r="D3663" s="256"/>
    </row>
    <row r="3664" spans="3:4">
      <c r="C3664" s="256"/>
      <c r="D3664" s="256"/>
    </row>
    <row r="3665" spans="3:4">
      <c r="C3665" s="256"/>
      <c r="D3665" s="256"/>
    </row>
    <row r="3666" spans="3:4">
      <c r="C3666" s="256"/>
      <c r="D3666" s="256"/>
    </row>
    <row r="3667" spans="3:4">
      <c r="C3667" s="256"/>
      <c r="D3667" s="256"/>
    </row>
    <row r="3668" spans="3:4">
      <c r="C3668" s="256"/>
      <c r="D3668" s="256"/>
    </row>
    <row r="3669" spans="3:4">
      <c r="C3669" s="256"/>
      <c r="D3669" s="256"/>
    </row>
    <row r="3670" spans="3:4">
      <c r="C3670" s="256"/>
      <c r="D3670" s="256"/>
    </row>
    <row r="3671" spans="3:4">
      <c r="C3671" s="256"/>
      <c r="D3671" s="256"/>
    </row>
    <row r="3672" spans="3:4">
      <c r="C3672" s="256"/>
      <c r="D3672" s="256"/>
    </row>
    <row r="3673" spans="3:4">
      <c r="C3673" s="256"/>
      <c r="D3673" s="256"/>
    </row>
    <row r="3674" spans="3:4">
      <c r="C3674" s="256"/>
      <c r="D3674" s="256"/>
    </row>
    <row r="3675" spans="3:4">
      <c r="C3675" s="256"/>
      <c r="D3675" s="256"/>
    </row>
    <row r="3676" spans="3:4">
      <c r="C3676" s="256"/>
      <c r="D3676" s="256"/>
    </row>
    <row r="3677" spans="3:4">
      <c r="C3677" s="256"/>
      <c r="D3677" s="256"/>
    </row>
    <row r="3678" spans="3:4">
      <c r="C3678" s="256"/>
      <c r="D3678" s="256"/>
    </row>
    <row r="3679" spans="3:4">
      <c r="C3679" s="256"/>
      <c r="D3679" s="256"/>
    </row>
    <row r="3680" spans="3:4">
      <c r="C3680" s="256"/>
      <c r="D3680" s="256"/>
    </row>
    <row r="3681" spans="3:4">
      <c r="C3681" s="256"/>
      <c r="D3681" s="256"/>
    </row>
    <row r="3682" spans="3:4">
      <c r="C3682" s="256"/>
      <c r="D3682" s="256"/>
    </row>
    <row r="3683" spans="3:4">
      <c r="C3683" s="256"/>
      <c r="D3683" s="256"/>
    </row>
    <row r="3684" spans="3:4">
      <c r="C3684" s="256"/>
      <c r="D3684" s="256"/>
    </row>
    <row r="3685" spans="3:4">
      <c r="C3685" s="256"/>
      <c r="D3685" s="256"/>
    </row>
    <row r="3686" spans="3:4">
      <c r="C3686" s="256"/>
      <c r="D3686" s="256"/>
    </row>
    <row r="3687" spans="3:4">
      <c r="C3687" s="256"/>
      <c r="D3687" s="256"/>
    </row>
    <row r="3688" spans="3:4">
      <c r="C3688" s="256"/>
      <c r="D3688" s="256"/>
    </row>
    <row r="3689" spans="3:4">
      <c r="C3689" s="256"/>
      <c r="D3689" s="256"/>
    </row>
    <row r="3690" spans="3:4">
      <c r="C3690" s="256"/>
      <c r="D3690" s="256"/>
    </row>
    <row r="3691" spans="3:4">
      <c r="C3691" s="256"/>
      <c r="D3691" s="256"/>
    </row>
    <row r="3692" spans="3:4">
      <c r="C3692" s="256"/>
      <c r="D3692" s="256"/>
    </row>
    <row r="3693" spans="3:4">
      <c r="C3693" s="256"/>
      <c r="D3693" s="256"/>
    </row>
    <row r="3694" spans="3:4">
      <c r="C3694" s="256"/>
      <c r="D3694" s="256"/>
    </row>
    <row r="3695" spans="3:4">
      <c r="C3695" s="256"/>
      <c r="D3695" s="256"/>
    </row>
    <row r="3696" spans="3:4">
      <c r="C3696" s="256"/>
      <c r="D3696" s="256"/>
    </row>
    <row r="3697" spans="3:4">
      <c r="C3697" s="256"/>
      <c r="D3697" s="256"/>
    </row>
    <row r="3698" spans="3:4">
      <c r="C3698" s="256"/>
      <c r="D3698" s="256"/>
    </row>
    <row r="3699" spans="3:4">
      <c r="C3699" s="256"/>
      <c r="D3699" s="256"/>
    </row>
    <row r="3700" spans="3:4">
      <c r="C3700" s="256"/>
      <c r="D3700" s="256"/>
    </row>
    <row r="3701" spans="3:4">
      <c r="C3701" s="256"/>
      <c r="D3701" s="256"/>
    </row>
    <row r="3702" spans="3:4">
      <c r="C3702" s="256"/>
      <c r="D3702" s="256"/>
    </row>
    <row r="3703" spans="3:4">
      <c r="C3703" s="256"/>
      <c r="D3703" s="256"/>
    </row>
    <row r="3704" spans="3:4">
      <c r="C3704" s="256"/>
      <c r="D3704" s="256"/>
    </row>
    <row r="3705" spans="3:4">
      <c r="C3705" s="256"/>
      <c r="D3705" s="256"/>
    </row>
    <row r="3706" spans="3:4">
      <c r="C3706" s="256"/>
      <c r="D3706" s="256"/>
    </row>
    <row r="3707" spans="3:4">
      <c r="C3707" s="256"/>
      <c r="D3707" s="256"/>
    </row>
    <row r="3708" spans="3:4">
      <c r="C3708" s="256"/>
      <c r="D3708" s="256"/>
    </row>
    <row r="3709" spans="3:4">
      <c r="C3709" s="256"/>
      <c r="D3709" s="256"/>
    </row>
    <row r="3710" spans="3:4">
      <c r="C3710" s="256"/>
      <c r="D3710" s="256"/>
    </row>
    <row r="3711" spans="3:4">
      <c r="C3711" s="256"/>
      <c r="D3711" s="256"/>
    </row>
    <row r="3712" spans="3:4">
      <c r="C3712" s="256"/>
      <c r="D3712" s="256"/>
    </row>
    <row r="3713" spans="3:4">
      <c r="C3713" s="256"/>
      <c r="D3713" s="256"/>
    </row>
    <row r="3714" spans="3:4">
      <c r="C3714" s="256"/>
      <c r="D3714" s="256"/>
    </row>
    <row r="3715" spans="3:4">
      <c r="C3715" s="256"/>
      <c r="D3715" s="256"/>
    </row>
    <row r="3716" spans="3:4">
      <c r="C3716" s="256"/>
      <c r="D3716" s="256"/>
    </row>
    <row r="3717" spans="3:4">
      <c r="C3717" s="256"/>
      <c r="D3717" s="256"/>
    </row>
    <row r="3718" spans="3:4">
      <c r="C3718" s="256"/>
      <c r="D3718" s="256"/>
    </row>
    <row r="3719" spans="3:4">
      <c r="C3719" s="256"/>
      <c r="D3719" s="256"/>
    </row>
    <row r="3720" spans="3:4">
      <c r="C3720" s="256"/>
      <c r="D3720" s="256"/>
    </row>
    <row r="3721" spans="3:4">
      <c r="C3721" s="256"/>
      <c r="D3721" s="256"/>
    </row>
    <row r="3722" spans="3:4">
      <c r="C3722" s="256"/>
      <c r="D3722" s="256"/>
    </row>
    <row r="3723" spans="3:4">
      <c r="C3723" s="256"/>
      <c r="D3723" s="256"/>
    </row>
    <row r="3724" spans="3:4">
      <c r="C3724" s="256"/>
      <c r="D3724" s="256"/>
    </row>
    <row r="3725" spans="3:4">
      <c r="C3725" s="256"/>
      <c r="D3725" s="256"/>
    </row>
    <row r="3726" spans="3:4">
      <c r="C3726" s="256"/>
      <c r="D3726" s="256"/>
    </row>
    <row r="3727" spans="3:4">
      <c r="C3727" s="256"/>
      <c r="D3727" s="256"/>
    </row>
    <row r="3728" spans="3:4">
      <c r="C3728" s="256"/>
      <c r="D3728" s="256"/>
    </row>
    <row r="3729" spans="3:4">
      <c r="C3729" s="256"/>
      <c r="D3729" s="256"/>
    </row>
    <row r="3730" spans="3:4">
      <c r="C3730" s="256"/>
      <c r="D3730" s="256"/>
    </row>
    <row r="3731" spans="3:4">
      <c r="C3731" s="256"/>
      <c r="D3731" s="256"/>
    </row>
    <row r="3732" spans="3:4">
      <c r="C3732" s="256"/>
      <c r="D3732" s="256"/>
    </row>
    <row r="3733" spans="3:4">
      <c r="C3733" s="256"/>
      <c r="D3733" s="256"/>
    </row>
    <row r="3734" spans="3:4">
      <c r="C3734" s="256"/>
      <c r="D3734" s="256"/>
    </row>
    <row r="3735" spans="3:4">
      <c r="C3735" s="256"/>
      <c r="D3735" s="256"/>
    </row>
    <row r="3736" spans="3:4">
      <c r="C3736" s="256"/>
      <c r="D3736" s="256"/>
    </row>
    <row r="3737" spans="3:4">
      <c r="C3737" s="256"/>
      <c r="D3737" s="256"/>
    </row>
    <row r="3738" spans="3:4">
      <c r="C3738" s="256"/>
      <c r="D3738" s="256"/>
    </row>
    <row r="3739" spans="3:4">
      <c r="C3739" s="256"/>
      <c r="D3739" s="256"/>
    </row>
    <row r="3740" spans="3:4">
      <c r="C3740" s="256"/>
      <c r="D3740" s="256"/>
    </row>
    <row r="3741" spans="3:4">
      <c r="C3741" s="256"/>
      <c r="D3741" s="256"/>
    </row>
    <row r="3742" spans="3:4">
      <c r="C3742" s="256"/>
      <c r="D3742" s="256"/>
    </row>
    <row r="3743" spans="3:4">
      <c r="C3743" s="256"/>
      <c r="D3743" s="256"/>
    </row>
    <row r="3744" spans="3:4">
      <c r="C3744" s="256"/>
      <c r="D3744" s="256"/>
    </row>
    <row r="3745" spans="3:4">
      <c r="C3745" s="256"/>
      <c r="D3745" s="256"/>
    </row>
    <row r="3746" spans="3:4">
      <c r="C3746" s="256"/>
      <c r="D3746" s="256"/>
    </row>
    <row r="3747" spans="3:4">
      <c r="C3747" s="256"/>
      <c r="D3747" s="256"/>
    </row>
    <row r="3748" spans="3:4">
      <c r="C3748" s="256"/>
      <c r="D3748" s="256"/>
    </row>
    <row r="3749" spans="3:4">
      <c r="C3749" s="256"/>
      <c r="D3749" s="256"/>
    </row>
    <row r="3750" spans="3:4">
      <c r="C3750" s="256"/>
      <c r="D3750" s="256"/>
    </row>
    <row r="3751" spans="3:4">
      <c r="C3751" s="256"/>
      <c r="D3751" s="256"/>
    </row>
    <row r="3752" spans="3:4">
      <c r="C3752" s="256"/>
      <c r="D3752" s="256"/>
    </row>
    <row r="3753" spans="3:4">
      <c r="C3753" s="256"/>
      <c r="D3753" s="256"/>
    </row>
    <row r="3754" spans="3:4">
      <c r="C3754" s="256"/>
      <c r="D3754" s="256"/>
    </row>
    <row r="3755" spans="3:4">
      <c r="C3755" s="256"/>
      <c r="D3755" s="256"/>
    </row>
    <row r="3756" spans="3:4">
      <c r="C3756" s="256"/>
      <c r="D3756" s="256"/>
    </row>
    <row r="3757" spans="3:4">
      <c r="C3757" s="256"/>
      <c r="D3757" s="256"/>
    </row>
    <row r="3758" spans="3:4">
      <c r="C3758" s="256"/>
      <c r="D3758" s="256"/>
    </row>
    <row r="3759" spans="3:4">
      <c r="C3759" s="256"/>
      <c r="D3759" s="256"/>
    </row>
    <row r="3760" spans="3:4">
      <c r="C3760" s="256"/>
      <c r="D3760" s="256"/>
    </row>
    <row r="3761" spans="3:4">
      <c r="C3761" s="256"/>
      <c r="D3761" s="256"/>
    </row>
    <row r="3762" spans="3:4">
      <c r="C3762" s="256"/>
      <c r="D3762" s="256"/>
    </row>
    <row r="3763" spans="3:4">
      <c r="C3763" s="256"/>
      <c r="D3763" s="256"/>
    </row>
    <row r="3764" spans="3:4">
      <c r="C3764" s="256"/>
      <c r="D3764" s="256"/>
    </row>
    <row r="3765" spans="3:4">
      <c r="C3765" s="256"/>
      <c r="D3765" s="256"/>
    </row>
    <row r="3766" spans="3:4">
      <c r="C3766" s="256"/>
      <c r="D3766" s="256"/>
    </row>
    <row r="3767" spans="3:4">
      <c r="C3767" s="256"/>
      <c r="D3767" s="256"/>
    </row>
    <row r="3768" spans="3:4">
      <c r="C3768" s="256"/>
      <c r="D3768" s="256"/>
    </row>
    <row r="3769" spans="3:4">
      <c r="C3769" s="256"/>
      <c r="D3769" s="256"/>
    </row>
    <row r="3770" spans="3:4">
      <c r="C3770" s="256"/>
      <c r="D3770" s="256"/>
    </row>
    <row r="3771" spans="3:4">
      <c r="C3771" s="256"/>
      <c r="D3771" s="256"/>
    </row>
    <row r="3772" spans="3:4">
      <c r="C3772" s="256"/>
      <c r="D3772" s="256"/>
    </row>
    <row r="3773" spans="3:4">
      <c r="C3773" s="256"/>
      <c r="D3773" s="256"/>
    </row>
    <row r="3774" spans="3:4">
      <c r="C3774" s="256"/>
      <c r="D3774" s="256"/>
    </row>
    <row r="3775" spans="3:4">
      <c r="C3775" s="256"/>
      <c r="D3775" s="256"/>
    </row>
    <row r="3776" spans="3:4">
      <c r="C3776" s="256"/>
      <c r="D3776" s="256"/>
    </row>
    <row r="3777" spans="3:4">
      <c r="C3777" s="256"/>
      <c r="D3777" s="256"/>
    </row>
    <row r="3778" spans="3:4">
      <c r="C3778" s="256"/>
      <c r="D3778" s="256"/>
    </row>
    <row r="3779" spans="3:4">
      <c r="C3779" s="256"/>
      <c r="D3779" s="256"/>
    </row>
    <row r="3780" spans="3:4">
      <c r="C3780" s="256"/>
      <c r="D3780" s="256"/>
    </row>
    <row r="3781" spans="3:4">
      <c r="C3781" s="256"/>
      <c r="D3781" s="256"/>
    </row>
    <row r="3782" spans="3:4">
      <c r="C3782" s="256"/>
      <c r="D3782" s="256"/>
    </row>
    <row r="3783" spans="3:4">
      <c r="C3783" s="256"/>
      <c r="D3783" s="256"/>
    </row>
    <row r="3784" spans="3:4">
      <c r="C3784" s="256"/>
      <c r="D3784" s="256"/>
    </row>
    <row r="3785" spans="3:4">
      <c r="C3785" s="256"/>
      <c r="D3785" s="256"/>
    </row>
    <row r="3786" spans="3:4">
      <c r="C3786" s="256"/>
      <c r="D3786" s="256"/>
    </row>
    <row r="3787" spans="3:4">
      <c r="C3787" s="256"/>
      <c r="D3787" s="256"/>
    </row>
    <row r="3788" spans="3:4">
      <c r="C3788" s="256"/>
      <c r="D3788" s="256"/>
    </row>
    <row r="3789" spans="3:4">
      <c r="C3789" s="256"/>
      <c r="D3789" s="256"/>
    </row>
    <row r="3790" spans="3:4">
      <c r="C3790" s="256"/>
      <c r="D3790" s="256"/>
    </row>
    <row r="3791" spans="3:4">
      <c r="C3791" s="256"/>
      <c r="D3791" s="256"/>
    </row>
    <row r="3792" spans="3:4">
      <c r="C3792" s="256"/>
      <c r="D3792" s="256"/>
    </row>
    <row r="3793" spans="3:4">
      <c r="C3793" s="256"/>
      <c r="D3793" s="256"/>
    </row>
    <row r="3794" spans="3:4">
      <c r="C3794" s="256"/>
      <c r="D3794" s="256"/>
    </row>
    <row r="3795" spans="3:4">
      <c r="C3795" s="256"/>
      <c r="D3795" s="256"/>
    </row>
    <row r="3796" spans="3:4">
      <c r="C3796" s="256"/>
      <c r="D3796" s="256"/>
    </row>
    <row r="3797" spans="3:4">
      <c r="C3797" s="256"/>
      <c r="D3797" s="256"/>
    </row>
    <row r="3798" spans="3:4">
      <c r="C3798" s="256"/>
      <c r="D3798" s="256"/>
    </row>
    <row r="3799" spans="3:4">
      <c r="C3799" s="256"/>
      <c r="D3799" s="256"/>
    </row>
    <row r="3800" spans="3:4">
      <c r="C3800" s="256"/>
      <c r="D3800" s="256"/>
    </row>
    <row r="3801" spans="3:4">
      <c r="C3801" s="256"/>
      <c r="D3801" s="256"/>
    </row>
    <row r="3802" spans="3:4">
      <c r="C3802" s="256"/>
      <c r="D3802" s="256"/>
    </row>
    <row r="3803" spans="3:4">
      <c r="C3803" s="256"/>
      <c r="D3803" s="256"/>
    </row>
    <row r="3804" spans="3:4">
      <c r="C3804" s="256"/>
      <c r="D3804" s="256"/>
    </row>
    <row r="3805" spans="3:4">
      <c r="C3805" s="256"/>
      <c r="D3805" s="256"/>
    </row>
    <row r="3806" spans="3:4">
      <c r="C3806" s="256"/>
      <c r="D3806" s="256"/>
    </row>
    <row r="3807" spans="3:4">
      <c r="C3807" s="256"/>
      <c r="D3807" s="256"/>
    </row>
    <row r="3808" spans="3:4">
      <c r="C3808" s="256"/>
      <c r="D3808" s="256"/>
    </row>
    <row r="3809" spans="3:4">
      <c r="C3809" s="256"/>
      <c r="D3809" s="256"/>
    </row>
    <row r="3810" spans="3:4">
      <c r="C3810" s="256"/>
      <c r="D3810" s="256"/>
    </row>
    <row r="3811" spans="3:4">
      <c r="C3811" s="256"/>
      <c r="D3811" s="256"/>
    </row>
    <row r="3812" spans="3:4">
      <c r="C3812" s="256"/>
      <c r="D3812" s="256"/>
    </row>
    <row r="3813" spans="3:4">
      <c r="C3813" s="256"/>
      <c r="D3813" s="256"/>
    </row>
    <row r="3814" spans="3:4">
      <c r="C3814" s="256"/>
      <c r="D3814" s="256"/>
    </row>
    <row r="3815" spans="3:4">
      <c r="C3815" s="256"/>
      <c r="D3815" s="256"/>
    </row>
    <row r="3816" spans="3:4">
      <c r="C3816" s="256"/>
      <c r="D3816" s="256"/>
    </row>
    <row r="3817" spans="3:4">
      <c r="C3817" s="256"/>
      <c r="D3817" s="256"/>
    </row>
    <row r="3818" spans="3:4">
      <c r="C3818" s="256"/>
      <c r="D3818" s="256"/>
    </row>
    <row r="3819" spans="3:4">
      <c r="C3819" s="256"/>
      <c r="D3819" s="256"/>
    </row>
    <row r="3820" spans="3:4">
      <c r="C3820" s="256"/>
      <c r="D3820" s="256"/>
    </row>
    <row r="3821" spans="3:4">
      <c r="C3821" s="256"/>
      <c r="D3821" s="256"/>
    </row>
    <row r="3822" spans="3:4">
      <c r="C3822" s="256"/>
      <c r="D3822" s="256"/>
    </row>
    <row r="3823" spans="3:4">
      <c r="C3823" s="256"/>
      <c r="D3823" s="256"/>
    </row>
    <row r="3824" spans="3:4">
      <c r="C3824" s="256"/>
      <c r="D3824" s="256"/>
    </row>
    <row r="3825" spans="3:4">
      <c r="C3825" s="256"/>
      <c r="D3825" s="256"/>
    </row>
    <row r="3826" spans="3:4">
      <c r="C3826" s="256"/>
      <c r="D3826" s="256"/>
    </row>
    <row r="3827" spans="3:4">
      <c r="C3827" s="256"/>
      <c r="D3827" s="256"/>
    </row>
    <row r="3828" spans="3:4">
      <c r="C3828" s="256"/>
      <c r="D3828" s="256"/>
    </row>
    <row r="3829" spans="3:4">
      <c r="C3829" s="256"/>
      <c r="D3829" s="256"/>
    </row>
    <row r="3830" spans="3:4">
      <c r="C3830" s="256"/>
      <c r="D3830" s="256"/>
    </row>
    <row r="3831" spans="3:4">
      <c r="C3831" s="256"/>
      <c r="D3831" s="256"/>
    </row>
    <row r="3832" spans="3:4">
      <c r="C3832" s="256"/>
      <c r="D3832" s="256"/>
    </row>
    <row r="3833" spans="3:4">
      <c r="C3833" s="256"/>
      <c r="D3833" s="256"/>
    </row>
    <row r="3834" spans="3:4">
      <c r="C3834" s="256"/>
      <c r="D3834" s="256"/>
    </row>
    <row r="3835" spans="3:4">
      <c r="C3835" s="256"/>
      <c r="D3835" s="256"/>
    </row>
    <row r="3836" spans="3:4">
      <c r="C3836" s="256"/>
      <c r="D3836" s="256"/>
    </row>
    <row r="3837" spans="3:4">
      <c r="C3837" s="256"/>
      <c r="D3837" s="256"/>
    </row>
    <row r="3838" spans="3:4">
      <c r="C3838" s="256"/>
      <c r="D3838" s="256"/>
    </row>
    <row r="3839" spans="3:4">
      <c r="C3839" s="256"/>
      <c r="D3839" s="256"/>
    </row>
    <row r="3840" spans="3:4">
      <c r="C3840" s="256"/>
      <c r="D3840" s="256"/>
    </row>
    <row r="3841" spans="3:4">
      <c r="C3841" s="256"/>
      <c r="D3841" s="256"/>
    </row>
    <row r="3842" spans="3:4">
      <c r="C3842" s="256"/>
      <c r="D3842" s="256"/>
    </row>
    <row r="3843" spans="3:4">
      <c r="C3843" s="256"/>
      <c r="D3843" s="256"/>
    </row>
    <row r="3844" spans="3:4">
      <c r="C3844" s="256"/>
      <c r="D3844" s="256"/>
    </row>
    <row r="3845" spans="3:4">
      <c r="C3845" s="256"/>
      <c r="D3845" s="256"/>
    </row>
    <row r="3846" spans="3:4">
      <c r="C3846" s="256"/>
      <c r="D3846" s="256"/>
    </row>
    <row r="3847" spans="3:4">
      <c r="C3847" s="256"/>
      <c r="D3847" s="256"/>
    </row>
    <row r="3848" spans="3:4">
      <c r="C3848" s="256"/>
      <c r="D3848" s="256"/>
    </row>
    <row r="3849" spans="3:4">
      <c r="C3849" s="256"/>
      <c r="D3849" s="256"/>
    </row>
    <row r="3850" spans="3:4">
      <c r="C3850" s="256"/>
      <c r="D3850" s="256"/>
    </row>
    <row r="3851" spans="3:4">
      <c r="C3851" s="256"/>
      <c r="D3851" s="256"/>
    </row>
    <row r="3852" spans="3:4">
      <c r="C3852" s="256"/>
      <c r="D3852" s="256"/>
    </row>
    <row r="3853" spans="3:4">
      <c r="C3853" s="256"/>
      <c r="D3853" s="256"/>
    </row>
    <row r="3854" spans="3:4">
      <c r="C3854" s="256"/>
      <c r="D3854" s="256"/>
    </row>
    <row r="3855" spans="3:4">
      <c r="C3855" s="256"/>
      <c r="D3855" s="256"/>
    </row>
    <row r="3856" spans="3:4">
      <c r="C3856" s="256"/>
      <c r="D3856" s="256"/>
    </row>
    <row r="3857" spans="3:4">
      <c r="C3857" s="256"/>
      <c r="D3857" s="256"/>
    </row>
    <row r="3858" spans="3:4">
      <c r="C3858" s="256"/>
      <c r="D3858" s="256"/>
    </row>
    <row r="3859" spans="3:4">
      <c r="C3859" s="256"/>
      <c r="D3859" s="256"/>
    </row>
    <row r="3860" spans="3:4">
      <c r="C3860" s="256"/>
      <c r="D3860" s="256"/>
    </row>
    <row r="3861" spans="3:4">
      <c r="C3861" s="256"/>
      <c r="D3861" s="256"/>
    </row>
    <row r="3862" spans="3:4">
      <c r="C3862" s="256"/>
      <c r="D3862" s="256"/>
    </row>
    <row r="3863" spans="3:4">
      <c r="C3863" s="256"/>
      <c r="D3863" s="256"/>
    </row>
    <row r="3864" spans="3:4">
      <c r="C3864" s="256"/>
      <c r="D3864" s="256"/>
    </row>
    <row r="3865" spans="3:4">
      <c r="C3865" s="256"/>
      <c r="D3865" s="256"/>
    </row>
    <row r="3866" spans="3:4">
      <c r="C3866" s="256"/>
      <c r="D3866" s="256"/>
    </row>
    <row r="3867" spans="3:4">
      <c r="C3867" s="256"/>
      <c r="D3867" s="256"/>
    </row>
    <row r="3868" spans="3:4">
      <c r="C3868" s="256"/>
      <c r="D3868" s="256"/>
    </row>
    <row r="3869" spans="3:4">
      <c r="C3869" s="256"/>
      <c r="D3869" s="256"/>
    </row>
    <row r="3870" spans="3:4">
      <c r="C3870" s="256"/>
      <c r="D3870" s="256"/>
    </row>
    <row r="3871" spans="3:4">
      <c r="C3871" s="256"/>
      <c r="D3871" s="256"/>
    </row>
    <row r="3872" spans="3:4">
      <c r="C3872" s="256"/>
      <c r="D3872" s="256"/>
    </row>
    <row r="3873" spans="3:4">
      <c r="C3873" s="256"/>
      <c r="D3873" s="256"/>
    </row>
    <row r="3874" spans="3:4">
      <c r="C3874" s="256"/>
      <c r="D3874" s="256"/>
    </row>
    <row r="3875" spans="3:4">
      <c r="C3875" s="256"/>
      <c r="D3875" s="256"/>
    </row>
    <row r="3876" spans="3:4">
      <c r="C3876" s="256"/>
      <c r="D3876" s="256"/>
    </row>
    <row r="3877" spans="3:4">
      <c r="C3877" s="256"/>
      <c r="D3877" s="256"/>
    </row>
    <row r="3878" spans="3:4">
      <c r="C3878" s="256"/>
      <c r="D3878" s="256"/>
    </row>
    <row r="3879" spans="3:4">
      <c r="C3879" s="256"/>
      <c r="D3879" s="256"/>
    </row>
    <row r="3880" spans="3:4">
      <c r="C3880" s="256"/>
      <c r="D3880" s="256"/>
    </row>
    <row r="3881" spans="3:4">
      <c r="C3881" s="256"/>
      <c r="D3881" s="256"/>
    </row>
    <row r="3882" spans="3:4">
      <c r="C3882" s="256"/>
      <c r="D3882" s="256"/>
    </row>
    <row r="3883" spans="3:4">
      <c r="C3883" s="256"/>
      <c r="D3883" s="256"/>
    </row>
    <row r="3884" spans="3:4">
      <c r="C3884" s="256"/>
      <c r="D3884" s="256"/>
    </row>
    <row r="3885" spans="3:4">
      <c r="C3885" s="256"/>
      <c r="D3885" s="256"/>
    </row>
    <row r="3886" spans="3:4">
      <c r="C3886" s="256"/>
      <c r="D3886" s="256"/>
    </row>
    <row r="3887" spans="3:4">
      <c r="C3887" s="256"/>
      <c r="D3887" s="256"/>
    </row>
    <row r="3888" spans="3:4">
      <c r="C3888" s="256"/>
      <c r="D3888" s="256"/>
    </row>
    <row r="3889" spans="3:4">
      <c r="C3889" s="256"/>
      <c r="D3889" s="256"/>
    </row>
    <row r="3890" spans="3:4">
      <c r="C3890" s="256"/>
      <c r="D3890" s="256"/>
    </row>
    <row r="3891" spans="3:4">
      <c r="C3891" s="256"/>
      <c r="D3891" s="256"/>
    </row>
    <row r="3892" spans="3:4">
      <c r="C3892" s="256"/>
      <c r="D3892" s="256"/>
    </row>
    <row r="3893" spans="3:4">
      <c r="C3893" s="256"/>
      <c r="D3893" s="256"/>
    </row>
    <row r="3894" spans="3:4">
      <c r="C3894" s="256"/>
      <c r="D3894" s="256"/>
    </row>
    <row r="3895" spans="3:4">
      <c r="C3895" s="256"/>
      <c r="D3895" s="256"/>
    </row>
    <row r="3896" spans="3:4">
      <c r="C3896" s="256"/>
      <c r="D3896" s="256"/>
    </row>
    <row r="3897" spans="3:4">
      <c r="C3897" s="256"/>
      <c r="D3897" s="256"/>
    </row>
    <row r="3898" spans="3:4">
      <c r="C3898" s="256"/>
      <c r="D3898" s="256"/>
    </row>
    <row r="3899" spans="3:4">
      <c r="C3899" s="256"/>
      <c r="D3899" s="256"/>
    </row>
    <row r="3900" spans="3:4">
      <c r="C3900" s="256"/>
      <c r="D3900" s="256"/>
    </row>
    <row r="3901" spans="3:4">
      <c r="C3901" s="256"/>
      <c r="D3901" s="256"/>
    </row>
    <row r="3902" spans="3:4">
      <c r="C3902" s="256"/>
      <c r="D3902" s="256"/>
    </row>
    <row r="3903" spans="3:4">
      <c r="C3903" s="256"/>
      <c r="D3903" s="256"/>
    </row>
    <row r="3904" spans="3:4">
      <c r="C3904" s="256"/>
      <c r="D3904" s="256"/>
    </row>
    <row r="3905" spans="3:4">
      <c r="C3905" s="256"/>
      <c r="D3905" s="256"/>
    </row>
    <row r="3906" spans="3:4">
      <c r="C3906" s="256"/>
      <c r="D3906" s="256"/>
    </row>
    <row r="3907" spans="3:4">
      <c r="C3907" s="256"/>
      <c r="D3907" s="256"/>
    </row>
    <row r="3908" spans="3:4">
      <c r="C3908" s="256"/>
      <c r="D3908" s="256"/>
    </row>
    <row r="3909" spans="3:4">
      <c r="C3909" s="256"/>
      <c r="D3909" s="256"/>
    </row>
    <row r="3910" spans="3:4">
      <c r="C3910" s="256"/>
      <c r="D3910" s="256"/>
    </row>
    <row r="3911" spans="3:4">
      <c r="C3911" s="256"/>
      <c r="D3911" s="256"/>
    </row>
    <row r="3912" spans="3:4">
      <c r="C3912" s="256"/>
      <c r="D3912" s="256"/>
    </row>
    <row r="3913" spans="3:4">
      <c r="C3913" s="256"/>
      <c r="D3913" s="256"/>
    </row>
    <row r="3914" spans="3:4">
      <c r="C3914" s="256"/>
      <c r="D3914" s="256"/>
    </row>
    <row r="3915" spans="3:4">
      <c r="C3915" s="256"/>
      <c r="D3915" s="256"/>
    </row>
    <row r="3916" spans="3:4">
      <c r="C3916" s="256"/>
      <c r="D3916" s="256"/>
    </row>
    <row r="3917" spans="3:4">
      <c r="C3917" s="256"/>
      <c r="D3917" s="256"/>
    </row>
    <row r="3918" spans="3:4">
      <c r="C3918" s="256"/>
      <c r="D3918" s="256"/>
    </row>
    <row r="3919" spans="3:4">
      <c r="C3919" s="256"/>
      <c r="D3919" s="256"/>
    </row>
    <row r="3920" spans="3:4">
      <c r="C3920" s="256"/>
      <c r="D3920" s="256"/>
    </row>
    <row r="3921" spans="3:4">
      <c r="C3921" s="256"/>
      <c r="D3921" s="256"/>
    </row>
    <row r="3922" spans="3:4">
      <c r="C3922" s="256"/>
      <c r="D3922" s="256"/>
    </row>
    <row r="3923" spans="3:4">
      <c r="C3923" s="256"/>
      <c r="D3923" s="256"/>
    </row>
    <row r="3924" spans="3:4">
      <c r="C3924" s="256"/>
      <c r="D3924" s="256"/>
    </row>
    <row r="3925" spans="3:4">
      <c r="C3925" s="256"/>
      <c r="D3925" s="256"/>
    </row>
    <row r="3926" spans="3:4">
      <c r="C3926" s="256"/>
      <c r="D3926" s="256"/>
    </row>
    <row r="3927" spans="3:4">
      <c r="C3927" s="256"/>
      <c r="D3927" s="256"/>
    </row>
    <row r="3928" spans="3:4">
      <c r="C3928" s="256"/>
      <c r="D3928" s="256"/>
    </row>
    <row r="3929" spans="3:4">
      <c r="C3929" s="256"/>
      <c r="D3929" s="256"/>
    </row>
    <row r="3930" spans="3:4">
      <c r="C3930" s="256"/>
      <c r="D3930" s="256"/>
    </row>
    <row r="3931" spans="3:4">
      <c r="C3931" s="256"/>
      <c r="D3931" s="256"/>
    </row>
    <row r="3932" spans="3:4">
      <c r="C3932" s="256"/>
      <c r="D3932" s="256"/>
    </row>
    <row r="3933" spans="3:4">
      <c r="C3933" s="256"/>
      <c r="D3933" s="256"/>
    </row>
    <row r="3934" spans="3:4">
      <c r="C3934" s="256"/>
      <c r="D3934" s="256"/>
    </row>
    <row r="3935" spans="3:4">
      <c r="C3935" s="256"/>
      <c r="D3935" s="256"/>
    </row>
    <row r="3936" spans="3:4">
      <c r="C3936" s="256"/>
      <c r="D3936" s="256"/>
    </row>
    <row r="3937" spans="3:4">
      <c r="C3937" s="256"/>
      <c r="D3937" s="256"/>
    </row>
    <row r="3938" spans="3:4">
      <c r="C3938" s="256"/>
      <c r="D3938" s="256"/>
    </row>
    <row r="3939" spans="3:4">
      <c r="C3939" s="256"/>
      <c r="D3939" s="256"/>
    </row>
    <row r="3940" spans="3:4">
      <c r="C3940" s="256"/>
      <c r="D3940" s="256"/>
    </row>
    <row r="3941" spans="3:4">
      <c r="C3941" s="256"/>
      <c r="D3941" s="256"/>
    </row>
    <row r="3942" spans="3:4">
      <c r="C3942" s="256"/>
      <c r="D3942" s="256"/>
    </row>
    <row r="3943" spans="3:4">
      <c r="C3943" s="256"/>
      <c r="D3943" s="256"/>
    </row>
    <row r="3944" spans="3:4">
      <c r="C3944" s="256"/>
      <c r="D3944" s="256"/>
    </row>
    <row r="3945" spans="3:4">
      <c r="C3945" s="256"/>
      <c r="D3945" s="256"/>
    </row>
    <row r="3946" spans="3:4">
      <c r="C3946" s="256"/>
      <c r="D3946" s="256"/>
    </row>
    <row r="3947" spans="3:4">
      <c r="C3947" s="256"/>
      <c r="D3947" s="256"/>
    </row>
    <row r="3948" spans="3:4">
      <c r="C3948" s="256"/>
      <c r="D3948" s="256"/>
    </row>
    <row r="3949" spans="3:4">
      <c r="C3949" s="256"/>
      <c r="D3949" s="256"/>
    </row>
    <row r="3950" spans="3:4">
      <c r="C3950" s="256"/>
      <c r="D3950" s="256"/>
    </row>
    <row r="3951" spans="3:4">
      <c r="C3951" s="256"/>
      <c r="D3951" s="256"/>
    </row>
    <row r="3952" spans="3:4">
      <c r="C3952" s="256"/>
      <c r="D3952" s="256"/>
    </row>
    <row r="3953" spans="3:4">
      <c r="C3953" s="256"/>
      <c r="D3953" s="256"/>
    </row>
    <row r="3954" spans="3:4">
      <c r="C3954" s="256"/>
      <c r="D3954" s="256"/>
    </row>
    <row r="3955" spans="3:4">
      <c r="C3955" s="256"/>
      <c r="D3955" s="256"/>
    </row>
    <row r="3956" spans="3:4">
      <c r="C3956" s="256"/>
      <c r="D3956" s="256"/>
    </row>
    <row r="3957" spans="3:4">
      <c r="C3957" s="256"/>
      <c r="D3957" s="256"/>
    </row>
    <row r="3958" spans="3:4">
      <c r="C3958" s="256"/>
      <c r="D3958" s="256"/>
    </row>
    <row r="3959" spans="3:4">
      <c r="C3959" s="256"/>
      <c r="D3959" s="256"/>
    </row>
    <row r="3960" spans="3:4">
      <c r="C3960" s="256"/>
      <c r="D3960" s="256"/>
    </row>
    <row r="3961" spans="3:4">
      <c r="C3961" s="256"/>
      <c r="D3961" s="256"/>
    </row>
    <row r="3962" spans="3:4">
      <c r="C3962" s="256"/>
      <c r="D3962" s="256"/>
    </row>
    <row r="3963" spans="3:4">
      <c r="C3963" s="256"/>
      <c r="D3963" s="256"/>
    </row>
    <row r="3964" spans="3:4">
      <c r="C3964" s="256"/>
      <c r="D3964" s="256"/>
    </row>
    <row r="3965" spans="3:4">
      <c r="C3965" s="256"/>
      <c r="D3965" s="256"/>
    </row>
    <row r="3966" spans="3:4">
      <c r="C3966" s="256"/>
      <c r="D3966" s="256"/>
    </row>
    <row r="3967" spans="3:4">
      <c r="C3967" s="256"/>
      <c r="D3967" s="256"/>
    </row>
    <row r="3968" spans="3:4">
      <c r="C3968" s="256"/>
      <c r="D3968" s="256"/>
    </row>
    <row r="3969" spans="3:4">
      <c r="C3969" s="256"/>
      <c r="D3969" s="256"/>
    </row>
    <row r="3970" spans="3:4">
      <c r="C3970" s="256"/>
      <c r="D3970" s="256"/>
    </row>
    <row r="3971" spans="3:4">
      <c r="C3971" s="256"/>
      <c r="D3971" s="256"/>
    </row>
    <row r="3972" spans="3:4">
      <c r="C3972" s="256"/>
      <c r="D3972" s="256"/>
    </row>
    <row r="3973" spans="3:4">
      <c r="C3973" s="256"/>
      <c r="D3973" s="256"/>
    </row>
    <row r="3974" spans="3:4">
      <c r="C3974" s="256"/>
      <c r="D3974" s="256"/>
    </row>
    <row r="3975" spans="3:4">
      <c r="C3975" s="256"/>
      <c r="D3975" s="256"/>
    </row>
    <row r="3976" spans="3:4">
      <c r="C3976" s="256"/>
      <c r="D3976" s="256"/>
    </row>
    <row r="3977" spans="3:4">
      <c r="C3977" s="256"/>
      <c r="D3977" s="256"/>
    </row>
    <row r="3978" spans="3:4">
      <c r="C3978" s="256"/>
      <c r="D3978" s="256"/>
    </row>
    <row r="3979" spans="3:4">
      <c r="C3979" s="256"/>
      <c r="D3979" s="256"/>
    </row>
    <row r="3980" spans="3:4">
      <c r="C3980" s="256"/>
      <c r="D3980" s="256"/>
    </row>
    <row r="3981" spans="3:4">
      <c r="C3981" s="256"/>
      <c r="D3981" s="256"/>
    </row>
    <row r="3982" spans="3:4">
      <c r="C3982" s="256"/>
      <c r="D3982" s="256"/>
    </row>
    <row r="3983" spans="3:4">
      <c r="C3983" s="256"/>
      <c r="D3983" s="256"/>
    </row>
    <row r="3984" spans="3:4">
      <c r="C3984" s="256"/>
      <c r="D3984" s="256"/>
    </row>
    <row r="3985" spans="3:4">
      <c r="C3985" s="256"/>
      <c r="D3985" s="256"/>
    </row>
    <row r="3986" spans="3:4">
      <c r="C3986" s="256"/>
      <c r="D3986" s="256"/>
    </row>
    <row r="3987" spans="3:4">
      <c r="C3987" s="256"/>
      <c r="D3987" s="256"/>
    </row>
    <row r="3988" spans="3:4">
      <c r="C3988" s="256"/>
      <c r="D3988" s="256"/>
    </row>
    <row r="3989" spans="3:4">
      <c r="C3989" s="256"/>
      <c r="D3989" s="256"/>
    </row>
    <row r="3990" spans="3:4">
      <c r="C3990" s="256"/>
      <c r="D3990" s="256"/>
    </row>
    <row r="3991" spans="3:4">
      <c r="C3991" s="256"/>
      <c r="D3991" s="256"/>
    </row>
    <row r="3992" spans="3:4">
      <c r="C3992" s="256"/>
      <c r="D3992" s="256"/>
    </row>
    <row r="3993" spans="3:4">
      <c r="C3993" s="256"/>
      <c r="D3993" s="256"/>
    </row>
    <row r="3994" spans="3:4">
      <c r="C3994" s="256"/>
      <c r="D3994" s="256"/>
    </row>
    <row r="3995" spans="3:4">
      <c r="C3995" s="256"/>
      <c r="D3995" s="256"/>
    </row>
    <row r="3996" spans="3:4">
      <c r="C3996" s="256"/>
      <c r="D3996" s="256"/>
    </row>
    <row r="3997" spans="3:4">
      <c r="C3997" s="256"/>
      <c r="D3997" s="256"/>
    </row>
    <row r="3998" spans="3:4">
      <c r="C3998" s="256"/>
      <c r="D3998" s="256"/>
    </row>
    <row r="3999" spans="3:4">
      <c r="C3999" s="256"/>
      <c r="D3999" s="256"/>
    </row>
    <row r="4000" spans="3:4">
      <c r="C4000" s="256"/>
      <c r="D4000" s="256"/>
    </row>
    <row r="4001" spans="3:4">
      <c r="C4001" s="256"/>
      <c r="D4001" s="256"/>
    </row>
    <row r="4002" spans="3:4">
      <c r="C4002" s="256"/>
      <c r="D4002" s="256"/>
    </row>
    <row r="4003" spans="3:4">
      <c r="C4003" s="256"/>
      <c r="D4003" s="256"/>
    </row>
    <row r="4004" spans="3:4">
      <c r="C4004" s="256"/>
      <c r="D4004" s="256"/>
    </row>
    <row r="4005" spans="3:4">
      <c r="C4005" s="256"/>
      <c r="D4005" s="256"/>
    </row>
    <row r="4006" spans="3:4">
      <c r="C4006" s="256"/>
      <c r="D4006" s="256"/>
    </row>
    <row r="4007" spans="3:4">
      <c r="C4007" s="256"/>
      <c r="D4007" s="256"/>
    </row>
    <row r="4008" spans="3:4">
      <c r="C4008" s="256"/>
      <c r="D4008" s="256"/>
    </row>
    <row r="4009" spans="3:4">
      <c r="C4009" s="256"/>
      <c r="D4009" s="256"/>
    </row>
    <row r="4010" spans="3:4">
      <c r="C4010" s="256"/>
      <c r="D4010" s="256"/>
    </row>
    <row r="4011" spans="3:4">
      <c r="C4011" s="256"/>
      <c r="D4011" s="256"/>
    </row>
    <row r="4012" spans="3:4">
      <c r="C4012" s="256"/>
      <c r="D4012" s="256"/>
    </row>
    <row r="4013" spans="3:4">
      <c r="C4013" s="256"/>
      <c r="D4013" s="256"/>
    </row>
    <row r="4014" spans="3:4">
      <c r="C4014" s="256"/>
      <c r="D4014" s="256"/>
    </row>
    <row r="4015" spans="3:4">
      <c r="C4015" s="256"/>
      <c r="D4015" s="256"/>
    </row>
    <row r="4016" spans="3:4">
      <c r="C4016" s="256"/>
      <c r="D4016" s="256"/>
    </row>
    <row r="4017" spans="3:4">
      <c r="C4017" s="256"/>
      <c r="D4017" s="256"/>
    </row>
    <row r="4018" spans="3:4">
      <c r="C4018" s="256"/>
      <c r="D4018" s="256"/>
    </row>
    <row r="4019" spans="3:4">
      <c r="C4019" s="256"/>
      <c r="D4019" s="256"/>
    </row>
    <row r="4020" spans="3:4">
      <c r="C4020" s="256"/>
      <c r="D4020" s="256"/>
    </row>
    <row r="4021" spans="3:4">
      <c r="C4021" s="256"/>
      <c r="D4021" s="256"/>
    </row>
    <row r="4022" spans="3:4">
      <c r="C4022" s="256"/>
      <c r="D4022" s="256"/>
    </row>
    <row r="4023" spans="3:4">
      <c r="C4023" s="256"/>
      <c r="D4023" s="256"/>
    </row>
    <row r="4024" spans="3:4">
      <c r="C4024" s="256"/>
      <c r="D4024" s="256"/>
    </row>
    <row r="4025" spans="3:4">
      <c r="C4025" s="256"/>
      <c r="D4025" s="256"/>
    </row>
    <row r="4026" spans="3:4">
      <c r="C4026" s="256"/>
      <c r="D4026" s="256"/>
    </row>
    <row r="4027" spans="3:4">
      <c r="C4027" s="256"/>
      <c r="D4027" s="256"/>
    </row>
    <row r="4028" spans="3:4">
      <c r="C4028" s="256"/>
      <c r="D4028" s="256"/>
    </row>
    <row r="4029" spans="3:4">
      <c r="C4029" s="256"/>
      <c r="D4029" s="256"/>
    </row>
    <row r="4030" spans="3:4">
      <c r="C4030" s="256"/>
      <c r="D4030" s="256"/>
    </row>
    <row r="4031" spans="3:4">
      <c r="C4031" s="256"/>
      <c r="D4031" s="256"/>
    </row>
    <row r="4032" spans="3:4">
      <c r="C4032" s="256"/>
      <c r="D4032" s="256"/>
    </row>
    <row r="4033" spans="3:4">
      <c r="C4033" s="256"/>
      <c r="D4033" s="256"/>
    </row>
    <row r="4034" spans="3:4">
      <c r="C4034" s="256"/>
      <c r="D4034" s="256"/>
    </row>
    <row r="4035" spans="3:4">
      <c r="C4035" s="256"/>
      <c r="D4035" s="256"/>
    </row>
    <row r="4036" spans="3:4">
      <c r="C4036" s="256"/>
      <c r="D4036" s="256"/>
    </row>
    <row r="4037" spans="3:4">
      <c r="C4037" s="256"/>
      <c r="D4037" s="256"/>
    </row>
    <row r="4038" spans="3:4">
      <c r="C4038" s="256"/>
      <c r="D4038" s="256"/>
    </row>
    <row r="4039" spans="3:4">
      <c r="C4039" s="256"/>
      <c r="D4039" s="256"/>
    </row>
    <row r="4040" spans="3:4">
      <c r="C4040" s="256"/>
      <c r="D4040" s="256"/>
    </row>
    <row r="4041" spans="3:4">
      <c r="C4041" s="256"/>
      <c r="D4041" s="256"/>
    </row>
    <row r="4042" spans="3:4">
      <c r="C4042" s="256"/>
      <c r="D4042" s="256"/>
    </row>
    <row r="4043" spans="3:4">
      <c r="C4043" s="256"/>
      <c r="D4043" s="256"/>
    </row>
    <row r="4044" spans="3:4">
      <c r="C4044" s="256"/>
      <c r="D4044" s="256"/>
    </row>
    <row r="4045" spans="3:4">
      <c r="C4045" s="256"/>
      <c r="D4045" s="256"/>
    </row>
    <row r="4046" spans="3:4">
      <c r="C4046" s="256"/>
      <c r="D4046" s="256"/>
    </row>
    <row r="4047" spans="3:4">
      <c r="C4047" s="256"/>
      <c r="D4047" s="256"/>
    </row>
    <row r="4048" spans="3:4">
      <c r="C4048" s="256"/>
      <c r="D4048" s="256"/>
    </row>
    <row r="4049" spans="3:4">
      <c r="C4049" s="256"/>
      <c r="D4049" s="256"/>
    </row>
    <row r="4050" spans="3:4">
      <c r="C4050" s="256"/>
      <c r="D4050" s="256"/>
    </row>
    <row r="4051" spans="3:4">
      <c r="C4051" s="256"/>
      <c r="D4051" s="256"/>
    </row>
    <row r="4052" spans="3:4">
      <c r="C4052" s="256"/>
      <c r="D4052" s="256"/>
    </row>
    <row r="4053" spans="3:4">
      <c r="C4053" s="256"/>
      <c r="D4053" s="256"/>
    </row>
    <row r="4054" spans="3:4">
      <c r="C4054" s="256"/>
      <c r="D4054" s="256"/>
    </row>
    <row r="4055" spans="3:4">
      <c r="C4055" s="256"/>
      <c r="D4055" s="256"/>
    </row>
    <row r="4056" spans="3:4">
      <c r="C4056" s="256"/>
      <c r="D4056" s="256"/>
    </row>
    <row r="4057" spans="3:4">
      <c r="C4057" s="256"/>
      <c r="D4057" s="256"/>
    </row>
    <row r="4058" spans="3:4">
      <c r="C4058" s="256"/>
      <c r="D4058" s="256"/>
    </row>
    <row r="4059" spans="3:4">
      <c r="C4059" s="256"/>
      <c r="D4059" s="256"/>
    </row>
    <row r="4060" spans="3:4">
      <c r="C4060" s="256"/>
      <c r="D4060" s="256"/>
    </row>
    <row r="4061" spans="3:4">
      <c r="C4061" s="256"/>
      <c r="D4061" s="256"/>
    </row>
    <row r="4062" spans="3:4">
      <c r="C4062" s="256"/>
      <c r="D4062" s="256"/>
    </row>
    <row r="4063" spans="3:4">
      <c r="C4063" s="256"/>
      <c r="D4063" s="256"/>
    </row>
    <row r="4064" spans="3:4">
      <c r="C4064" s="256"/>
      <c r="D4064" s="256"/>
    </row>
    <row r="4065" spans="3:4">
      <c r="C4065" s="256"/>
      <c r="D4065" s="256"/>
    </row>
    <row r="4066" spans="3:4">
      <c r="C4066" s="256"/>
      <c r="D4066" s="256"/>
    </row>
    <row r="4067" spans="3:4">
      <c r="C4067" s="256"/>
      <c r="D4067" s="256"/>
    </row>
    <row r="4068" spans="3:4">
      <c r="C4068" s="256"/>
      <c r="D4068" s="256"/>
    </row>
    <row r="4069" spans="3:4">
      <c r="C4069" s="256"/>
      <c r="D4069" s="256"/>
    </row>
    <row r="4070" spans="3:4">
      <c r="C4070" s="256"/>
      <c r="D4070" s="256"/>
    </row>
    <row r="4071" spans="3:4">
      <c r="C4071" s="256"/>
      <c r="D4071" s="256"/>
    </row>
    <row r="4072" spans="3:4">
      <c r="C4072" s="256"/>
      <c r="D4072" s="256"/>
    </row>
    <row r="4073" spans="3:4">
      <c r="C4073" s="256"/>
      <c r="D4073" s="256"/>
    </row>
    <row r="4074" spans="3:4">
      <c r="C4074" s="256"/>
      <c r="D4074" s="256"/>
    </row>
    <row r="4075" spans="3:4">
      <c r="C4075" s="256"/>
      <c r="D4075" s="256"/>
    </row>
    <row r="4076" spans="3:4">
      <c r="C4076" s="256"/>
      <c r="D4076" s="256"/>
    </row>
    <row r="4077" spans="3:4">
      <c r="C4077" s="256"/>
      <c r="D4077" s="256"/>
    </row>
    <row r="4078" spans="3:4">
      <c r="C4078" s="256"/>
      <c r="D4078" s="256"/>
    </row>
    <row r="4079" spans="3:4">
      <c r="C4079" s="256"/>
      <c r="D4079" s="256"/>
    </row>
    <row r="4080" spans="3:4">
      <c r="C4080" s="256"/>
      <c r="D4080" s="256"/>
    </row>
    <row r="4081" spans="3:4">
      <c r="C4081" s="256"/>
      <c r="D4081" s="256"/>
    </row>
    <row r="4082" spans="3:4">
      <c r="C4082" s="256"/>
      <c r="D4082" s="256"/>
    </row>
    <row r="4083" spans="3:4">
      <c r="C4083" s="256"/>
      <c r="D4083" s="256"/>
    </row>
    <row r="4084" spans="3:4">
      <c r="C4084" s="256"/>
      <c r="D4084" s="256"/>
    </row>
    <row r="4085" spans="3:4">
      <c r="C4085" s="256"/>
      <c r="D4085" s="256"/>
    </row>
    <row r="4086" spans="3:4">
      <c r="C4086" s="256"/>
      <c r="D4086" s="256"/>
    </row>
    <row r="4087" spans="3:4">
      <c r="C4087" s="256"/>
      <c r="D4087" s="256"/>
    </row>
    <row r="4088" spans="3:4">
      <c r="C4088" s="256"/>
      <c r="D4088" s="256"/>
    </row>
    <row r="4089" spans="3:4">
      <c r="C4089" s="256"/>
      <c r="D4089" s="256"/>
    </row>
    <row r="4090" spans="3:4">
      <c r="C4090" s="256"/>
      <c r="D4090" s="256"/>
    </row>
    <row r="4091" spans="3:4">
      <c r="C4091" s="256"/>
      <c r="D4091" s="256"/>
    </row>
    <row r="4092" spans="3:4">
      <c r="C4092" s="256"/>
      <c r="D4092" s="256"/>
    </row>
    <row r="4093" spans="3:4">
      <c r="C4093" s="256"/>
      <c r="D4093" s="256"/>
    </row>
    <row r="4094" spans="3:4">
      <c r="C4094" s="256"/>
      <c r="D4094" s="256"/>
    </row>
    <row r="4095" spans="3:4">
      <c r="C4095" s="256"/>
      <c r="D4095" s="256"/>
    </row>
    <row r="4096" spans="3:4">
      <c r="C4096" s="256"/>
      <c r="D4096" s="256"/>
    </row>
    <row r="4097" spans="3:4">
      <c r="C4097" s="256"/>
      <c r="D4097" s="256"/>
    </row>
    <row r="4098" spans="3:4">
      <c r="C4098" s="256"/>
      <c r="D4098" s="256"/>
    </row>
    <row r="4099" spans="3:4">
      <c r="C4099" s="256"/>
      <c r="D4099" s="256"/>
    </row>
    <row r="4100" spans="3:4">
      <c r="C4100" s="256"/>
      <c r="D4100" s="256"/>
    </row>
    <row r="4101" spans="3:4">
      <c r="C4101" s="256"/>
      <c r="D4101" s="256"/>
    </row>
    <row r="4102" spans="3:4">
      <c r="C4102" s="256"/>
      <c r="D4102" s="256"/>
    </row>
    <row r="4103" spans="3:4">
      <c r="C4103" s="256"/>
      <c r="D4103" s="256"/>
    </row>
    <row r="4104" spans="3:4">
      <c r="C4104" s="256"/>
      <c r="D4104" s="256"/>
    </row>
    <row r="4105" spans="3:4">
      <c r="C4105" s="256"/>
      <c r="D4105" s="256"/>
    </row>
    <row r="4106" spans="3:4">
      <c r="C4106" s="256"/>
      <c r="D4106" s="256"/>
    </row>
    <row r="4107" spans="3:4">
      <c r="C4107" s="256"/>
      <c r="D4107" s="256"/>
    </row>
    <row r="4108" spans="3:4">
      <c r="C4108" s="256"/>
      <c r="D4108" s="256"/>
    </row>
    <row r="4109" spans="3:4">
      <c r="C4109" s="256"/>
      <c r="D4109" s="256"/>
    </row>
    <row r="4110" spans="3:4">
      <c r="C4110" s="256"/>
      <c r="D4110" s="256"/>
    </row>
    <row r="4111" spans="3:4">
      <c r="C4111" s="256"/>
      <c r="D4111" s="256"/>
    </row>
    <row r="4112" spans="3:4">
      <c r="C4112" s="256"/>
      <c r="D4112" s="256"/>
    </row>
    <row r="4113" spans="3:4">
      <c r="C4113" s="256"/>
      <c r="D4113" s="256"/>
    </row>
    <row r="4114" spans="3:4">
      <c r="C4114" s="256"/>
      <c r="D4114" s="256"/>
    </row>
    <row r="4115" spans="3:4">
      <c r="C4115" s="256"/>
      <c r="D4115" s="256"/>
    </row>
    <row r="4116" spans="3:4">
      <c r="C4116" s="256"/>
      <c r="D4116" s="256"/>
    </row>
    <row r="4117" spans="3:4">
      <c r="C4117" s="256"/>
      <c r="D4117" s="256"/>
    </row>
    <row r="4118" spans="3:4">
      <c r="C4118" s="256"/>
      <c r="D4118" s="256"/>
    </row>
    <row r="4119" spans="3:4">
      <c r="C4119" s="256"/>
      <c r="D4119" s="256"/>
    </row>
    <row r="4120" spans="3:4">
      <c r="C4120" s="256"/>
      <c r="D4120" s="256"/>
    </row>
    <row r="4121" spans="3:4">
      <c r="C4121" s="256"/>
      <c r="D4121" s="256"/>
    </row>
    <row r="4122" spans="3:4">
      <c r="C4122" s="256"/>
      <c r="D4122" s="256"/>
    </row>
    <row r="4123" spans="3:4">
      <c r="C4123" s="256"/>
      <c r="D4123" s="256"/>
    </row>
    <row r="4124" spans="3:4">
      <c r="C4124" s="256"/>
      <c r="D4124" s="256"/>
    </row>
    <row r="4125" spans="3:4">
      <c r="C4125" s="256"/>
      <c r="D4125" s="256"/>
    </row>
    <row r="4126" spans="3:4">
      <c r="C4126" s="256"/>
      <c r="D4126" s="256"/>
    </row>
    <row r="4127" spans="3:4">
      <c r="C4127" s="256"/>
      <c r="D4127" s="256"/>
    </row>
    <row r="4128" spans="3:4">
      <c r="C4128" s="256"/>
      <c r="D4128" s="256"/>
    </row>
    <row r="4129" spans="3:4">
      <c r="C4129" s="256"/>
      <c r="D4129" s="256"/>
    </row>
    <row r="4130" spans="3:4">
      <c r="C4130" s="256"/>
      <c r="D4130" s="256"/>
    </row>
    <row r="4131" spans="3:4">
      <c r="C4131" s="256"/>
      <c r="D4131" s="256"/>
    </row>
    <row r="4132" spans="3:4">
      <c r="C4132" s="256"/>
      <c r="D4132" s="256"/>
    </row>
    <row r="4133" spans="3:4">
      <c r="C4133" s="256"/>
      <c r="D4133" s="256"/>
    </row>
    <row r="4134" spans="3:4">
      <c r="C4134" s="256"/>
      <c r="D4134" s="256"/>
    </row>
    <row r="4135" spans="3:4">
      <c r="C4135" s="256"/>
      <c r="D4135" s="256"/>
    </row>
    <row r="4136" spans="3:4">
      <c r="C4136" s="256"/>
      <c r="D4136" s="256"/>
    </row>
    <row r="4137" spans="3:4">
      <c r="C4137" s="256"/>
      <c r="D4137" s="256"/>
    </row>
    <row r="4138" spans="3:4">
      <c r="C4138" s="256"/>
      <c r="D4138" s="256"/>
    </row>
    <row r="4139" spans="3:4">
      <c r="C4139" s="256"/>
      <c r="D4139" s="256"/>
    </row>
    <row r="4140" spans="3:4">
      <c r="C4140" s="256"/>
      <c r="D4140" s="256"/>
    </row>
    <row r="4141" spans="3:4">
      <c r="C4141" s="256"/>
      <c r="D4141" s="256"/>
    </row>
    <row r="4142" spans="3:4">
      <c r="C4142" s="256"/>
      <c r="D4142" s="256"/>
    </row>
    <row r="4143" spans="3:4">
      <c r="C4143" s="256"/>
      <c r="D4143" s="256"/>
    </row>
    <row r="4144" spans="3:4">
      <c r="C4144" s="256"/>
      <c r="D4144" s="256"/>
    </row>
    <row r="4145" spans="3:4">
      <c r="C4145" s="256"/>
      <c r="D4145" s="256"/>
    </row>
    <row r="4146" spans="3:4">
      <c r="C4146" s="256"/>
      <c r="D4146" s="256"/>
    </row>
    <row r="4147" spans="3:4">
      <c r="C4147" s="256"/>
      <c r="D4147" s="256"/>
    </row>
    <row r="4148" spans="3:4">
      <c r="C4148" s="256"/>
      <c r="D4148" s="256"/>
    </row>
    <row r="4149" spans="3:4">
      <c r="C4149" s="256"/>
      <c r="D4149" s="256"/>
    </row>
    <row r="4150" spans="3:4">
      <c r="C4150" s="256"/>
      <c r="D4150" s="256"/>
    </row>
    <row r="4151" spans="3:4">
      <c r="C4151" s="256"/>
      <c r="D4151" s="256"/>
    </row>
    <row r="4152" spans="3:4">
      <c r="C4152" s="256"/>
      <c r="D4152" s="256"/>
    </row>
    <row r="4153" spans="3:4">
      <c r="C4153" s="256"/>
      <c r="D4153" s="256"/>
    </row>
    <row r="4154" spans="3:4">
      <c r="C4154" s="256"/>
      <c r="D4154" s="256"/>
    </row>
    <row r="4155" spans="3:4">
      <c r="C4155" s="256"/>
      <c r="D4155" s="256"/>
    </row>
    <row r="4156" spans="3:4">
      <c r="C4156" s="256"/>
      <c r="D4156" s="256"/>
    </row>
    <row r="4157" spans="3:4">
      <c r="C4157" s="256"/>
      <c r="D4157" s="256"/>
    </row>
    <row r="4158" spans="3:4">
      <c r="C4158" s="256"/>
      <c r="D4158" s="256"/>
    </row>
    <row r="4159" spans="3:4">
      <c r="C4159" s="256"/>
      <c r="D4159" s="256"/>
    </row>
    <row r="4160" spans="3:4">
      <c r="C4160" s="256"/>
      <c r="D4160" s="256"/>
    </row>
    <row r="4161" spans="3:4">
      <c r="C4161" s="256"/>
      <c r="D4161" s="256"/>
    </row>
    <row r="4162" spans="3:4">
      <c r="C4162" s="256"/>
      <c r="D4162" s="256"/>
    </row>
    <row r="4163" spans="3:4">
      <c r="C4163" s="256"/>
      <c r="D4163" s="256"/>
    </row>
    <row r="4164" spans="3:4">
      <c r="C4164" s="256"/>
      <c r="D4164" s="256"/>
    </row>
    <row r="4165" spans="3:4">
      <c r="C4165" s="256"/>
      <c r="D4165" s="256"/>
    </row>
    <row r="4166" spans="3:4">
      <c r="C4166" s="256"/>
      <c r="D4166" s="256"/>
    </row>
    <row r="4167" spans="3:4">
      <c r="C4167" s="256"/>
      <c r="D4167" s="256"/>
    </row>
    <row r="4168" spans="3:4">
      <c r="C4168" s="256"/>
      <c r="D4168" s="256"/>
    </row>
    <row r="4169" spans="3:4">
      <c r="C4169" s="256"/>
      <c r="D4169" s="256"/>
    </row>
    <row r="4170" spans="3:4">
      <c r="C4170" s="256"/>
      <c r="D4170" s="256"/>
    </row>
    <row r="4171" spans="3:4">
      <c r="C4171" s="256"/>
      <c r="D4171" s="256"/>
    </row>
    <row r="4172" spans="3:4">
      <c r="C4172" s="256"/>
      <c r="D4172" s="256"/>
    </row>
    <row r="4173" spans="3:4">
      <c r="C4173" s="256"/>
      <c r="D4173" s="256"/>
    </row>
    <row r="4174" spans="3:4">
      <c r="C4174" s="256"/>
      <c r="D4174" s="256"/>
    </row>
    <row r="4175" spans="3:4">
      <c r="C4175" s="256"/>
      <c r="D4175" s="256"/>
    </row>
    <row r="4176" spans="3:4">
      <c r="C4176" s="256"/>
      <c r="D4176" s="256"/>
    </row>
    <row r="4177" spans="3:4">
      <c r="C4177" s="256"/>
      <c r="D4177" s="256"/>
    </row>
    <row r="4178" spans="3:4">
      <c r="C4178" s="256"/>
      <c r="D4178" s="256"/>
    </row>
    <row r="4179" spans="3:4">
      <c r="C4179" s="256"/>
      <c r="D4179" s="256"/>
    </row>
    <row r="4180" spans="3:4">
      <c r="C4180" s="256"/>
      <c r="D4180" s="256"/>
    </row>
    <row r="4181" spans="3:4">
      <c r="C4181" s="256"/>
      <c r="D4181" s="256"/>
    </row>
    <row r="4182" spans="3:4">
      <c r="C4182" s="256"/>
      <c r="D4182" s="256"/>
    </row>
    <row r="4183" spans="3:4">
      <c r="C4183" s="256"/>
      <c r="D4183" s="256"/>
    </row>
    <row r="4184" spans="3:4">
      <c r="C4184" s="256"/>
      <c r="D4184" s="256"/>
    </row>
    <row r="4185" spans="3:4">
      <c r="C4185" s="256"/>
      <c r="D4185" s="256"/>
    </row>
    <row r="4186" spans="3:4">
      <c r="C4186" s="256"/>
      <c r="D4186" s="256"/>
    </row>
    <row r="4187" spans="3:4">
      <c r="C4187" s="256"/>
      <c r="D4187" s="256"/>
    </row>
    <row r="4188" spans="3:4">
      <c r="C4188" s="256"/>
      <c r="D4188" s="256"/>
    </row>
    <row r="4189" spans="3:4">
      <c r="C4189" s="256"/>
      <c r="D4189" s="256"/>
    </row>
    <row r="4190" spans="3:4">
      <c r="C4190" s="256"/>
      <c r="D4190" s="256"/>
    </row>
    <row r="4191" spans="3:4">
      <c r="C4191" s="256"/>
      <c r="D4191" s="256"/>
    </row>
    <row r="4192" spans="3:4">
      <c r="C4192" s="256"/>
      <c r="D4192" s="256"/>
    </row>
    <row r="4193" spans="3:4">
      <c r="C4193" s="256"/>
      <c r="D4193" s="256"/>
    </row>
    <row r="4194" spans="3:4">
      <c r="C4194" s="256"/>
      <c r="D4194" s="256"/>
    </row>
    <row r="4195" spans="3:4">
      <c r="C4195" s="256"/>
      <c r="D4195" s="256"/>
    </row>
    <row r="4196" spans="3:4">
      <c r="C4196" s="256"/>
      <c r="D4196" s="256"/>
    </row>
    <row r="4197" spans="3:4">
      <c r="C4197" s="256"/>
      <c r="D4197" s="256"/>
    </row>
    <row r="4198" spans="3:4">
      <c r="C4198" s="256"/>
      <c r="D4198" s="256"/>
    </row>
    <row r="4199" spans="3:4">
      <c r="C4199" s="256"/>
      <c r="D4199" s="256"/>
    </row>
    <row r="4200" spans="3:4">
      <c r="C4200" s="256"/>
      <c r="D4200" s="256"/>
    </row>
    <row r="4201" spans="3:4">
      <c r="C4201" s="256"/>
      <c r="D4201" s="256"/>
    </row>
    <row r="4202" spans="3:4">
      <c r="C4202" s="256"/>
      <c r="D4202" s="256"/>
    </row>
    <row r="4203" spans="3:4">
      <c r="C4203" s="256"/>
      <c r="D4203" s="256"/>
    </row>
    <row r="4204" spans="3:4">
      <c r="C4204" s="256"/>
      <c r="D4204" s="256"/>
    </row>
    <row r="4205" spans="3:4">
      <c r="C4205" s="256"/>
      <c r="D4205" s="256"/>
    </row>
    <row r="4206" spans="3:4">
      <c r="C4206" s="256"/>
      <c r="D4206" s="256"/>
    </row>
    <row r="4207" spans="3:4">
      <c r="C4207" s="256"/>
      <c r="D4207" s="256"/>
    </row>
    <row r="4208" spans="3:4">
      <c r="C4208" s="256"/>
      <c r="D4208" s="256"/>
    </row>
    <row r="4209" spans="3:4">
      <c r="C4209" s="256"/>
      <c r="D4209" s="256"/>
    </row>
    <row r="4210" spans="3:4">
      <c r="C4210" s="256"/>
      <c r="D4210" s="256"/>
    </row>
    <row r="4211" spans="3:4">
      <c r="C4211" s="256"/>
      <c r="D4211" s="256"/>
    </row>
    <row r="4212" spans="3:4">
      <c r="C4212" s="256"/>
      <c r="D4212" s="256"/>
    </row>
    <row r="4213" spans="3:4">
      <c r="C4213" s="256"/>
      <c r="D4213" s="256"/>
    </row>
    <row r="4214" spans="3:4">
      <c r="C4214" s="256"/>
      <c r="D4214" s="256"/>
    </row>
    <row r="4215" spans="3:4">
      <c r="C4215" s="256"/>
      <c r="D4215" s="256"/>
    </row>
    <row r="4216" spans="3:4">
      <c r="C4216" s="256"/>
      <c r="D4216" s="256"/>
    </row>
    <row r="4217" spans="3:4">
      <c r="C4217" s="256"/>
      <c r="D4217" s="256"/>
    </row>
    <row r="4218" spans="3:4">
      <c r="C4218" s="256"/>
      <c r="D4218" s="256"/>
    </row>
    <row r="4219" spans="3:4">
      <c r="C4219" s="256"/>
      <c r="D4219" s="256"/>
    </row>
    <row r="4220" spans="3:4">
      <c r="C4220" s="256"/>
      <c r="D4220" s="256"/>
    </row>
    <row r="4221" spans="3:4">
      <c r="C4221" s="256"/>
      <c r="D4221" s="256"/>
    </row>
    <row r="4222" spans="3:4">
      <c r="C4222" s="256"/>
      <c r="D4222" s="256"/>
    </row>
    <row r="4223" spans="3:4">
      <c r="C4223" s="256"/>
      <c r="D4223" s="256"/>
    </row>
    <row r="4224" spans="3:4">
      <c r="C4224" s="256"/>
      <c r="D4224" s="256"/>
    </row>
    <row r="4225" spans="3:4">
      <c r="C4225" s="256"/>
      <c r="D4225" s="256"/>
    </row>
    <row r="4226" spans="3:4">
      <c r="C4226" s="256"/>
      <c r="D4226" s="256"/>
    </row>
    <row r="4227" spans="3:4">
      <c r="C4227" s="256"/>
      <c r="D4227" s="256"/>
    </row>
    <row r="4228" spans="3:4">
      <c r="C4228" s="256"/>
      <c r="D4228" s="256"/>
    </row>
    <row r="4229" spans="3:4">
      <c r="C4229" s="256"/>
      <c r="D4229" s="256"/>
    </row>
    <row r="4230" spans="3:4">
      <c r="C4230" s="256"/>
      <c r="D4230" s="256"/>
    </row>
    <row r="4231" spans="3:4">
      <c r="C4231" s="256"/>
      <c r="D4231" s="256"/>
    </row>
    <row r="4232" spans="3:4">
      <c r="C4232" s="256"/>
      <c r="D4232" s="256"/>
    </row>
    <row r="4233" spans="3:4">
      <c r="C4233" s="256"/>
      <c r="D4233" s="256"/>
    </row>
    <row r="4234" spans="3:4">
      <c r="C4234" s="256"/>
      <c r="D4234" s="256"/>
    </row>
    <row r="4235" spans="3:4">
      <c r="C4235" s="256"/>
      <c r="D4235" s="256"/>
    </row>
    <row r="4236" spans="3:4">
      <c r="C4236" s="256"/>
      <c r="D4236" s="256"/>
    </row>
    <row r="4237" spans="3:4">
      <c r="C4237" s="256"/>
      <c r="D4237" s="256"/>
    </row>
    <row r="4238" spans="3:4">
      <c r="C4238" s="256"/>
      <c r="D4238" s="256"/>
    </row>
    <row r="4239" spans="3:4">
      <c r="C4239" s="256"/>
      <c r="D4239" s="256"/>
    </row>
    <row r="4240" spans="3:4">
      <c r="C4240" s="256"/>
      <c r="D4240" s="256"/>
    </row>
    <row r="4241" spans="3:4">
      <c r="C4241" s="256"/>
      <c r="D4241" s="256"/>
    </row>
    <row r="4242" spans="3:4">
      <c r="C4242" s="256"/>
      <c r="D4242" s="256"/>
    </row>
    <row r="4243" spans="3:4">
      <c r="C4243" s="256"/>
      <c r="D4243" s="256"/>
    </row>
    <row r="4244" spans="3:4">
      <c r="C4244" s="256"/>
      <c r="D4244" s="256"/>
    </row>
    <row r="4245" spans="3:4">
      <c r="C4245" s="256"/>
      <c r="D4245" s="256"/>
    </row>
    <row r="4246" spans="3:4">
      <c r="C4246" s="256"/>
      <c r="D4246" s="256"/>
    </row>
    <row r="4247" spans="3:4">
      <c r="C4247" s="256"/>
      <c r="D4247" s="256"/>
    </row>
    <row r="4248" spans="3:4">
      <c r="C4248" s="256"/>
      <c r="D4248" s="256"/>
    </row>
    <row r="4249" spans="3:4">
      <c r="C4249" s="256"/>
      <c r="D4249" s="256"/>
    </row>
    <row r="4250" spans="3:4">
      <c r="C4250" s="256"/>
      <c r="D4250" s="256"/>
    </row>
    <row r="4251" spans="3:4">
      <c r="C4251" s="256"/>
      <c r="D4251" s="256"/>
    </row>
    <row r="4252" spans="3:4">
      <c r="C4252" s="256"/>
      <c r="D4252" s="256"/>
    </row>
    <row r="4253" spans="3:4">
      <c r="C4253" s="256"/>
      <c r="D4253" s="256"/>
    </row>
    <row r="4254" spans="3:4">
      <c r="C4254" s="256"/>
      <c r="D4254" s="256"/>
    </row>
    <row r="4255" spans="3:4">
      <c r="C4255" s="256"/>
      <c r="D4255" s="256"/>
    </row>
    <row r="4256" spans="3:4">
      <c r="C4256" s="256"/>
      <c r="D4256" s="256"/>
    </row>
    <row r="4257" spans="3:4">
      <c r="C4257" s="256"/>
      <c r="D4257" s="256"/>
    </row>
    <row r="4258" spans="3:4">
      <c r="C4258" s="256"/>
      <c r="D4258" s="256"/>
    </row>
    <row r="4259" spans="3:4">
      <c r="C4259" s="256"/>
      <c r="D4259" s="256"/>
    </row>
    <row r="4260" spans="3:4">
      <c r="C4260" s="256"/>
      <c r="D4260" s="256"/>
    </row>
    <row r="4261" spans="3:4">
      <c r="C4261" s="256"/>
      <c r="D4261" s="256"/>
    </row>
    <row r="4262" spans="3:4">
      <c r="C4262" s="256"/>
      <c r="D4262" s="256"/>
    </row>
    <row r="4263" spans="3:4">
      <c r="C4263" s="256"/>
      <c r="D4263" s="256"/>
    </row>
    <row r="4264" spans="3:4">
      <c r="C4264" s="256"/>
      <c r="D4264" s="256"/>
    </row>
    <row r="4265" spans="3:4">
      <c r="C4265" s="256"/>
      <c r="D4265" s="256"/>
    </row>
    <row r="4266" spans="3:4">
      <c r="C4266" s="256"/>
      <c r="D4266" s="256"/>
    </row>
    <row r="4267" spans="3:4">
      <c r="C4267" s="256"/>
      <c r="D4267" s="256"/>
    </row>
    <row r="4268" spans="3:4">
      <c r="C4268" s="256"/>
      <c r="D4268" s="256"/>
    </row>
    <row r="4269" spans="3:4">
      <c r="C4269" s="256"/>
      <c r="D4269" s="256"/>
    </row>
    <row r="4270" spans="3:4">
      <c r="C4270" s="256"/>
      <c r="D4270" s="256"/>
    </row>
    <row r="4271" spans="3:4">
      <c r="C4271" s="256"/>
      <c r="D4271" s="256"/>
    </row>
    <row r="4272" spans="3:4">
      <c r="C4272" s="256"/>
      <c r="D4272" s="256"/>
    </row>
    <row r="4273" spans="3:4">
      <c r="C4273" s="256"/>
      <c r="D4273" s="256"/>
    </row>
    <row r="4274" spans="3:4">
      <c r="C4274" s="256"/>
      <c r="D4274" s="256"/>
    </row>
    <row r="4275" spans="3:4">
      <c r="C4275" s="256"/>
      <c r="D4275" s="256"/>
    </row>
    <row r="4276" spans="3:4">
      <c r="C4276" s="256"/>
      <c r="D4276" s="256"/>
    </row>
    <row r="4277" spans="3:4">
      <c r="C4277" s="256"/>
      <c r="D4277" s="256"/>
    </row>
    <row r="4278" spans="3:4">
      <c r="C4278" s="256"/>
      <c r="D4278" s="256"/>
    </row>
    <row r="4279" spans="3:4">
      <c r="C4279" s="256"/>
      <c r="D4279" s="256"/>
    </row>
    <row r="4280" spans="3:4">
      <c r="C4280" s="256"/>
      <c r="D4280" s="256"/>
    </row>
    <row r="4281" spans="3:4">
      <c r="C4281" s="256"/>
      <c r="D4281" s="256"/>
    </row>
    <row r="4282" spans="3:4">
      <c r="C4282" s="256"/>
      <c r="D4282" s="256"/>
    </row>
    <row r="4283" spans="3:4">
      <c r="C4283" s="256"/>
      <c r="D4283" s="256"/>
    </row>
    <row r="4284" spans="3:4">
      <c r="C4284" s="256"/>
      <c r="D4284" s="256"/>
    </row>
    <row r="4285" spans="3:4">
      <c r="C4285" s="256"/>
      <c r="D4285" s="256"/>
    </row>
    <row r="4286" spans="3:4">
      <c r="C4286" s="256"/>
      <c r="D4286" s="256"/>
    </row>
    <row r="4287" spans="3:4">
      <c r="C4287" s="256"/>
      <c r="D4287" s="256"/>
    </row>
    <row r="4288" spans="3:4">
      <c r="C4288" s="256"/>
      <c r="D4288" s="256"/>
    </row>
    <row r="4289" spans="3:4">
      <c r="C4289" s="256"/>
      <c r="D4289" s="256"/>
    </row>
    <row r="4290" spans="3:4">
      <c r="C4290" s="256"/>
      <c r="D4290" s="256"/>
    </row>
    <row r="4291" spans="3:4">
      <c r="C4291" s="256"/>
      <c r="D4291" s="256"/>
    </row>
    <row r="4292" spans="3:4">
      <c r="C4292" s="256"/>
      <c r="D4292" s="256"/>
    </row>
    <row r="4293" spans="3:4">
      <c r="C4293" s="256"/>
      <c r="D4293" s="256"/>
    </row>
    <row r="4294" spans="3:4">
      <c r="C4294" s="256"/>
      <c r="D4294" s="256"/>
    </row>
    <row r="4295" spans="3:4">
      <c r="C4295" s="256"/>
      <c r="D4295" s="256"/>
    </row>
    <row r="4296" spans="3:4">
      <c r="C4296" s="256"/>
      <c r="D4296" s="256"/>
    </row>
    <row r="4297" spans="3:4">
      <c r="C4297" s="256"/>
      <c r="D4297" s="256"/>
    </row>
    <row r="4298" spans="3:4">
      <c r="C4298" s="256"/>
      <c r="D4298" s="256"/>
    </row>
    <row r="4299" spans="3:4">
      <c r="C4299" s="256"/>
      <c r="D4299" s="256"/>
    </row>
    <row r="4300" spans="3:4">
      <c r="C4300" s="256"/>
      <c r="D4300" s="256"/>
    </row>
    <row r="4301" spans="3:4">
      <c r="C4301" s="256"/>
      <c r="D4301" s="256"/>
    </row>
    <row r="4302" spans="3:4">
      <c r="C4302" s="256"/>
      <c r="D4302" s="256"/>
    </row>
    <row r="4303" spans="3:4">
      <c r="C4303" s="256"/>
      <c r="D4303" s="256"/>
    </row>
    <row r="4304" spans="3:4">
      <c r="C4304" s="256"/>
      <c r="D4304" s="256"/>
    </row>
    <row r="4305" spans="3:4">
      <c r="C4305" s="256"/>
      <c r="D4305" s="256"/>
    </row>
    <row r="4306" spans="3:4">
      <c r="C4306" s="256"/>
      <c r="D4306" s="256"/>
    </row>
    <row r="4307" spans="3:4">
      <c r="C4307" s="256"/>
      <c r="D4307" s="256"/>
    </row>
    <row r="4308" spans="3:4">
      <c r="C4308" s="256"/>
      <c r="D4308" s="256"/>
    </row>
    <row r="4309" spans="3:4">
      <c r="C4309" s="256"/>
      <c r="D4309" s="256"/>
    </row>
    <row r="4310" spans="3:4">
      <c r="C4310" s="256"/>
      <c r="D4310" s="256"/>
    </row>
    <row r="4311" spans="3:4">
      <c r="C4311" s="256"/>
      <c r="D4311" s="256"/>
    </row>
    <row r="4312" spans="3:4">
      <c r="C4312" s="256"/>
      <c r="D4312" s="256"/>
    </row>
    <row r="4313" spans="3:4">
      <c r="C4313" s="256"/>
      <c r="D4313" s="256"/>
    </row>
    <row r="4314" spans="3:4">
      <c r="C4314" s="256"/>
      <c r="D4314" s="256"/>
    </row>
    <row r="4315" spans="3:4">
      <c r="C4315" s="256"/>
      <c r="D4315" s="256"/>
    </row>
    <row r="4316" spans="3:4">
      <c r="C4316" s="256"/>
      <c r="D4316" s="256"/>
    </row>
    <row r="4317" spans="3:4">
      <c r="C4317" s="256"/>
      <c r="D4317" s="256"/>
    </row>
    <row r="4318" spans="3:4">
      <c r="C4318" s="256"/>
      <c r="D4318" s="256"/>
    </row>
    <row r="4319" spans="3:4">
      <c r="C4319" s="256"/>
      <c r="D4319" s="256"/>
    </row>
    <row r="4320" spans="3:4">
      <c r="C4320" s="256"/>
      <c r="D4320" s="256"/>
    </row>
    <row r="4321" spans="3:4">
      <c r="C4321" s="256"/>
      <c r="D4321" s="256"/>
    </row>
    <row r="4322" spans="3:4">
      <c r="C4322" s="256"/>
      <c r="D4322" s="256"/>
    </row>
    <row r="4323" spans="3:4">
      <c r="C4323" s="256"/>
      <c r="D4323" s="256"/>
    </row>
    <row r="4324" spans="3:4">
      <c r="C4324" s="256"/>
      <c r="D4324" s="256"/>
    </row>
    <row r="4325" spans="3:4">
      <c r="C4325" s="256"/>
      <c r="D4325" s="256"/>
    </row>
    <row r="4326" spans="3:4">
      <c r="C4326" s="256"/>
      <c r="D4326" s="256"/>
    </row>
    <row r="4327" spans="3:4">
      <c r="C4327" s="256"/>
      <c r="D4327" s="256"/>
    </row>
    <row r="4328" spans="3:4">
      <c r="C4328" s="256"/>
      <c r="D4328" s="256"/>
    </row>
    <row r="4329" spans="3:4">
      <c r="C4329" s="256"/>
      <c r="D4329" s="256"/>
    </row>
    <row r="4330" spans="3:4">
      <c r="C4330" s="256"/>
      <c r="D4330" s="256"/>
    </row>
    <row r="4331" spans="3:4">
      <c r="C4331" s="256"/>
      <c r="D4331" s="256"/>
    </row>
    <row r="4332" spans="3:4">
      <c r="C4332" s="256"/>
      <c r="D4332" s="256"/>
    </row>
    <row r="4333" spans="3:4">
      <c r="C4333" s="256"/>
      <c r="D4333" s="256"/>
    </row>
    <row r="4334" spans="3:4">
      <c r="C4334" s="256"/>
      <c r="D4334" s="256"/>
    </row>
    <row r="4335" spans="3:4">
      <c r="C4335" s="256"/>
      <c r="D4335" s="256"/>
    </row>
    <row r="4336" spans="3:4">
      <c r="C4336" s="256"/>
      <c r="D4336" s="256"/>
    </row>
    <row r="4337" spans="3:4">
      <c r="C4337" s="256"/>
      <c r="D4337" s="256"/>
    </row>
    <row r="4338" spans="3:4">
      <c r="C4338" s="256"/>
      <c r="D4338" s="256"/>
    </row>
    <row r="4339" spans="3:4">
      <c r="C4339" s="256"/>
      <c r="D4339" s="256"/>
    </row>
    <row r="4340" spans="3:4">
      <c r="C4340" s="256"/>
      <c r="D4340" s="256"/>
    </row>
    <row r="4341" spans="3:4">
      <c r="C4341" s="256"/>
      <c r="D4341" s="256"/>
    </row>
    <row r="4342" spans="3:4">
      <c r="C4342" s="256"/>
      <c r="D4342" s="256"/>
    </row>
    <row r="4343" spans="3:4">
      <c r="C4343" s="256"/>
      <c r="D4343" s="256"/>
    </row>
    <row r="4344" spans="3:4">
      <c r="C4344" s="256"/>
      <c r="D4344" s="256"/>
    </row>
    <row r="4345" spans="3:4">
      <c r="C4345" s="256"/>
      <c r="D4345" s="256"/>
    </row>
    <row r="4346" spans="3:4">
      <c r="C4346" s="256"/>
      <c r="D4346" s="256"/>
    </row>
    <row r="4347" spans="3:4">
      <c r="C4347" s="256"/>
      <c r="D4347" s="256"/>
    </row>
    <row r="4348" spans="3:4">
      <c r="C4348" s="256"/>
      <c r="D4348" s="256"/>
    </row>
    <row r="4349" spans="3:4">
      <c r="C4349" s="256"/>
      <c r="D4349" s="256"/>
    </row>
    <row r="4350" spans="3:4">
      <c r="C4350" s="256"/>
      <c r="D4350" s="256"/>
    </row>
    <row r="4351" spans="3:4">
      <c r="C4351" s="256"/>
      <c r="D4351" s="256"/>
    </row>
    <row r="4352" spans="3:4">
      <c r="C4352" s="256"/>
      <c r="D4352" s="256"/>
    </row>
    <row r="4353" spans="3:4">
      <c r="C4353" s="256"/>
      <c r="D4353" s="256"/>
    </row>
    <row r="4354" spans="3:4">
      <c r="C4354" s="256"/>
      <c r="D4354" s="256"/>
    </row>
    <row r="4355" spans="3:4">
      <c r="C4355" s="256"/>
      <c r="D4355" s="256"/>
    </row>
    <row r="4356" spans="3:4">
      <c r="C4356" s="256"/>
      <c r="D4356" s="256"/>
    </row>
    <row r="4357" spans="3:4">
      <c r="C4357" s="256"/>
      <c r="D4357" s="256"/>
    </row>
    <row r="4358" spans="3:4">
      <c r="C4358" s="256"/>
      <c r="D4358" s="256"/>
    </row>
    <row r="4359" spans="3:4">
      <c r="C4359" s="256"/>
      <c r="D4359" s="256"/>
    </row>
    <row r="4360" spans="3:4">
      <c r="C4360" s="256"/>
      <c r="D4360" s="256"/>
    </row>
    <row r="4361" spans="3:4">
      <c r="C4361" s="256"/>
      <c r="D4361" s="256"/>
    </row>
    <row r="4362" spans="3:4">
      <c r="C4362" s="256"/>
      <c r="D4362" s="256"/>
    </row>
    <row r="4363" spans="3:4">
      <c r="C4363" s="256"/>
      <c r="D4363" s="256"/>
    </row>
    <row r="4364" spans="3:4">
      <c r="C4364" s="256"/>
      <c r="D4364" s="256"/>
    </row>
    <row r="4365" spans="3:4">
      <c r="C4365" s="256"/>
      <c r="D4365" s="256"/>
    </row>
    <row r="4366" spans="3:4">
      <c r="C4366" s="256"/>
      <c r="D4366" s="256"/>
    </row>
    <row r="4367" spans="3:4">
      <c r="C4367" s="256"/>
      <c r="D4367" s="256"/>
    </row>
    <row r="4368" spans="3:4">
      <c r="C4368" s="256"/>
      <c r="D4368" s="256"/>
    </row>
    <row r="4369" spans="3:4">
      <c r="C4369" s="256"/>
      <c r="D4369" s="256"/>
    </row>
    <row r="4370" spans="3:4">
      <c r="C4370" s="256"/>
      <c r="D4370" s="256"/>
    </row>
    <row r="4371" spans="3:4">
      <c r="C4371" s="256"/>
      <c r="D4371" s="256"/>
    </row>
    <row r="4372" spans="3:4">
      <c r="C4372" s="256"/>
      <c r="D4372" s="256"/>
    </row>
    <row r="4373" spans="3:4">
      <c r="C4373" s="256"/>
      <c r="D4373" s="256"/>
    </row>
    <row r="4374" spans="3:4">
      <c r="C4374" s="256"/>
      <c r="D4374" s="256"/>
    </row>
    <row r="4375" spans="3:4">
      <c r="C4375" s="256"/>
      <c r="D4375" s="256"/>
    </row>
    <row r="4376" spans="3:4">
      <c r="C4376" s="256"/>
      <c r="D4376" s="256"/>
    </row>
    <row r="4377" spans="3:4">
      <c r="C4377" s="256"/>
      <c r="D4377" s="256"/>
    </row>
    <row r="4378" spans="3:4">
      <c r="C4378" s="256"/>
      <c r="D4378" s="256"/>
    </row>
    <row r="4379" spans="3:4">
      <c r="C4379" s="256"/>
      <c r="D4379" s="256"/>
    </row>
    <row r="4380" spans="3:4">
      <c r="C4380" s="256"/>
      <c r="D4380" s="256"/>
    </row>
    <row r="4381" spans="3:4">
      <c r="C4381" s="256"/>
      <c r="D4381" s="256"/>
    </row>
    <row r="4382" spans="3:4">
      <c r="C4382" s="256"/>
      <c r="D4382" s="256"/>
    </row>
    <row r="4383" spans="3:4">
      <c r="C4383" s="256"/>
      <c r="D4383" s="256"/>
    </row>
    <row r="4384" spans="3:4">
      <c r="C4384" s="256"/>
      <c r="D4384" s="256"/>
    </row>
    <row r="4385" spans="3:4">
      <c r="C4385" s="256"/>
      <c r="D4385" s="256"/>
    </row>
    <row r="4386" spans="3:4">
      <c r="C4386" s="256"/>
      <c r="D4386" s="256"/>
    </row>
    <row r="4387" spans="3:4">
      <c r="C4387" s="256"/>
      <c r="D4387" s="256"/>
    </row>
    <row r="4388" spans="3:4">
      <c r="C4388" s="256"/>
      <c r="D4388" s="256"/>
    </row>
    <row r="4389" spans="3:4">
      <c r="C4389" s="256"/>
      <c r="D4389" s="256"/>
    </row>
    <row r="4390" spans="3:4">
      <c r="C4390" s="256"/>
      <c r="D4390" s="256"/>
    </row>
    <row r="4391" spans="3:4">
      <c r="C4391" s="256"/>
      <c r="D4391" s="256"/>
    </row>
    <row r="4392" spans="3:4">
      <c r="C4392" s="256"/>
      <c r="D4392" s="256"/>
    </row>
    <row r="4393" spans="3:4">
      <c r="C4393" s="256"/>
      <c r="D4393" s="256"/>
    </row>
    <row r="4394" spans="3:4">
      <c r="C4394" s="256"/>
      <c r="D4394" s="256"/>
    </row>
    <row r="4395" spans="3:4">
      <c r="C4395" s="256"/>
      <c r="D4395" s="256"/>
    </row>
    <row r="4396" spans="3:4">
      <c r="C4396" s="256"/>
      <c r="D4396" s="256"/>
    </row>
    <row r="4397" spans="3:4">
      <c r="C4397" s="256"/>
      <c r="D4397" s="256"/>
    </row>
    <row r="4398" spans="3:4">
      <c r="C4398" s="256"/>
      <c r="D4398" s="256"/>
    </row>
    <row r="4399" spans="3:4">
      <c r="C4399" s="256"/>
      <c r="D4399" s="256"/>
    </row>
    <row r="4400" spans="3:4">
      <c r="C4400" s="256"/>
      <c r="D4400" s="256"/>
    </row>
    <row r="4401" spans="3:4">
      <c r="C4401" s="256"/>
      <c r="D4401" s="256"/>
    </row>
    <row r="4402" spans="3:4">
      <c r="C4402" s="256"/>
      <c r="D4402" s="256"/>
    </row>
    <row r="4403" spans="3:4">
      <c r="C4403" s="256"/>
      <c r="D4403" s="256"/>
    </row>
    <row r="4404" spans="3:4">
      <c r="C4404" s="256"/>
      <c r="D4404" s="256"/>
    </row>
    <row r="4405" spans="3:4">
      <c r="C4405" s="256"/>
      <c r="D4405" s="256"/>
    </row>
    <row r="4406" spans="3:4">
      <c r="C4406" s="256"/>
      <c r="D4406" s="256"/>
    </row>
    <row r="4407" spans="3:4">
      <c r="C4407" s="256"/>
      <c r="D4407" s="256"/>
    </row>
    <row r="4408" spans="3:4">
      <c r="C4408" s="256"/>
      <c r="D4408" s="256"/>
    </row>
    <row r="4409" spans="3:4">
      <c r="C4409" s="256"/>
      <c r="D4409" s="256"/>
    </row>
    <row r="4410" spans="3:4">
      <c r="C4410" s="256"/>
      <c r="D4410" s="256"/>
    </row>
    <row r="4411" spans="3:4">
      <c r="C4411" s="256"/>
      <c r="D4411" s="256"/>
    </row>
    <row r="4412" spans="3:4">
      <c r="C4412" s="256"/>
      <c r="D4412" s="256"/>
    </row>
    <row r="4413" spans="3:4">
      <c r="C4413" s="256"/>
      <c r="D4413" s="256"/>
    </row>
    <row r="4414" spans="3:4">
      <c r="C4414" s="256"/>
      <c r="D4414" s="256"/>
    </row>
    <row r="4415" spans="3:4">
      <c r="C4415" s="256"/>
      <c r="D4415" s="256"/>
    </row>
    <row r="4416" spans="3:4">
      <c r="C4416" s="256"/>
      <c r="D4416" s="256"/>
    </row>
    <row r="4417" spans="3:4">
      <c r="C4417" s="256"/>
      <c r="D4417" s="256"/>
    </row>
    <row r="4418" spans="3:4">
      <c r="C4418" s="256"/>
      <c r="D4418" s="256"/>
    </row>
    <row r="4419" spans="3:4">
      <c r="C4419" s="256"/>
      <c r="D4419" s="256"/>
    </row>
    <row r="4420" spans="3:4">
      <c r="C4420" s="256"/>
      <c r="D4420" s="256"/>
    </row>
    <row r="4421" spans="3:4">
      <c r="C4421" s="256"/>
      <c r="D4421" s="256"/>
    </row>
    <row r="4422" spans="3:4">
      <c r="C4422" s="256"/>
      <c r="D4422" s="256"/>
    </row>
    <row r="4423" spans="3:4">
      <c r="C4423" s="256"/>
      <c r="D4423" s="256"/>
    </row>
    <row r="4424" spans="3:4">
      <c r="C4424" s="256"/>
      <c r="D4424" s="256"/>
    </row>
    <row r="4425" spans="3:4">
      <c r="C4425" s="256"/>
      <c r="D4425" s="256"/>
    </row>
    <row r="4426" spans="3:4">
      <c r="C4426" s="256"/>
      <c r="D4426" s="256"/>
    </row>
    <row r="4427" spans="3:4">
      <c r="C4427" s="256"/>
      <c r="D4427" s="256"/>
    </row>
    <row r="4428" spans="3:4">
      <c r="C4428" s="256"/>
      <c r="D4428" s="256"/>
    </row>
    <row r="4429" spans="3:4">
      <c r="C4429" s="256"/>
      <c r="D4429" s="256"/>
    </row>
    <row r="4430" spans="3:4">
      <c r="C4430" s="256"/>
      <c r="D4430" s="256"/>
    </row>
    <row r="4431" spans="3:4">
      <c r="C4431" s="256"/>
      <c r="D4431" s="256"/>
    </row>
    <row r="4432" spans="3:4">
      <c r="C4432" s="256"/>
      <c r="D4432" s="256"/>
    </row>
    <row r="4433" spans="3:4">
      <c r="C4433" s="256"/>
      <c r="D4433" s="256"/>
    </row>
    <row r="4434" spans="3:4">
      <c r="C4434" s="256"/>
      <c r="D4434" s="256"/>
    </row>
    <row r="4435" spans="3:4">
      <c r="C4435" s="256"/>
      <c r="D4435" s="256"/>
    </row>
    <row r="4436" spans="3:4">
      <c r="C4436" s="256"/>
      <c r="D4436" s="256"/>
    </row>
    <row r="4437" spans="3:4">
      <c r="C4437" s="256"/>
      <c r="D4437" s="256"/>
    </row>
    <row r="4438" spans="3:4">
      <c r="C4438" s="256"/>
      <c r="D4438" s="256"/>
    </row>
    <row r="4439" spans="3:4">
      <c r="C4439" s="256"/>
      <c r="D4439" s="256"/>
    </row>
    <row r="4440" spans="3:4">
      <c r="C4440" s="256"/>
      <c r="D4440" s="256"/>
    </row>
    <row r="4441" spans="3:4">
      <c r="C4441" s="256"/>
      <c r="D4441" s="256"/>
    </row>
    <row r="4442" spans="3:4">
      <c r="C4442" s="256"/>
      <c r="D4442" s="256"/>
    </row>
    <row r="4443" spans="3:4">
      <c r="C4443" s="256"/>
      <c r="D4443" s="256"/>
    </row>
    <row r="4444" spans="3:4">
      <c r="C4444" s="256"/>
      <c r="D4444" s="256"/>
    </row>
    <row r="4445" spans="3:4">
      <c r="C4445" s="256"/>
      <c r="D4445" s="256"/>
    </row>
    <row r="4446" spans="3:4">
      <c r="C4446" s="256"/>
      <c r="D4446" s="256"/>
    </row>
    <row r="4447" spans="3:4">
      <c r="C4447" s="256"/>
      <c r="D4447" s="256"/>
    </row>
    <row r="4448" spans="3:4">
      <c r="C4448" s="256"/>
      <c r="D4448" s="256"/>
    </row>
    <row r="4449" spans="3:4">
      <c r="C4449" s="256"/>
      <c r="D4449" s="256"/>
    </row>
    <row r="4450" spans="3:4">
      <c r="C4450" s="256"/>
      <c r="D4450" s="256"/>
    </row>
    <row r="4451" spans="3:4">
      <c r="C4451" s="256"/>
      <c r="D4451" s="256"/>
    </row>
    <row r="4452" spans="3:4">
      <c r="C4452" s="256"/>
      <c r="D4452" s="256"/>
    </row>
    <row r="4453" spans="3:4">
      <c r="C4453" s="256"/>
      <c r="D4453" s="256"/>
    </row>
    <row r="4454" spans="3:4">
      <c r="C4454" s="256"/>
      <c r="D4454" s="256"/>
    </row>
    <row r="4455" spans="3:4">
      <c r="C4455" s="256"/>
      <c r="D4455" s="256"/>
    </row>
    <row r="4456" spans="3:4">
      <c r="C4456" s="256"/>
      <c r="D4456" s="256"/>
    </row>
    <row r="4457" spans="3:4">
      <c r="C4457" s="256"/>
      <c r="D4457" s="256"/>
    </row>
    <row r="4458" spans="3:4">
      <c r="C4458" s="256"/>
      <c r="D4458" s="256"/>
    </row>
    <row r="4459" spans="3:4">
      <c r="C4459" s="256"/>
      <c r="D4459" s="256"/>
    </row>
    <row r="4460" spans="3:4">
      <c r="C4460" s="256"/>
      <c r="D4460" s="256"/>
    </row>
    <row r="4461" spans="3:4">
      <c r="C4461" s="256"/>
      <c r="D4461" s="256"/>
    </row>
    <row r="4462" spans="3:4">
      <c r="C4462" s="256"/>
      <c r="D4462" s="256"/>
    </row>
    <row r="4463" spans="3:4">
      <c r="C4463" s="256"/>
      <c r="D4463" s="256"/>
    </row>
    <row r="4464" spans="3:4">
      <c r="C4464" s="256"/>
      <c r="D4464" s="256"/>
    </row>
    <row r="4465" spans="3:4">
      <c r="C4465" s="256"/>
      <c r="D4465" s="256"/>
    </row>
    <row r="4466" spans="3:4">
      <c r="C4466" s="256"/>
      <c r="D4466" s="256"/>
    </row>
    <row r="4467" spans="3:4">
      <c r="C4467" s="256"/>
      <c r="D4467" s="256"/>
    </row>
    <row r="4468" spans="3:4">
      <c r="C4468" s="256"/>
      <c r="D4468" s="256"/>
    </row>
    <row r="4469" spans="3:4">
      <c r="C4469" s="256"/>
      <c r="D4469" s="256"/>
    </row>
    <row r="4470" spans="3:4">
      <c r="C4470" s="256"/>
      <c r="D4470" s="256"/>
    </row>
    <row r="4471" spans="3:4">
      <c r="C4471" s="256"/>
      <c r="D4471" s="256"/>
    </row>
    <row r="4472" spans="3:4">
      <c r="C4472" s="256"/>
      <c r="D4472" s="256"/>
    </row>
    <row r="4473" spans="3:4">
      <c r="C4473" s="256"/>
      <c r="D4473" s="256"/>
    </row>
    <row r="4474" spans="3:4">
      <c r="C4474" s="256"/>
      <c r="D4474" s="256"/>
    </row>
    <row r="4475" spans="3:4">
      <c r="C4475" s="256"/>
      <c r="D4475" s="256"/>
    </row>
    <row r="4476" spans="3:4">
      <c r="C4476" s="256"/>
      <c r="D4476" s="256"/>
    </row>
    <row r="4477" spans="3:4">
      <c r="C4477" s="256"/>
      <c r="D4477" s="256"/>
    </row>
    <row r="4478" spans="3:4">
      <c r="C4478" s="256"/>
      <c r="D4478" s="256"/>
    </row>
    <row r="4479" spans="3:4">
      <c r="C4479" s="256"/>
      <c r="D4479" s="256"/>
    </row>
    <row r="4480" spans="3:4">
      <c r="C4480" s="256"/>
      <c r="D4480" s="256"/>
    </row>
    <row r="4481" spans="3:4">
      <c r="C4481" s="256"/>
      <c r="D4481" s="256"/>
    </row>
    <row r="4482" spans="3:4">
      <c r="C4482" s="256"/>
      <c r="D4482" s="256"/>
    </row>
    <row r="4483" spans="3:4">
      <c r="C4483" s="256"/>
      <c r="D4483" s="256"/>
    </row>
    <row r="4484" spans="3:4">
      <c r="C4484" s="256"/>
      <c r="D4484" s="256"/>
    </row>
    <row r="4485" spans="3:4">
      <c r="C4485" s="256"/>
      <c r="D4485" s="256"/>
    </row>
    <row r="4486" spans="3:4">
      <c r="C4486" s="256"/>
      <c r="D4486" s="256"/>
    </row>
    <row r="4487" spans="3:4">
      <c r="C4487" s="256"/>
      <c r="D4487" s="256"/>
    </row>
    <row r="4488" spans="3:4">
      <c r="C4488" s="256"/>
      <c r="D4488" s="256"/>
    </row>
    <row r="4489" spans="3:4">
      <c r="C4489" s="256"/>
      <c r="D4489" s="256"/>
    </row>
    <row r="4490" spans="3:4">
      <c r="C4490" s="256"/>
      <c r="D4490" s="256"/>
    </row>
    <row r="4491" spans="3:4">
      <c r="C4491" s="256"/>
      <c r="D4491" s="256"/>
    </row>
    <row r="4492" spans="3:4">
      <c r="C4492" s="256"/>
      <c r="D4492" s="256"/>
    </row>
    <row r="4493" spans="3:4">
      <c r="C4493" s="256"/>
      <c r="D4493" s="256"/>
    </row>
    <row r="4494" spans="3:4">
      <c r="C4494" s="256"/>
      <c r="D4494" s="256"/>
    </row>
    <row r="4495" spans="3:4">
      <c r="C4495" s="256"/>
      <c r="D4495" s="256"/>
    </row>
    <row r="4496" spans="3:4">
      <c r="C4496" s="256"/>
      <c r="D4496" s="256"/>
    </row>
    <row r="4497" spans="3:4">
      <c r="C4497" s="256"/>
      <c r="D4497" s="256"/>
    </row>
    <row r="4498" spans="3:4">
      <c r="C4498" s="256"/>
      <c r="D4498" s="256"/>
    </row>
    <row r="4499" spans="3:4">
      <c r="C4499" s="256"/>
      <c r="D4499" s="256"/>
    </row>
    <row r="4500" spans="3:4">
      <c r="C4500" s="256"/>
      <c r="D4500" s="256"/>
    </row>
    <row r="4501" spans="3:4">
      <c r="C4501" s="256"/>
      <c r="D4501" s="256"/>
    </row>
    <row r="4502" spans="3:4">
      <c r="C4502" s="256"/>
      <c r="D4502" s="256"/>
    </row>
    <row r="4503" spans="3:4">
      <c r="C4503" s="256"/>
      <c r="D4503" s="256"/>
    </row>
    <row r="4504" spans="3:4">
      <c r="C4504" s="256"/>
      <c r="D4504" s="256"/>
    </row>
    <row r="4505" spans="3:4">
      <c r="C4505" s="256"/>
      <c r="D4505" s="256"/>
    </row>
    <row r="4506" spans="3:4">
      <c r="C4506" s="256"/>
      <c r="D4506" s="256"/>
    </row>
    <row r="4507" spans="3:4">
      <c r="C4507" s="256"/>
      <c r="D4507" s="256"/>
    </row>
    <row r="4508" spans="3:4">
      <c r="C4508" s="256"/>
      <c r="D4508" s="256"/>
    </row>
    <row r="4509" spans="3:4">
      <c r="C4509" s="256"/>
      <c r="D4509" s="256"/>
    </row>
    <row r="4510" spans="3:4">
      <c r="C4510" s="256"/>
      <c r="D4510" s="256"/>
    </row>
    <row r="4511" spans="3:4">
      <c r="C4511" s="256"/>
      <c r="D4511" s="256"/>
    </row>
    <row r="4512" spans="3:4">
      <c r="C4512" s="256"/>
      <c r="D4512" s="256"/>
    </row>
    <row r="4513" spans="3:4">
      <c r="C4513" s="256"/>
      <c r="D4513" s="256"/>
    </row>
    <row r="4514" spans="3:4">
      <c r="C4514" s="256"/>
      <c r="D4514" s="256"/>
    </row>
    <row r="4515" spans="3:4">
      <c r="C4515" s="256"/>
      <c r="D4515" s="256"/>
    </row>
    <row r="4516" spans="3:4">
      <c r="C4516" s="256"/>
      <c r="D4516" s="256"/>
    </row>
    <row r="4517" spans="3:4">
      <c r="C4517" s="256"/>
      <c r="D4517" s="256"/>
    </row>
    <row r="4518" spans="3:4">
      <c r="C4518" s="256"/>
      <c r="D4518" s="256"/>
    </row>
    <row r="4519" spans="3:4">
      <c r="C4519" s="256"/>
      <c r="D4519" s="256"/>
    </row>
    <row r="4520" spans="3:4">
      <c r="C4520" s="256"/>
      <c r="D4520" s="256"/>
    </row>
    <row r="4521" spans="3:4">
      <c r="C4521" s="256"/>
      <c r="D4521" s="256"/>
    </row>
    <row r="4522" spans="3:4">
      <c r="C4522" s="256"/>
      <c r="D4522" s="256"/>
    </row>
    <row r="4523" spans="3:4">
      <c r="C4523" s="256"/>
      <c r="D4523" s="256"/>
    </row>
    <row r="4524" spans="3:4">
      <c r="C4524" s="256"/>
      <c r="D4524" s="256"/>
    </row>
    <row r="4525" spans="3:4">
      <c r="C4525" s="256"/>
      <c r="D4525" s="256"/>
    </row>
    <row r="4526" spans="3:4">
      <c r="C4526" s="256"/>
      <c r="D4526" s="256"/>
    </row>
    <row r="4527" spans="3:4">
      <c r="C4527" s="256"/>
      <c r="D4527" s="256"/>
    </row>
    <row r="4528" spans="3:4">
      <c r="C4528" s="256"/>
      <c r="D4528" s="256"/>
    </row>
    <row r="4529" spans="3:4">
      <c r="C4529" s="256"/>
      <c r="D4529" s="256"/>
    </row>
    <row r="4530" spans="3:4">
      <c r="C4530" s="256"/>
      <c r="D4530" s="256"/>
    </row>
    <row r="4531" spans="3:4">
      <c r="C4531" s="256"/>
      <c r="D4531" s="256"/>
    </row>
    <row r="4532" spans="3:4">
      <c r="C4532" s="256"/>
      <c r="D4532" s="256"/>
    </row>
    <row r="4533" spans="3:4">
      <c r="C4533" s="256"/>
      <c r="D4533" s="256"/>
    </row>
    <row r="4534" spans="3:4">
      <c r="C4534" s="256"/>
      <c r="D4534" s="256"/>
    </row>
    <row r="4535" spans="3:4">
      <c r="C4535" s="256"/>
      <c r="D4535" s="256"/>
    </row>
    <row r="4536" spans="3:4">
      <c r="C4536" s="256"/>
      <c r="D4536" s="256"/>
    </row>
    <row r="4537" spans="3:4">
      <c r="C4537" s="256"/>
      <c r="D4537" s="256"/>
    </row>
    <row r="4538" spans="3:4">
      <c r="C4538" s="256"/>
      <c r="D4538" s="256"/>
    </row>
    <row r="4539" spans="3:4">
      <c r="C4539" s="256"/>
      <c r="D4539" s="256"/>
    </row>
    <row r="4540" spans="3:4">
      <c r="C4540" s="256"/>
      <c r="D4540" s="256"/>
    </row>
    <row r="4541" spans="3:4">
      <c r="C4541" s="256"/>
      <c r="D4541" s="256"/>
    </row>
    <row r="4542" spans="3:4">
      <c r="C4542" s="256"/>
      <c r="D4542" s="256"/>
    </row>
    <row r="4543" spans="3:4">
      <c r="C4543" s="256"/>
      <c r="D4543" s="256"/>
    </row>
    <row r="4544" spans="3:4">
      <c r="C4544" s="256"/>
      <c r="D4544" s="256"/>
    </row>
    <row r="4545" spans="3:4">
      <c r="C4545" s="256"/>
      <c r="D4545" s="256"/>
    </row>
    <row r="4546" spans="3:4">
      <c r="C4546" s="256"/>
      <c r="D4546" s="256"/>
    </row>
    <row r="4547" spans="3:4">
      <c r="C4547" s="256"/>
      <c r="D4547" s="256"/>
    </row>
    <row r="4548" spans="3:4">
      <c r="C4548" s="256"/>
      <c r="D4548" s="256"/>
    </row>
    <row r="4549" spans="3:4">
      <c r="C4549" s="256"/>
      <c r="D4549" s="256"/>
    </row>
    <row r="4550" spans="3:4">
      <c r="C4550" s="256"/>
      <c r="D4550" s="256"/>
    </row>
    <row r="4551" spans="3:4">
      <c r="C4551" s="256"/>
      <c r="D4551" s="256"/>
    </row>
    <row r="4552" spans="3:4">
      <c r="C4552" s="256"/>
      <c r="D4552" s="256"/>
    </row>
    <row r="4553" spans="3:4">
      <c r="C4553" s="256"/>
      <c r="D4553" s="256"/>
    </row>
    <row r="4554" spans="3:4">
      <c r="C4554" s="256"/>
      <c r="D4554" s="256"/>
    </row>
    <row r="4555" spans="3:4">
      <c r="C4555" s="256"/>
      <c r="D4555" s="256"/>
    </row>
    <row r="4556" spans="3:4">
      <c r="C4556" s="256"/>
      <c r="D4556" s="256"/>
    </row>
    <row r="4557" spans="3:4">
      <c r="C4557" s="256"/>
      <c r="D4557" s="256"/>
    </row>
    <row r="4558" spans="3:4">
      <c r="C4558" s="256"/>
      <c r="D4558" s="256"/>
    </row>
    <row r="4559" spans="3:4">
      <c r="C4559" s="256"/>
      <c r="D4559" s="256"/>
    </row>
    <row r="4560" spans="3:4">
      <c r="C4560" s="256"/>
      <c r="D4560" s="256"/>
    </row>
    <row r="4561" spans="3:4">
      <c r="C4561" s="256"/>
      <c r="D4561" s="256"/>
    </row>
    <row r="4562" spans="3:4">
      <c r="C4562" s="256"/>
      <c r="D4562" s="256"/>
    </row>
    <row r="4563" spans="3:4">
      <c r="C4563" s="256"/>
      <c r="D4563" s="256"/>
    </row>
    <row r="4564" spans="3:4">
      <c r="C4564" s="256"/>
      <c r="D4564" s="256"/>
    </row>
    <row r="4565" spans="3:4">
      <c r="C4565" s="256"/>
      <c r="D4565" s="256"/>
    </row>
    <row r="4566" spans="3:4">
      <c r="C4566" s="256"/>
      <c r="D4566" s="256"/>
    </row>
    <row r="4567" spans="3:4">
      <c r="C4567" s="256"/>
      <c r="D4567" s="256"/>
    </row>
    <row r="4568" spans="3:4">
      <c r="C4568" s="256"/>
      <c r="D4568" s="256"/>
    </row>
    <row r="4569" spans="3:4">
      <c r="C4569" s="256"/>
      <c r="D4569" s="256"/>
    </row>
    <row r="4570" spans="3:4">
      <c r="C4570" s="256"/>
      <c r="D4570" s="256"/>
    </row>
    <row r="4571" spans="3:4">
      <c r="C4571" s="256"/>
      <c r="D4571" s="256"/>
    </row>
    <row r="4572" spans="3:4">
      <c r="C4572" s="256"/>
      <c r="D4572" s="256"/>
    </row>
    <row r="4573" spans="3:4">
      <c r="C4573" s="256"/>
      <c r="D4573" s="256"/>
    </row>
    <row r="4574" spans="3:4">
      <c r="C4574" s="256"/>
      <c r="D4574" s="256"/>
    </row>
    <row r="4575" spans="3:4">
      <c r="C4575" s="256"/>
      <c r="D4575" s="256"/>
    </row>
    <row r="4576" spans="3:4">
      <c r="C4576" s="256"/>
      <c r="D4576" s="256"/>
    </row>
    <row r="4577" spans="3:4">
      <c r="C4577" s="256"/>
      <c r="D4577" s="256"/>
    </row>
    <row r="4578" spans="3:4">
      <c r="C4578" s="256"/>
      <c r="D4578" s="256"/>
    </row>
    <row r="4579" spans="3:4">
      <c r="C4579" s="256"/>
      <c r="D4579" s="256"/>
    </row>
    <row r="4580" spans="3:4">
      <c r="C4580" s="256"/>
      <c r="D4580" s="256"/>
    </row>
    <row r="4581" spans="3:4">
      <c r="C4581" s="256"/>
      <c r="D4581" s="256"/>
    </row>
    <row r="4582" spans="3:4">
      <c r="C4582" s="256"/>
      <c r="D4582" s="256"/>
    </row>
    <row r="4583" spans="3:4">
      <c r="C4583" s="256"/>
      <c r="D4583" s="256"/>
    </row>
    <row r="4584" spans="3:4">
      <c r="C4584" s="256"/>
      <c r="D4584" s="256"/>
    </row>
    <row r="4585" spans="3:4">
      <c r="C4585" s="256"/>
      <c r="D4585" s="256"/>
    </row>
    <row r="4586" spans="3:4">
      <c r="C4586" s="256"/>
      <c r="D4586" s="256"/>
    </row>
    <row r="4587" spans="3:4">
      <c r="C4587" s="256"/>
      <c r="D4587" s="256"/>
    </row>
    <row r="4588" spans="3:4">
      <c r="C4588" s="256"/>
      <c r="D4588" s="256"/>
    </row>
    <row r="4589" spans="3:4">
      <c r="C4589" s="256"/>
      <c r="D4589" s="256"/>
    </row>
    <row r="4590" spans="3:4">
      <c r="C4590" s="256"/>
      <c r="D4590" s="256"/>
    </row>
    <row r="4591" spans="3:4">
      <c r="C4591" s="256"/>
      <c r="D4591" s="256"/>
    </row>
    <row r="4592" spans="3:4">
      <c r="C4592" s="256"/>
      <c r="D4592" s="256"/>
    </row>
    <row r="4593" spans="3:4">
      <c r="C4593" s="256"/>
      <c r="D4593" s="256"/>
    </row>
    <row r="4594" spans="3:4">
      <c r="C4594" s="256"/>
      <c r="D4594" s="256"/>
    </row>
    <row r="4595" spans="3:4">
      <c r="C4595" s="256"/>
      <c r="D4595" s="256"/>
    </row>
    <row r="4596" spans="3:4">
      <c r="C4596" s="256"/>
      <c r="D4596" s="256"/>
    </row>
    <row r="4597" spans="3:4">
      <c r="C4597" s="256"/>
      <c r="D4597" s="256"/>
    </row>
    <row r="4598" spans="3:4">
      <c r="C4598" s="256"/>
      <c r="D4598" s="256"/>
    </row>
    <row r="4599" spans="3:4">
      <c r="C4599" s="256"/>
      <c r="D4599" s="256"/>
    </row>
    <row r="4600" spans="3:4">
      <c r="C4600" s="256"/>
      <c r="D4600" s="256"/>
    </row>
    <row r="4601" spans="3:4">
      <c r="C4601" s="256"/>
      <c r="D4601" s="256"/>
    </row>
    <row r="4602" spans="3:4">
      <c r="C4602" s="256"/>
      <c r="D4602" s="256"/>
    </row>
    <row r="4603" spans="3:4">
      <c r="C4603" s="256"/>
      <c r="D4603" s="256"/>
    </row>
    <row r="4604" spans="3:4">
      <c r="C4604" s="256"/>
      <c r="D4604" s="256"/>
    </row>
    <row r="4605" spans="3:4">
      <c r="C4605" s="256"/>
      <c r="D4605" s="256"/>
    </row>
    <row r="4606" spans="3:4">
      <c r="C4606" s="256"/>
      <c r="D4606" s="256"/>
    </row>
    <row r="4607" spans="3:4">
      <c r="C4607" s="256"/>
      <c r="D4607" s="256"/>
    </row>
    <row r="4608" spans="3:4">
      <c r="C4608" s="256"/>
      <c r="D4608" s="256"/>
    </row>
    <row r="4609" spans="3:4">
      <c r="C4609" s="256"/>
      <c r="D4609" s="256"/>
    </row>
    <row r="4610" spans="3:4">
      <c r="C4610" s="256"/>
      <c r="D4610" s="256"/>
    </row>
    <row r="4611" spans="3:4">
      <c r="C4611" s="256"/>
      <c r="D4611" s="256"/>
    </row>
    <row r="4612" spans="3:4">
      <c r="C4612" s="256"/>
      <c r="D4612" s="256"/>
    </row>
    <row r="4613" spans="3:4">
      <c r="C4613" s="256"/>
      <c r="D4613" s="256"/>
    </row>
    <row r="4614" spans="3:4">
      <c r="C4614" s="256"/>
      <c r="D4614" s="256"/>
    </row>
    <row r="4615" spans="3:4">
      <c r="C4615" s="256"/>
      <c r="D4615" s="256"/>
    </row>
    <row r="4616" spans="3:4">
      <c r="C4616" s="256"/>
      <c r="D4616" s="256"/>
    </row>
    <row r="4617" spans="3:4">
      <c r="C4617" s="256"/>
      <c r="D4617" s="256"/>
    </row>
    <row r="4618" spans="3:4">
      <c r="C4618" s="256"/>
      <c r="D4618" s="256"/>
    </row>
    <row r="4619" spans="3:4">
      <c r="C4619" s="256"/>
      <c r="D4619" s="256"/>
    </row>
    <row r="4620" spans="3:4">
      <c r="C4620" s="256"/>
      <c r="D4620" s="256"/>
    </row>
    <row r="4621" spans="3:4">
      <c r="C4621" s="256"/>
      <c r="D4621" s="256"/>
    </row>
    <row r="4622" spans="3:4">
      <c r="C4622" s="256"/>
      <c r="D4622" s="256"/>
    </row>
    <row r="4623" spans="3:4">
      <c r="C4623" s="256"/>
      <c r="D4623" s="256"/>
    </row>
    <row r="4624" spans="3:4">
      <c r="C4624" s="256"/>
      <c r="D4624" s="256"/>
    </row>
    <row r="4625" spans="3:4">
      <c r="C4625" s="256"/>
      <c r="D4625" s="256"/>
    </row>
    <row r="4626" spans="3:4">
      <c r="C4626" s="256"/>
      <c r="D4626" s="256"/>
    </row>
    <row r="4627" spans="3:4">
      <c r="C4627" s="256"/>
      <c r="D4627" s="256"/>
    </row>
    <row r="4628" spans="3:4">
      <c r="C4628" s="256"/>
      <c r="D4628" s="256"/>
    </row>
    <row r="4629" spans="3:4">
      <c r="C4629" s="256"/>
      <c r="D4629" s="256"/>
    </row>
    <row r="4630" spans="3:4">
      <c r="C4630" s="256"/>
      <c r="D4630" s="256"/>
    </row>
    <row r="4631" spans="3:4">
      <c r="C4631" s="256"/>
      <c r="D4631" s="256"/>
    </row>
    <row r="4632" spans="3:4">
      <c r="C4632" s="256"/>
      <c r="D4632" s="256"/>
    </row>
    <row r="4633" spans="3:4">
      <c r="C4633" s="256"/>
      <c r="D4633" s="256"/>
    </row>
    <row r="4634" spans="3:4">
      <c r="C4634" s="256"/>
      <c r="D4634" s="256"/>
    </row>
    <row r="4635" spans="3:4">
      <c r="C4635" s="256"/>
      <c r="D4635" s="256"/>
    </row>
    <row r="4636" spans="3:4">
      <c r="C4636" s="256"/>
      <c r="D4636" s="256"/>
    </row>
    <row r="4637" spans="3:4">
      <c r="C4637" s="256"/>
      <c r="D4637" s="256"/>
    </row>
    <row r="4638" spans="3:4">
      <c r="C4638" s="256"/>
      <c r="D4638" s="256"/>
    </row>
    <row r="4639" spans="3:4">
      <c r="C4639" s="256"/>
      <c r="D4639" s="256"/>
    </row>
    <row r="4640" spans="3:4">
      <c r="C4640" s="256"/>
      <c r="D4640" s="256"/>
    </row>
    <row r="4641" spans="3:4">
      <c r="C4641" s="256"/>
      <c r="D4641" s="256"/>
    </row>
    <row r="4642" spans="3:4">
      <c r="C4642" s="256"/>
      <c r="D4642" s="256"/>
    </row>
    <row r="4643" spans="3:4">
      <c r="C4643" s="256"/>
      <c r="D4643" s="256"/>
    </row>
    <row r="4644" spans="3:4">
      <c r="C4644" s="256"/>
      <c r="D4644" s="256"/>
    </row>
    <row r="4645" spans="3:4">
      <c r="C4645" s="256"/>
      <c r="D4645" s="256"/>
    </row>
    <row r="4646" spans="3:4">
      <c r="C4646" s="256"/>
      <c r="D4646" s="256"/>
    </row>
    <row r="4647" spans="3:4">
      <c r="C4647" s="256"/>
      <c r="D4647" s="256"/>
    </row>
    <row r="4648" spans="3:4">
      <c r="C4648" s="256"/>
      <c r="D4648" s="256"/>
    </row>
    <row r="4649" spans="3:4">
      <c r="C4649" s="256"/>
      <c r="D4649" s="256"/>
    </row>
    <row r="4650" spans="3:4">
      <c r="C4650" s="256"/>
      <c r="D4650" s="256"/>
    </row>
    <row r="4651" spans="3:4">
      <c r="C4651" s="256"/>
      <c r="D4651" s="256"/>
    </row>
    <row r="4652" spans="3:4">
      <c r="C4652" s="256"/>
      <c r="D4652" s="256"/>
    </row>
    <row r="4653" spans="3:4">
      <c r="C4653" s="256"/>
      <c r="D4653" s="256"/>
    </row>
    <row r="4654" spans="3:4">
      <c r="C4654" s="256"/>
      <c r="D4654" s="256"/>
    </row>
    <row r="4655" spans="3:4">
      <c r="C4655" s="256"/>
      <c r="D4655" s="256"/>
    </row>
    <row r="4656" spans="3:4">
      <c r="C4656" s="256"/>
      <c r="D4656" s="256"/>
    </row>
    <row r="4657" spans="3:4">
      <c r="C4657" s="256"/>
      <c r="D4657" s="256"/>
    </row>
    <row r="4658" spans="3:4">
      <c r="C4658" s="256"/>
      <c r="D4658" s="256"/>
    </row>
    <row r="4659" spans="3:4">
      <c r="C4659" s="256"/>
      <c r="D4659" s="256"/>
    </row>
    <row r="4660" spans="3:4">
      <c r="C4660" s="256"/>
      <c r="D4660" s="256"/>
    </row>
    <row r="4661" spans="3:4">
      <c r="C4661" s="256"/>
      <c r="D4661" s="256"/>
    </row>
    <row r="4662" spans="3:4">
      <c r="C4662" s="256"/>
      <c r="D4662" s="256"/>
    </row>
    <row r="4663" spans="3:4">
      <c r="C4663" s="256"/>
      <c r="D4663" s="256"/>
    </row>
    <row r="4664" spans="3:4">
      <c r="C4664" s="256"/>
      <c r="D4664" s="256"/>
    </row>
    <row r="4665" spans="3:4">
      <c r="C4665" s="256"/>
      <c r="D4665" s="256"/>
    </row>
    <row r="4666" spans="3:4">
      <c r="C4666" s="256"/>
      <c r="D4666" s="256"/>
    </row>
    <row r="4667" spans="3:4">
      <c r="C4667" s="256"/>
      <c r="D4667" s="256"/>
    </row>
    <row r="4668" spans="3:4">
      <c r="C4668" s="256"/>
      <c r="D4668" s="256"/>
    </row>
    <row r="4669" spans="3:4">
      <c r="C4669" s="256"/>
      <c r="D4669" s="256"/>
    </row>
    <row r="4670" spans="3:4">
      <c r="C4670" s="256"/>
      <c r="D4670" s="256"/>
    </row>
    <row r="4671" spans="3:4">
      <c r="C4671" s="256"/>
      <c r="D4671" s="256"/>
    </row>
    <row r="4672" spans="3:4">
      <c r="C4672" s="256"/>
      <c r="D4672" s="256"/>
    </row>
    <row r="4673" spans="3:4">
      <c r="C4673" s="256"/>
      <c r="D4673" s="256"/>
    </row>
    <row r="4674" spans="3:4">
      <c r="C4674" s="256"/>
      <c r="D4674" s="256"/>
    </row>
    <row r="4675" spans="3:4">
      <c r="C4675" s="256"/>
      <c r="D4675" s="256"/>
    </row>
    <row r="4676" spans="3:4">
      <c r="C4676" s="256"/>
      <c r="D4676" s="256"/>
    </row>
    <row r="4677" spans="3:4">
      <c r="C4677" s="256"/>
      <c r="D4677" s="256"/>
    </row>
    <row r="4678" spans="3:4">
      <c r="C4678" s="256"/>
      <c r="D4678" s="256"/>
    </row>
    <row r="4679" spans="3:4">
      <c r="C4679" s="256"/>
      <c r="D4679" s="256"/>
    </row>
    <row r="4680" spans="3:4">
      <c r="C4680" s="256"/>
      <c r="D4680" s="256"/>
    </row>
    <row r="4681" spans="3:4">
      <c r="C4681" s="256"/>
      <c r="D4681" s="256"/>
    </row>
    <row r="4682" spans="3:4">
      <c r="C4682" s="256"/>
      <c r="D4682" s="256"/>
    </row>
    <row r="4683" spans="3:4">
      <c r="C4683" s="256"/>
      <c r="D4683" s="256"/>
    </row>
    <row r="4684" spans="3:4">
      <c r="C4684" s="256"/>
      <c r="D4684" s="256"/>
    </row>
    <row r="4685" spans="3:4">
      <c r="C4685" s="256"/>
      <c r="D4685" s="256"/>
    </row>
    <row r="4686" spans="3:4">
      <c r="C4686" s="256"/>
      <c r="D4686" s="256"/>
    </row>
    <row r="4687" spans="3:4">
      <c r="C4687" s="256"/>
      <c r="D4687" s="256"/>
    </row>
    <row r="4688" spans="3:4">
      <c r="C4688" s="256"/>
      <c r="D4688" s="256"/>
    </row>
    <row r="4689" spans="3:4">
      <c r="C4689" s="256"/>
      <c r="D4689" s="256"/>
    </row>
    <row r="4690" spans="3:4">
      <c r="C4690" s="256"/>
      <c r="D4690" s="256"/>
    </row>
    <row r="4691" spans="3:4">
      <c r="C4691" s="256"/>
      <c r="D4691" s="256"/>
    </row>
    <row r="4692" spans="3:4">
      <c r="C4692" s="256"/>
      <c r="D4692" s="256"/>
    </row>
    <row r="4693" spans="3:4">
      <c r="C4693" s="256"/>
      <c r="D4693" s="256"/>
    </row>
    <row r="4694" spans="3:4">
      <c r="C4694" s="256"/>
      <c r="D4694" s="256"/>
    </row>
    <row r="4695" spans="3:4">
      <c r="C4695" s="256"/>
      <c r="D4695" s="256"/>
    </row>
    <row r="4696" spans="3:4">
      <c r="C4696" s="256"/>
      <c r="D4696" s="256"/>
    </row>
    <row r="4697" spans="3:4">
      <c r="C4697" s="256"/>
      <c r="D4697" s="256"/>
    </row>
    <row r="4698" spans="3:4">
      <c r="C4698" s="256"/>
      <c r="D4698" s="256"/>
    </row>
    <row r="4699" spans="3:4">
      <c r="C4699" s="256"/>
      <c r="D4699" s="256"/>
    </row>
    <row r="4700" spans="3:4">
      <c r="C4700" s="256"/>
      <c r="D4700" s="256"/>
    </row>
    <row r="4701" spans="3:4">
      <c r="C4701" s="256"/>
      <c r="D4701" s="256"/>
    </row>
    <row r="4702" spans="3:4">
      <c r="C4702" s="256"/>
      <c r="D4702" s="256"/>
    </row>
    <row r="4703" spans="3:4">
      <c r="C4703" s="256"/>
      <c r="D4703" s="256"/>
    </row>
    <row r="4704" spans="3:4">
      <c r="C4704" s="256"/>
      <c r="D4704" s="256"/>
    </row>
    <row r="4705" spans="3:4">
      <c r="C4705" s="256"/>
      <c r="D4705" s="256"/>
    </row>
    <row r="4706" spans="3:4">
      <c r="C4706" s="256"/>
      <c r="D4706" s="256"/>
    </row>
    <row r="4707" spans="3:4">
      <c r="C4707" s="256"/>
      <c r="D4707" s="256"/>
    </row>
    <row r="4708" spans="3:4">
      <c r="C4708" s="256"/>
      <c r="D4708" s="256"/>
    </row>
    <row r="4709" spans="3:4">
      <c r="C4709" s="256"/>
      <c r="D4709" s="256"/>
    </row>
    <row r="4710" spans="3:4">
      <c r="C4710" s="256"/>
      <c r="D4710" s="256"/>
    </row>
    <row r="4711" spans="3:4">
      <c r="C4711" s="256"/>
      <c r="D4711" s="256"/>
    </row>
    <row r="4712" spans="3:4">
      <c r="C4712" s="256"/>
      <c r="D4712" s="256"/>
    </row>
    <row r="4713" spans="3:4">
      <c r="C4713" s="256"/>
      <c r="D4713" s="256"/>
    </row>
    <row r="4714" spans="3:4">
      <c r="C4714" s="256"/>
      <c r="D4714" s="256"/>
    </row>
    <row r="4715" spans="3:4">
      <c r="C4715" s="256"/>
      <c r="D4715" s="256"/>
    </row>
    <row r="4716" spans="3:4">
      <c r="C4716" s="256"/>
      <c r="D4716" s="256"/>
    </row>
    <row r="4717" spans="3:4">
      <c r="C4717" s="256"/>
      <c r="D4717" s="256"/>
    </row>
    <row r="4718" spans="3:4">
      <c r="C4718" s="256"/>
      <c r="D4718" s="256"/>
    </row>
    <row r="4719" spans="3:4">
      <c r="C4719" s="256"/>
      <c r="D4719" s="256"/>
    </row>
    <row r="4720" spans="3:4">
      <c r="C4720" s="256"/>
      <c r="D4720" s="256"/>
    </row>
    <row r="4721" spans="3:4">
      <c r="C4721" s="256"/>
      <c r="D4721" s="256"/>
    </row>
    <row r="4722" spans="3:4">
      <c r="C4722" s="256"/>
      <c r="D4722" s="256"/>
    </row>
    <row r="4723" spans="3:4">
      <c r="C4723" s="256"/>
      <c r="D4723" s="256"/>
    </row>
    <row r="4724" spans="3:4">
      <c r="C4724" s="256"/>
      <c r="D4724" s="256"/>
    </row>
    <row r="4725" spans="3:4">
      <c r="C4725" s="256"/>
      <c r="D4725" s="256"/>
    </row>
    <row r="4726" spans="3:4">
      <c r="C4726" s="256"/>
      <c r="D4726" s="256"/>
    </row>
    <row r="4727" spans="3:4">
      <c r="C4727" s="256"/>
      <c r="D4727" s="256"/>
    </row>
    <row r="4728" spans="3:4">
      <c r="C4728" s="256"/>
      <c r="D4728" s="256"/>
    </row>
    <row r="4729" spans="3:4">
      <c r="C4729" s="256"/>
      <c r="D4729" s="256"/>
    </row>
    <row r="4730" spans="3:4">
      <c r="C4730" s="256"/>
      <c r="D4730" s="256"/>
    </row>
    <row r="4731" spans="3:4">
      <c r="C4731" s="256"/>
      <c r="D4731" s="256"/>
    </row>
    <row r="4732" spans="3:4">
      <c r="C4732" s="256"/>
      <c r="D4732" s="256"/>
    </row>
    <row r="4733" spans="3:4">
      <c r="C4733" s="256"/>
      <c r="D4733" s="256"/>
    </row>
    <row r="4734" spans="3:4">
      <c r="C4734" s="256"/>
      <c r="D4734" s="256"/>
    </row>
    <row r="4735" spans="3:4">
      <c r="C4735" s="256"/>
      <c r="D4735" s="256"/>
    </row>
    <row r="4736" spans="3:4">
      <c r="C4736" s="256"/>
      <c r="D4736" s="256"/>
    </row>
    <row r="4737" spans="3:4">
      <c r="C4737" s="256"/>
      <c r="D4737" s="256"/>
    </row>
    <row r="4738" spans="3:4">
      <c r="C4738" s="256"/>
      <c r="D4738" s="256"/>
    </row>
    <row r="4739" spans="3:4">
      <c r="C4739" s="256"/>
      <c r="D4739" s="256"/>
    </row>
    <row r="4740" spans="3:4">
      <c r="C4740" s="256"/>
      <c r="D4740" s="256"/>
    </row>
    <row r="4741" spans="3:4">
      <c r="C4741" s="256"/>
      <c r="D4741" s="256"/>
    </row>
    <row r="4742" spans="3:4">
      <c r="C4742" s="256"/>
      <c r="D4742" s="256"/>
    </row>
    <row r="4743" spans="3:4">
      <c r="C4743" s="256"/>
      <c r="D4743" s="256"/>
    </row>
    <row r="4744" spans="3:4">
      <c r="C4744" s="256"/>
      <c r="D4744" s="256"/>
    </row>
    <row r="4745" spans="3:4">
      <c r="C4745" s="256"/>
      <c r="D4745" s="256"/>
    </row>
    <row r="4746" spans="3:4">
      <c r="C4746" s="256"/>
      <c r="D4746" s="256"/>
    </row>
    <row r="4747" spans="3:4">
      <c r="C4747" s="256"/>
      <c r="D4747" s="256"/>
    </row>
    <row r="4748" spans="3:4">
      <c r="C4748" s="256"/>
      <c r="D4748" s="256"/>
    </row>
    <row r="4749" spans="3:4">
      <c r="C4749" s="256"/>
      <c r="D4749" s="256"/>
    </row>
    <row r="4750" spans="3:4">
      <c r="C4750" s="256"/>
      <c r="D4750" s="256"/>
    </row>
    <row r="4751" spans="3:4">
      <c r="C4751" s="256"/>
      <c r="D4751" s="256"/>
    </row>
    <row r="4752" spans="3:4">
      <c r="C4752" s="256"/>
      <c r="D4752" s="256"/>
    </row>
    <row r="4753" spans="3:4">
      <c r="C4753" s="256"/>
      <c r="D4753" s="256"/>
    </row>
    <row r="4754" spans="3:4">
      <c r="C4754" s="256"/>
      <c r="D4754" s="256"/>
    </row>
    <row r="4755" spans="3:4">
      <c r="C4755" s="256"/>
      <c r="D4755" s="256"/>
    </row>
    <row r="4756" spans="3:4">
      <c r="C4756" s="256"/>
      <c r="D4756" s="256"/>
    </row>
    <row r="4757" spans="3:4">
      <c r="C4757" s="256"/>
      <c r="D4757" s="256"/>
    </row>
    <row r="4758" spans="3:4">
      <c r="C4758" s="256"/>
      <c r="D4758" s="256"/>
    </row>
    <row r="4759" spans="3:4">
      <c r="C4759" s="256"/>
      <c r="D4759" s="256"/>
    </row>
    <row r="4760" spans="3:4">
      <c r="C4760" s="256"/>
      <c r="D4760" s="256"/>
    </row>
    <row r="4761" spans="3:4">
      <c r="C4761" s="256"/>
      <c r="D4761" s="256"/>
    </row>
    <row r="4762" spans="3:4">
      <c r="C4762" s="256"/>
      <c r="D4762" s="256"/>
    </row>
    <row r="4763" spans="3:4">
      <c r="C4763" s="256"/>
      <c r="D4763" s="256"/>
    </row>
    <row r="4764" spans="3:4">
      <c r="C4764" s="256"/>
      <c r="D4764" s="256"/>
    </row>
    <row r="4765" spans="3:4">
      <c r="C4765" s="256"/>
      <c r="D4765" s="256"/>
    </row>
    <row r="4766" spans="3:4">
      <c r="C4766" s="256"/>
      <c r="D4766" s="256"/>
    </row>
    <row r="4767" spans="3:4">
      <c r="C4767" s="256"/>
      <c r="D4767" s="256"/>
    </row>
    <row r="4768" spans="3:4">
      <c r="C4768" s="256"/>
      <c r="D4768" s="256"/>
    </row>
    <row r="4769" spans="3:4">
      <c r="C4769" s="256"/>
      <c r="D4769" s="256"/>
    </row>
    <row r="4770" spans="3:4">
      <c r="C4770" s="256"/>
      <c r="D4770" s="256"/>
    </row>
    <row r="4771" spans="3:4">
      <c r="C4771" s="256"/>
      <c r="D4771" s="256"/>
    </row>
    <row r="4772" spans="3:4">
      <c r="C4772" s="256"/>
      <c r="D4772" s="256"/>
    </row>
    <row r="4773" spans="3:4">
      <c r="C4773" s="256"/>
      <c r="D4773" s="256"/>
    </row>
    <row r="4774" spans="3:4">
      <c r="C4774" s="256"/>
      <c r="D4774" s="256"/>
    </row>
    <row r="4775" spans="3:4">
      <c r="C4775" s="256"/>
      <c r="D4775" s="256"/>
    </row>
    <row r="4776" spans="3:4">
      <c r="C4776" s="256"/>
      <c r="D4776" s="256"/>
    </row>
    <row r="4777" spans="3:4">
      <c r="C4777" s="256"/>
      <c r="D4777" s="256"/>
    </row>
    <row r="4778" spans="3:4">
      <c r="C4778" s="256"/>
      <c r="D4778" s="256"/>
    </row>
    <row r="4779" spans="3:4">
      <c r="C4779" s="256"/>
      <c r="D4779" s="256"/>
    </row>
    <row r="4780" spans="3:4">
      <c r="C4780" s="256"/>
      <c r="D4780" s="256"/>
    </row>
    <row r="4781" spans="3:4">
      <c r="C4781" s="256"/>
      <c r="D4781" s="256"/>
    </row>
    <row r="4782" spans="3:4">
      <c r="C4782" s="256"/>
      <c r="D4782" s="256"/>
    </row>
    <row r="4783" spans="3:4">
      <c r="C4783" s="256"/>
      <c r="D4783" s="256"/>
    </row>
    <row r="4784" spans="3:4">
      <c r="C4784" s="256"/>
      <c r="D4784" s="256"/>
    </row>
    <row r="4785" spans="3:4">
      <c r="C4785" s="256"/>
      <c r="D4785" s="256"/>
    </row>
    <row r="4786" spans="3:4">
      <c r="C4786" s="256"/>
      <c r="D4786" s="256"/>
    </row>
    <row r="4787" spans="3:4">
      <c r="C4787" s="256"/>
      <c r="D4787" s="256"/>
    </row>
    <row r="4788" spans="3:4">
      <c r="C4788" s="256"/>
      <c r="D4788" s="256"/>
    </row>
    <row r="4789" spans="3:4">
      <c r="C4789" s="256"/>
      <c r="D4789" s="256"/>
    </row>
    <row r="4790" spans="3:4">
      <c r="C4790" s="256"/>
      <c r="D4790" s="256"/>
    </row>
    <row r="4791" spans="3:4">
      <c r="C4791" s="256"/>
      <c r="D4791" s="256"/>
    </row>
    <row r="4792" spans="3:4">
      <c r="C4792" s="256"/>
      <c r="D4792" s="256"/>
    </row>
    <row r="4793" spans="3:4">
      <c r="C4793" s="256"/>
      <c r="D4793" s="256"/>
    </row>
    <row r="4794" spans="3:4">
      <c r="C4794" s="256"/>
      <c r="D4794" s="256"/>
    </row>
    <row r="4795" spans="3:4">
      <c r="C4795" s="256"/>
      <c r="D4795" s="256"/>
    </row>
    <row r="4796" spans="3:4">
      <c r="C4796" s="256"/>
      <c r="D4796" s="256"/>
    </row>
    <row r="4797" spans="3:4">
      <c r="C4797" s="256"/>
      <c r="D4797" s="256"/>
    </row>
    <row r="4798" spans="3:4">
      <c r="C4798" s="256"/>
      <c r="D4798" s="256"/>
    </row>
    <row r="4799" spans="3:4">
      <c r="C4799" s="256"/>
      <c r="D4799" s="256"/>
    </row>
    <row r="4800" spans="3:4">
      <c r="C4800" s="256"/>
      <c r="D4800" s="256"/>
    </row>
    <row r="4801" spans="3:4">
      <c r="C4801" s="256"/>
      <c r="D4801" s="256"/>
    </row>
    <row r="4802" spans="3:4">
      <c r="C4802" s="256"/>
      <c r="D4802" s="256"/>
    </row>
    <row r="4803" spans="3:4">
      <c r="C4803" s="256"/>
      <c r="D4803" s="256"/>
    </row>
    <row r="4804" spans="3:4">
      <c r="C4804" s="256"/>
      <c r="D4804" s="256"/>
    </row>
    <row r="4805" spans="3:4">
      <c r="C4805" s="256"/>
      <c r="D4805" s="256"/>
    </row>
    <row r="4806" spans="3:4">
      <c r="C4806" s="256"/>
      <c r="D4806" s="256"/>
    </row>
    <row r="4807" spans="3:4">
      <c r="C4807" s="256"/>
      <c r="D4807" s="256"/>
    </row>
    <row r="4808" spans="3:4">
      <c r="C4808" s="256"/>
      <c r="D4808" s="256"/>
    </row>
    <row r="4809" spans="3:4">
      <c r="C4809" s="256"/>
      <c r="D4809" s="256"/>
    </row>
    <row r="4810" spans="3:4">
      <c r="C4810" s="256"/>
      <c r="D4810" s="256"/>
    </row>
    <row r="4811" spans="3:4">
      <c r="C4811" s="256"/>
      <c r="D4811" s="256"/>
    </row>
    <row r="4812" spans="3:4">
      <c r="C4812" s="256"/>
      <c r="D4812" s="256"/>
    </row>
    <row r="4813" spans="3:4">
      <c r="C4813" s="256"/>
      <c r="D4813" s="256"/>
    </row>
    <row r="4814" spans="3:4">
      <c r="C4814" s="256"/>
      <c r="D4814" s="256"/>
    </row>
    <row r="4815" spans="3:4">
      <c r="C4815" s="256"/>
      <c r="D4815" s="256"/>
    </row>
    <row r="4816" spans="3:4">
      <c r="C4816" s="256"/>
      <c r="D4816" s="256"/>
    </row>
    <row r="4817" spans="3:4">
      <c r="C4817" s="256"/>
      <c r="D4817" s="256"/>
    </row>
    <row r="4818" spans="3:4">
      <c r="C4818" s="256"/>
      <c r="D4818" s="256"/>
    </row>
    <row r="4819" spans="3:4">
      <c r="C4819" s="256"/>
      <c r="D4819" s="256"/>
    </row>
    <row r="4820" spans="3:4">
      <c r="C4820" s="256"/>
      <c r="D4820" s="256"/>
    </row>
    <row r="4821" spans="3:4">
      <c r="C4821" s="256"/>
      <c r="D4821" s="256"/>
    </row>
    <row r="4822" spans="3:4">
      <c r="C4822" s="256"/>
      <c r="D4822" s="256"/>
    </row>
    <row r="4823" spans="3:4">
      <c r="C4823" s="256"/>
      <c r="D4823" s="256"/>
    </row>
    <row r="4824" spans="3:4">
      <c r="C4824" s="256"/>
      <c r="D4824" s="256"/>
    </row>
    <row r="4825" spans="3:4">
      <c r="C4825" s="256"/>
      <c r="D4825" s="256"/>
    </row>
    <row r="4826" spans="3:4">
      <c r="C4826" s="256"/>
      <c r="D4826" s="256"/>
    </row>
    <row r="4827" spans="3:4">
      <c r="C4827" s="256"/>
      <c r="D4827" s="256"/>
    </row>
    <row r="4828" spans="3:4">
      <c r="C4828" s="256"/>
      <c r="D4828" s="256"/>
    </row>
    <row r="4829" spans="3:4">
      <c r="C4829" s="256"/>
      <c r="D4829" s="256"/>
    </row>
    <row r="4830" spans="3:4">
      <c r="C4830" s="256"/>
      <c r="D4830" s="256"/>
    </row>
    <row r="4831" spans="3:4">
      <c r="C4831" s="256"/>
      <c r="D4831" s="256"/>
    </row>
    <row r="4832" spans="3:4">
      <c r="C4832" s="256"/>
      <c r="D4832" s="256"/>
    </row>
    <row r="4833" spans="3:4">
      <c r="C4833" s="256"/>
      <c r="D4833" s="256"/>
    </row>
    <row r="4834" spans="3:4">
      <c r="C4834" s="256"/>
      <c r="D4834" s="256"/>
    </row>
    <row r="4835" spans="3:4">
      <c r="C4835" s="256"/>
      <c r="D4835" s="256"/>
    </row>
    <row r="4836" spans="3:4">
      <c r="C4836" s="256"/>
      <c r="D4836" s="256"/>
    </row>
    <row r="4837" spans="3:4">
      <c r="C4837" s="256"/>
      <c r="D4837" s="256"/>
    </row>
    <row r="4838" spans="3:4">
      <c r="C4838" s="256"/>
      <c r="D4838" s="256"/>
    </row>
    <row r="4839" spans="3:4">
      <c r="C4839" s="256"/>
      <c r="D4839" s="256"/>
    </row>
    <row r="4840" spans="3:4">
      <c r="C4840" s="256"/>
      <c r="D4840" s="256"/>
    </row>
    <row r="4841" spans="3:4">
      <c r="C4841" s="256"/>
      <c r="D4841" s="256"/>
    </row>
    <row r="4842" spans="3:4">
      <c r="C4842" s="256"/>
      <c r="D4842" s="256"/>
    </row>
    <row r="4843" spans="3:4">
      <c r="C4843" s="256"/>
      <c r="D4843" s="256"/>
    </row>
    <row r="4844" spans="3:4">
      <c r="C4844" s="256"/>
      <c r="D4844" s="256"/>
    </row>
    <row r="4845" spans="3:4">
      <c r="C4845" s="256"/>
      <c r="D4845" s="256"/>
    </row>
    <row r="4846" spans="3:4">
      <c r="C4846" s="256"/>
      <c r="D4846" s="256"/>
    </row>
    <row r="4847" spans="3:4">
      <c r="C4847" s="256"/>
      <c r="D4847" s="256"/>
    </row>
    <row r="4848" spans="3:4">
      <c r="C4848" s="256"/>
      <c r="D4848" s="256"/>
    </row>
    <row r="4849" spans="3:4">
      <c r="C4849" s="256"/>
      <c r="D4849" s="256"/>
    </row>
    <row r="4850" spans="3:4">
      <c r="C4850" s="256"/>
      <c r="D4850" s="256"/>
    </row>
    <row r="4851" spans="3:4">
      <c r="C4851" s="256"/>
      <c r="D4851" s="256"/>
    </row>
    <row r="4852" spans="3:4">
      <c r="C4852" s="256"/>
      <c r="D4852" s="256"/>
    </row>
    <row r="4853" spans="3:4">
      <c r="C4853" s="256"/>
      <c r="D4853" s="256"/>
    </row>
    <row r="4854" spans="3:4">
      <c r="C4854" s="256"/>
      <c r="D4854" s="256"/>
    </row>
    <row r="4855" spans="3:4">
      <c r="C4855" s="256"/>
      <c r="D4855" s="256"/>
    </row>
    <row r="4856" spans="3:4">
      <c r="C4856" s="256"/>
      <c r="D4856" s="256"/>
    </row>
    <row r="4857" spans="3:4">
      <c r="C4857" s="256"/>
      <c r="D4857" s="256"/>
    </row>
    <row r="4858" spans="3:4">
      <c r="C4858" s="256"/>
      <c r="D4858" s="256"/>
    </row>
    <row r="4859" spans="3:4">
      <c r="C4859" s="256"/>
      <c r="D4859" s="256"/>
    </row>
    <row r="4860" spans="3:4">
      <c r="C4860" s="256"/>
      <c r="D4860" s="256"/>
    </row>
    <row r="4861" spans="3:4">
      <c r="C4861" s="256"/>
      <c r="D4861" s="256"/>
    </row>
    <row r="4862" spans="3:4">
      <c r="C4862" s="256"/>
      <c r="D4862" s="256"/>
    </row>
    <row r="4863" spans="3:4">
      <c r="C4863" s="256"/>
      <c r="D4863" s="256"/>
    </row>
    <row r="4864" spans="3:4">
      <c r="C4864" s="256"/>
      <c r="D4864" s="256"/>
    </row>
    <row r="4865" spans="3:4">
      <c r="C4865" s="256"/>
      <c r="D4865" s="256"/>
    </row>
    <row r="4866" spans="3:4">
      <c r="C4866" s="256"/>
      <c r="D4866" s="256"/>
    </row>
    <row r="4867" spans="3:4">
      <c r="C4867" s="256"/>
      <c r="D4867" s="256"/>
    </row>
    <row r="4868" spans="3:4">
      <c r="C4868" s="256"/>
      <c r="D4868" s="256"/>
    </row>
    <row r="4869" spans="3:4">
      <c r="C4869" s="256"/>
      <c r="D4869" s="256"/>
    </row>
    <row r="4870" spans="3:4">
      <c r="C4870" s="256"/>
      <c r="D4870" s="256"/>
    </row>
    <row r="4871" spans="3:4">
      <c r="C4871" s="256"/>
      <c r="D4871" s="256"/>
    </row>
    <row r="4872" spans="3:4">
      <c r="C4872" s="256"/>
      <c r="D4872" s="256"/>
    </row>
    <row r="4873" spans="3:4">
      <c r="C4873" s="256"/>
      <c r="D4873" s="256"/>
    </row>
    <row r="4874" spans="3:4">
      <c r="C4874" s="256"/>
      <c r="D4874" s="256"/>
    </row>
    <row r="4875" spans="3:4">
      <c r="C4875" s="256"/>
      <c r="D4875" s="256"/>
    </row>
    <row r="4876" spans="3:4">
      <c r="C4876" s="256"/>
      <c r="D4876" s="256"/>
    </row>
    <row r="4877" spans="3:4">
      <c r="C4877" s="256"/>
      <c r="D4877" s="256"/>
    </row>
    <row r="4878" spans="3:4">
      <c r="C4878" s="256"/>
      <c r="D4878" s="256"/>
    </row>
    <row r="4879" spans="3:4">
      <c r="C4879" s="256"/>
      <c r="D4879" s="256"/>
    </row>
    <row r="4880" spans="3:4">
      <c r="C4880" s="256"/>
      <c r="D4880" s="256"/>
    </row>
    <row r="4881" spans="3:4">
      <c r="C4881" s="256"/>
      <c r="D4881" s="256"/>
    </row>
    <row r="4882" spans="3:4">
      <c r="C4882" s="256"/>
      <c r="D4882" s="256"/>
    </row>
    <row r="4883" spans="3:4">
      <c r="C4883" s="256"/>
      <c r="D4883" s="256"/>
    </row>
    <row r="4884" spans="3:4">
      <c r="C4884" s="256"/>
      <c r="D4884" s="256"/>
    </row>
    <row r="4885" spans="3:4">
      <c r="C4885" s="256"/>
      <c r="D4885" s="256"/>
    </row>
    <row r="4886" spans="3:4">
      <c r="C4886" s="256"/>
      <c r="D4886" s="256"/>
    </row>
    <row r="4887" spans="3:4">
      <c r="C4887" s="256"/>
      <c r="D4887" s="256"/>
    </row>
    <row r="4888" spans="3:4">
      <c r="C4888" s="256"/>
      <c r="D4888" s="256"/>
    </row>
    <row r="4889" spans="3:4">
      <c r="C4889" s="256"/>
      <c r="D4889" s="256"/>
    </row>
    <row r="4890" spans="3:4">
      <c r="C4890" s="256"/>
      <c r="D4890" s="256"/>
    </row>
    <row r="4891" spans="3:4">
      <c r="C4891" s="256"/>
      <c r="D4891" s="256"/>
    </row>
    <row r="4892" spans="3:4">
      <c r="C4892" s="256"/>
      <c r="D4892" s="256"/>
    </row>
    <row r="4893" spans="3:4">
      <c r="C4893" s="256"/>
      <c r="D4893" s="256"/>
    </row>
    <row r="4894" spans="3:4">
      <c r="C4894" s="256"/>
      <c r="D4894" s="256"/>
    </row>
    <row r="4895" spans="3:4">
      <c r="C4895" s="256"/>
      <c r="D4895" s="256"/>
    </row>
    <row r="4896" spans="3:4">
      <c r="C4896" s="256"/>
      <c r="D4896" s="256"/>
    </row>
    <row r="4897" spans="3:4">
      <c r="C4897" s="256"/>
      <c r="D4897" s="256"/>
    </row>
    <row r="4898" spans="3:4">
      <c r="C4898" s="256"/>
      <c r="D4898" s="256"/>
    </row>
    <row r="4899" spans="3:4">
      <c r="C4899" s="256"/>
      <c r="D4899" s="256"/>
    </row>
    <row r="4900" spans="3:4">
      <c r="C4900" s="256"/>
      <c r="D4900" s="256"/>
    </row>
    <row r="4901" spans="3:4">
      <c r="C4901" s="256"/>
      <c r="D4901" s="256"/>
    </row>
    <row r="4902" spans="3:4">
      <c r="C4902" s="256"/>
      <c r="D4902" s="256"/>
    </row>
    <row r="4903" spans="3:4">
      <c r="C4903" s="256"/>
      <c r="D4903" s="256"/>
    </row>
    <row r="4904" spans="3:4">
      <c r="C4904" s="256"/>
      <c r="D4904" s="256"/>
    </row>
    <row r="4905" spans="3:4">
      <c r="C4905" s="256"/>
      <c r="D4905" s="256"/>
    </row>
    <row r="4906" spans="3:4">
      <c r="C4906" s="256"/>
      <c r="D4906" s="256"/>
    </row>
    <row r="4907" spans="3:4">
      <c r="C4907" s="256"/>
      <c r="D4907" s="256"/>
    </row>
    <row r="4908" spans="3:4">
      <c r="C4908" s="256"/>
      <c r="D4908" s="256"/>
    </row>
    <row r="4909" spans="3:4">
      <c r="C4909" s="256"/>
      <c r="D4909" s="256"/>
    </row>
    <row r="4910" spans="3:4">
      <c r="C4910" s="256"/>
      <c r="D4910" s="256"/>
    </row>
    <row r="4911" spans="3:4">
      <c r="C4911" s="256"/>
      <c r="D4911" s="256"/>
    </row>
    <row r="4912" spans="3:4">
      <c r="C4912" s="256"/>
      <c r="D4912" s="256"/>
    </row>
    <row r="4913" spans="3:4">
      <c r="C4913" s="256"/>
      <c r="D4913" s="256"/>
    </row>
    <row r="4914" spans="3:4">
      <c r="C4914" s="256"/>
      <c r="D4914" s="256"/>
    </row>
    <row r="4915" spans="3:4">
      <c r="C4915" s="256"/>
      <c r="D4915" s="256"/>
    </row>
    <row r="4916" spans="3:4">
      <c r="C4916" s="256"/>
      <c r="D4916" s="256"/>
    </row>
    <row r="4917" spans="3:4">
      <c r="C4917" s="256"/>
      <c r="D4917" s="256"/>
    </row>
    <row r="4918" spans="3:4">
      <c r="C4918" s="256"/>
      <c r="D4918" s="256"/>
    </row>
    <row r="4919" spans="3:4">
      <c r="C4919" s="256"/>
      <c r="D4919" s="256"/>
    </row>
    <row r="4920" spans="3:4">
      <c r="C4920" s="256"/>
      <c r="D4920" s="256"/>
    </row>
    <row r="4921" spans="3:4">
      <c r="C4921" s="256"/>
      <c r="D4921" s="256"/>
    </row>
    <row r="4922" spans="3:4">
      <c r="C4922" s="256"/>
      <c r="D4922" s="256"/>
    </row>
    <row r="4923" spans="3:4">
      <c r="C4923" s="256"/>
      <c r="D4923" s="256"/>
    </row>
    <row r="4924" spans="3:4">
      <c r="C4924" s="256"/>
      <c r="D4924" s="256"/>
    </row>
    <row r="4925" spans="3:4">
      <c r="C4925" s="256"/>
      <c r="D4925" s="256"/>
    </row>
    <row r="4926" spans="3:4">
      <c r="C4926" s="256"/>
      <c r="D4926" s="256"/>
    </row>
    <row r="4927" spans="3:4">
      <c r="C4927" s="256"/>
      <c r="D4927" s="256"/>
    </row>
    <row r="4928" spans="3:4">
      <c r="C4928" s="256"/>
      <c r="D4928" s="256"/>
    </row>
    <row r="4929" spans="3:4">
      <c r="C4929" s="256"/>
      <c r="D4929" s="256"/>
    </row>
    <row r="4930" spans="3:4">
      <c r="C4930" s="256"/>
      <c r="D4930" s="256"/>
    </row>
    <row r="4931" spans="3:4">
      <c r="C4931" s="256"/>
      <c r="D4931" s="256"/>
    </row>
    <row r="4932" spans="3:4">
      <c r="C4932" s="256"/>
      <c r="D4932" s="256"/>
    </row>
    <row r="4933" spans="3:4">
      <c r="C4933" s="256"/>
      <c r="D4933" s="256"/>
    </row>
    <row r="4934" spans="3:4">
      <c r="C4934" s="256"/>
      <c r="D4934" s="256"/>
    </row>
    <row r="4935" spans="3:4">
      <c r="C4935" s="256"/>
      <c r="D4935" s="256"/>
    </row>
    <row r="4936" spans="3:4">
      <c r="C4936" s="256"/>
      <c r="D4936" s="256"/>
    </row>
    <row r="4937" spans="3:4">
      <c r="C4937" s="256"/>
      <c r="D4937" s="256"/>
    </row>
    <row r="4938" spans="3:4">
      <c r="C4938" s="256"/>
      <c r="D4938" s="256"/>
    </row>
    <row r="4939" spans="3:4">
      <c r="C4939" s="256"/>
      <c r="D4939" s="256"/>
    </row>
    <row r="4940" spans="3:4">
      <c r="C4940" s="256"/>
      <c r="D4940" s="256"/>
    </row>
    <row r="4941" spans="3:4">
      <c r="C4941" s="256"/>
      <c r="D4941" s="256"/>
    </row>
    <row r="4942" spans="3:4">
      <c r="C4942" s="256"/>
      <c r="D4942" s="256"/>
    </row>
    <row r="4943" spans="3:4">
      <c r="C4943" s="256"/>
      <c r="D4943" s="256"/>
    </row>
    <row r="4944" spans="3:4">
      <c r="C4944" s="256"/>
      <c r="D4944" s="256"/>
    </row>
    <row r="4945" spans="3:4">
      <c r="C4945" s="256"/>
      <c r="D4945" s="256"/>
    </row>
    <row r="4946" spans="3:4">
      <c r="C4946" s="256"/>
      <c r="D4946" s="256"/>
    </row>
    <row r="4947" spans="3:4">
      <c r="C4947" s="256"/>
      <c r="D4947" s="256"/>
    </row>
    <row r="4948" spans="3:4">
      <c r="C4948" s="256"/>
      <c r="D4948" s="256"/>
    </row>
    <row r="4949" spans="3:4">
      <c r="C4949" s="256"/>
      <c r="D4949" s="256"/>
    </row>
    <row r="4950" spans="3:4">
      <c r="C4950" s="256"/>
      <c r="D4950" s="256"/>
    </row>
    <row r="4951" spans="3:4">
      <c r="C4951" s="256"/>
      <c r="D4951" s="256"/>
    </row>
    <row r="4952" spans="3:4">
      <c r="C4952" s="256"/>
      <c r="D4952" s="256"/>
    </row>
    <row r="4953" spans="3:4">
      <c r="C4953" s="256"/>
      <c r="D4953" s="256"/>
    </row>
    <row r="4954" spans="3:4">
      <c r="C4954" s="256"/>
      <c r="D4954" s="256"/>
    </row>
    <row r="4955" spans="3:4">
      <c r="C4955" s="256"/>
      <c r="D4955" s="256"/>
    </row>
    <row r="4956" spans="3:4">
      <c r="C4956" s="256"/>
      <c r="D4956" s="256"/>
    </row>
    <row r="4957" spans="3:4">
      <c r="C4957" s="256"/>
      <c r="D4957" s="256"/>
    </row>
    <row r="4958" spans="3:4">
      <c r="C4958" s="256"/>
      <c r="D4958" s="256"/>
    </row>
    <row r="4959" spans="3:4">
      <c r="C4959" s="256"/>
      <c r="D4959" s="256"/>
    </row>
    <row r="4960" spans="3:4">
      <c r="C4960" s="256"/>
      <c r="D4960" s="256"/>
    </row>
    <row r="4961" spans="3:4">
      <c r="C4961" s="256"/>
      <c r="D4961" s="256"/>
    </row>
    <row r="4962" spans="3:4">
      <c r="C4962" s="256"/>
      <c r="D4962" s="256"/>
    </row>
    <row r="4963" spans="3:4">
      <c r="C4963" s="256"/>
      <c r="D4963" s="256"/>
    </row>
    <row r="4964" spans="3:4">
      <c r="C4964" s="256"/>
      <c r="D4964" s="256"/>
    </row>
    <row r="4965" spans="3:4">
      <c r="C4965" s="256"/>
      <c r="D4965" s="256"/>
    </row>
    <row r="4966" spans="3:4">
      <c r="C4966" s="256"/>
      <c r="D4966" s="256"/>
    </row>
    <row r="4967" spans="3:4">
      <c r="C4967" s="256"/>
      <c r="D4967" s="256"/>
    </row>
    <row r="4968" spans="3:4">
      <c r="C4968" s="256"/>
      <c r="D4968" s="256"/>
    </row>
    <row r="4969" spans="3:4">
      <c r="C4969" s="256"/>
      <c r="D4969" s="256"/>
    </row>
    <row r="4970" spans="3:4">
      <c r="C4970" s="256"/>
      <c r="D4970" s="256"/>
    </row>
    <row r="4971" spans="3:4">
      <c r="C4971" s="256"/>
      <c r="D4971" s="256"/>
    </row>
    <row r="4972" spans="3:4">
      <c r="C4972" s="256"/>
      <c r="D4972" s="256"/>
    </row>
    <row r="4973" spans="3:4">
      <c r="C4973" s="256"/>
      <c r="D4973" s="256"/>
    </row>
    <row r="4974" spans="3:4">
      <c r="C4974" s="256"/>
      <c r="D4974" s="256"/>
    </row>
    <row r="4975" spans="3:4">
      <c r="C4975" s="256"/>
      <c r="D4975" s="256"/>
    </row>
    <row r="4976" spans="3:4">
      <c r="C4976" s="256"/>
      <c r="D4976" s="256"/>
    </row>
    <row r="4977" spans="3:4">
      <c r="C4977" s="256"/>
      <c r="D4977" s="256"/>
    </row>
    <row r="4978" spans="3:4">
      <c r="C4978" s="256"/>
      <c r="D4978" s="256"/>
    </row>
    <row r="4979" spans="3:4">
      <c r="C4979" s="256"/>
      <c r="D4979" s="256"/>
    </row>
    <row r="4980" spans="3:4">
      <c r="C4980" s="256"/>
      <c r="D4980" s="256"/>
    </row>
    <row r="4981" spans="3:4">
      <c r="C4981" s="256"/>
      <c r="D4981" s="256"/>
    </row>
    <row r="4982" spans="3:4">
      <c r="C4982" s="256"/>
      <c r="D4982" s="256"/>
    </row>
    <row r="4983" spans="3:4">
      <c r="C4983" s="256"/>
      <c r="D4983" s="256"/>
    </row>
    <row r="4984" spans="3:4">
      <c r="C4984" s="256"/>
      <c r="D4984" s="256"/>
    </row>
    <row r="4985" spans="3:4">
      <c r="C4985" s="256"/>
      <c r="D4985" s="256"/>
    </row>
    <row r="4986" spans="3:4">
      <c r="C4986" s="256"/>
      <c r="D4986" s="256"/>
    </row>
    <row r="4987" spans="3:4">
      <c r="C4987" s="256"/>
      <c r="D4987" s="256"/>
    </row>
    <row r="4988" spans="3:4">
      <c r="C4988" s="256"/>
      <c r="D4988" s="256"/>
    </row>
    <row r="4989" spans="3:4">
      <c r="C4989" s="256"/>
      <c r="D4989" s="256"/>
    </row>
    <row r="4990" spans="3:4">
      <c r="C4990" s="256"/>
      <c r="D4990" s="256"/>
    </row>
    <row r="4991" spans="3:4">
      <c r="C4991" s="256"/>
      <c r="D4991" s="256"/>
    </row>
    <row r="4992" spans="3:4">
      <c r="C4992" s="256"/>
      <c r="D4992" s="256"/>
    </row>
    <row r="4993" spans="3:4">
      <c r="C4993" s="256"/>
      <c r="D4993" s="256"/>
    </row>
    <row r="4994" spans="3:4">
      <c r="C4994" s="256"/>
      <c r="D4994" s="256"/>
    </row>
    <row r="4995" spans="3:4">
      <c r="C4995" s="256"/>
      <c r="D4995" s="256"/>
    </row>
    <row r="4996" spans="3:4">
      <c r="C4996" s="256"/>
      <c r="D4996" s="256"/>
    </row>
    <row r="4997" spans="3:4">
      <c r="C4997" s="256"/>
      <c r="D4997" s="256"/>
    </row>
    <row r="4998" spans="3:4">
      <c r="C4998" s="256"/>
      <c r="D4998" s="256"/>
    </row>
    <row r="4999" spans="3:4">
      <c r="C4999" s="256"/>
      <c r="D4999" s="256"/>
    </row>
    <row r="5000" spans="3:4">
      <c r="C5000" s="256"/>
      <c r="D5000" s="256"/>
    </row>
    <row r="5001" spans="3:4">
      <c r="C5001" s="256"/>
      <c r="D5001" s="256"/>
    </row>
    <row r="5002" spans="3:4">
      <c r="C5002" s="256"/>
      <c r="D5002" s="256"/>
    </row>
    <row r="5003" spans="3:4">
      <c r="C5003" s="256"/>
      <c r="D5003" s="256"/>
    </row>
    <row r="5004" spans="3:4">
      <c r="C5004" s="256"/>
      <c r="D5004" s="256"/>
    </row>
    <row r="5005" spans="3:4">
      <c r="C5005" s="256"/>
      <c r="D5005" s="256"/>
    </row>
    <row r="5006" spans="3:4">
      <c r="C5006" s="256"/>
      <c r="D5006" s="256"/>
    </row>
    <row r="5007" spans="3:4">
      <c r="C5007" s="256"/>
      <c r="D5007" s="256"/>
    </row>
    <row r="5008" spans="3:4">
      <c r="C5008" s="256"/>
      <c r="D5008" s="256"/>
    </row>
    <row r="5009" spans="3:4">
      <c r="C5009" s="256"/>
      <c r="D5009" s="256"/>
    </row>
    <row r="5010" spans="3:4">
      <c r="C5010" s="256"/>
      <c r="D5010" s="256"/>
    </row>
    <row r="5011" spans="3:4">
      <c r="C5011" s="256"/>
      <c r="D5011" s="256"/>
    </row>
    <row r="5012" spans="3:4">
      <c r="C5012" s="256"/>
      <c r="D5012" s="256"/>
    </row>
    <row r="5013" spans="3:4">
      <c r="C5013" s="256"/>
      <c r="D5013" s="256"/>
    </row>
    <row r="5014" spans="3:4">
      <c r="C5014" s="256"/>
      <c r="D5014" s="256"/>
    </row>
    <row r="5015" spans="3:4">
      <c r="C5015" s="256"/>
      <c r="D5015" s="256"/>
    </row>
    <row r="5016" spans="3:4">
      <c r="C5016" s="256"/>
      <c r="D5016" s="256"/>
    </row>
    <row r="5017" spans="3:4">
      <c r="C5017" s="256"/>
      <c r="D5017" s="256"/>
    </row>
    <row r="5018" spans="3:4">
      <c r="C5018" s="256"/>
      <c r="D5018" s="256"/>
    </row>
    <row r="5019" spans="3:4">
      <c r="C5019" s="256"/>
      <c r="D5019" s="256"/>
    </row>
    <row r="5020" spans="3:4">
      <c r="C5020" s="256"/>
      <c r="D5020" s="256"/>
    </row>
    <row r="5021" spans="3:4">
      <c r="C5021" s="256"/>
      <c r="D5021" s="256"/>
    </row>
    <row r="5022" spans="3:4">
      <c r="C5022" s="256"/>
      <c r="D5022" s="256"/>
    </row>
    <row r="5023" spans="3:4">
      <c r="C5023" s="256"/>
      <c r="D5023" s="256"/>
    </row>
    <row r="5024" spans="3:4">
      <c r="C5024" s="256"/>
      <c r="D5024" s="256"/>
    </row>
    <row r="5025" spans="3:4">
      <c r="C5025" s="256"/>
      <c r="D5025" s="256"/>
    </row>
    <row r="5026" spans="3:4">
      <c r="C5026" s="256"/>
      <c r="D5026" s="256"/>
    </row>
    <row r="5027" spans="3:4">
      <c r="C5027" s="256"/>
      <c r="D5027" s="256"/>
    </row>
    <row r="5028" spans="3:4">
      <c r="C5028" s="256"/>
      <c r="D5028" s="256"/>
    </row>
    <row r="5029" spans="3:4">
      <c r="C5029" s="256"/>
      <c r="D5029" s="256"/>
    </row>
    <row r="5030" spans="3:4">
      <c r="C5030" s="256"/>
      <c r="D5030" s="256"/>
    </row>
    <row r="5031" spans="3:4">
      <c r="C5031" s="256"/>
      <c r="D5031" s="256"/>
    </row>
    <row r="5032" spans="3:4">
      <c r="C5032" s="256"/>
      <c r="D5032" s="256"/>
    </row>
    <row r="5033" spans="3:4">
      <c r="C5033" s="256"/>
      <c r="D5033" s="256"/>
    </row>
    <row r="5034" spans="3:4">
      <c r="C5034" s="256"/>
      <c r="D5034" s="256"/>
    </row>
    <row r="5035" spans="3:4">
      <c r="C5035" s="256"/>
      <c r="D5035" s="256"/>
    </row>
    <row r="5036" spans="3:4">
      <c r="C5036" s="256"/>
      <c r="D5036" s="256"/>
    </row>
    <row r="5037" spans="3:4">
      <c r="C5037" s="256"/>
      <c r="D5037" s="256"/>
    </row>
    <row r="5038" spans="3:4">
      <c r="C5038" s="256"/>
      <c r="D5038" s="256"/>
    </row>
    <row r="5039" spans="3:4">
      <c r="C5039" s="256"/>
      <c r="D5039" s="256"/>
    </row>
    <row r="5040" spans="3:4">
      <c r="C5040" s="256"/>
      <c r="D5040" s="256"/>
    </row>
    <row r="5041" spans="3:4">
      <c r="C5041" s="256"/>
      <c r="D5041" s="256"/>
    </row>
    <row r="5042" spans="3:4">
      <c r="C5042" s="256"/>
      <c r="D5042" s="256"/>
    </row>
    <row r="5043" spans="3:4">
      <c r="C5043" s="256"/>
      <c r="D5043" s="256"/>
    </row>
    <row r="5044" spans="3:4">
      <c r="C5044" s="256"/>
      <c r="D5044" s="256"/>
    </row>
    <row r="5045" spans="3:4">
      <c r="C5045" s="256"/>
      <c r="D5045" s="256"/>
    </row>
    <row r="5046" spans="3:4">
      <c r="C5046" s="256"/>
      <c r="D5046" s="256"/>
    </row>
    <row r="5047" spans="3:4">
      <c r="C5047" s="256"/>
      <c r="D5047" s="256"/>
    </row>
    <row r="5048" spans="3:4">
      <c r="C5048" s="256"/>
      <c r="D5048" s="256"/>
    </row>
    <row r="5049" spans="3:4">
      <c r="C5049" s="256"/>
      <c r="D5049" s="256"/>
    </row>
    <row r="5050" spans="3:4">
      <c r="C5050" s="256"/>
      <c r="D5050" s="256"/>
    </row>
    <row r="5051" spans="3:4">
      <c r="C5051" s="256"/>
      <c r="D5051" s="256"/>
    </row>
    <row r="5052" spans="3:4">
      <c r="C5052" s="256"/>
      <c r="D5052" s="256"/>
    </row>
    <row r="5053" spans="3:4">
      <c r="C5053" s="256"/>
      <c r="D5053" s="256"/>
    </row>
    <row r="5054" spans="3:4">
      <c r="C5054" s="256"/>
      <c r="D5054" s="256"/>
    </row>
    <row r="5055" spans="3:4">
      <c r="C5055" s="256"/>
      <c r="D5055" s="256"/>
    </row>
    <row r="5056" spans="3:4">
      <c r="C5056" s="256"/>
      <c r="D5056" s="256"/>
    </row>
    <row r="5057" spans="3:4">
      <c r="C5057" s="256"/>
      <c r="D5057" s="256"/>
    </row>
    <row r="5058" spans="3:4">
      <c r="C5058" s="256"/>
      <c r="D5058" s="256"/>
    </row>
    <row r="5059" spans="3:4">
      <c r="C5059" s="256"/>
      <c r="D5059" s="256"/>
    </row>
    <row r="5060" spans="3:4">
      <c r="C5060" s="256"/>
      <c r="D5060" s="256"/>
    </row>
    <row r="5061" spans="3:4">
      <c r="C5061" s="256"/>
      <c r="D5061" s="256"/>
    </row>
    <row r="5062" spans="3:4">
      <c r="C5062" s="256"/>
      <c r="D5062" s="256"/>
    </row>
    <row r="5063" spans="3:4">
      <c r="C5063" s="256"/>
      <c r="D5063" s="256"/>
    </row>
    <row r="5064" spans="3:4">
      <c r="C5064" s="256"/>
      <c r="D5064" s="256"/>
    </row>
    <row r="5065" spans="3:4">
      <c r="C5065" s="256"/>
      <c r="D5065" s="256"/>
    </row>
    <row r="5066" spans="3:4">
      <c r="C5066" s="256"/>
      <c r="D5066" s="256"/>
    </row>
    <row r="5067" spans="3:4">
      <c r="C5067" s="256"/>
      <c r="D5067" s="256"/>
    </row>
    <row r="5068" spans="3:4">
      <c r="C5068" s="256"/>
      <c r="D5068" s="256"/>
    </row>
    <row r="5069" spans="3:4">
      <c r="C5069" s="256"/>
      <c r="D5069" s="256"/>
    </row>
    <row r="5070" spans="3:4">
      <c r="C5070" s="256"/>
      <c r="D5070" s="256"/>
    </row>
    <row r="5071" spans="3:4">
      <c r="C5071" s="256"/>
      <c r="D5071" s="256"/>
    </row>
    <row r="5072" spans="3:4">
      <c r="C5072" s="256"/>
      <c r="D5072" s="256"/>
    </row>
    <row r="5073" spans="3:4">
      <c r="C5073" s="256"/>
      <c r="D5073" s="256"/>
    </row>
    <row r="5074" spans="3:4">
      <c r="C5074" s="256"/>
      <c r="D5074" s="256"/>
    </row>
    <row r="5075" spans="3:4">
      <c r="C5075" s="256"/>
      <c r="D5075" s="256"/>
    </row>
    <row r="5076" spans="3:4">
      <c r="C5076" s="256"/>
      <c r="D5076" s="256"/>
    </row>
    <row r="5077" spans="3:4">
      <c r="C5077" s="256"/>
      <c r="D5077" s="256"/>
    </row>
    <row r="5078" spans="3:4">
      <c r="C5078" s="256"/>
      <c r="D5078" s="256"/>
    </row>
    <row r="5079" spans="3:4">
      <c r="C5079" s="256"/>
      <c r="D5079" s="256"/>
    </row>
    <row r="5080" spans="3:4">
      <c r="C5080" s="256"/>
      <c r="D5080" s="256"/>
    </row>
    <row r="5081" spans="3:4">
      <c r="C5081" s="256"/>
      <c r="D5081" s="256"/>
    </row>
    <row r="5082" spans="3:4">
      <c r="C5082" s="256"/>
      <c r="D5082" s="256"/>
    </row>
    <row r="5083" spans="3:4">
      <c r="C5083" s="256"/>
      <c r="D5083" s="256"/>
    </row>
    <row r="5084" spans="3:4">
      <c r="C5084" s="256"/>
      <c r="D5084" s="256"/>
    </row>
    <row r="5085" spans="3:4">
      <c r="C5085" s="256"/>
      <c r="D5085" s="256"/>
    </row>
    <row r="5086" spans="3:4">
      <c r="C5086" s="256"/>
      <c r="D5086" s="256"/>
    </row>
    <row r="5087" spans="3:4">
      <c r="C5087" s="256"/>
      <c r="D5087" s="256"/>
    </row>
    <row r="5088" spans="3:4">
      <c r="C5088" s="256"/>
      <c r="D5088" s="256"/>
    </row>
    <row r="5089" spans="3:4">
      <c r="C5089" s="256"/>
      <c r="D5089" s="256"/>
    </row>
    <row r="5090" spans="3:4">
      <c r="C5090" s="256"/>
      <c r="D5090" s="256"/>
    </row>
    <row r="5091" spans="3:4">
      <c r="C5091" s="256"/>
      <c r="D5091" s="256"/>
    </row>
    <row r="5092" spans="3:4">
      <c r="C5092" s="256"/>
      <c r="D5092" s="256"/>
    </row>
    <row r="5093" spans="3:4">
      <c r="C5093" s="256"/>
      <c r="D5093" s="256"/>
    </row>
    <row r="5094" spans="3:4">
      <c r="C5094" s="256"/>
      <c r="D5094" s="256"/>
    </row>
    <row r="5095" spans="3:4">
      <c r="C5095" s="256"/>
      <c r="D5095" s="256"/>
    </row>
    <row r="5096" spans="3:4">
      <c r="C5096" s="256"/>
      <c r="D5096" s="256"/>
    </row>
    <row r="5097" spans="3:4">
      <c r="C5097" s="256"/>
      <c r="D5097" s="256"/>
    </row>
    <row r="5098" spans="3:4">
      <c r="C5098" s="256"/>
      <c r="D5098" s="256"/>
    </row>
    <row r="5099" spans="3:4">
      <c r="C5099" s="256"/>
      <c r="D5099" s="256"/>
    </row>
    <row r="5100" spans="3:4">
      <c r="C5100" s="256"/>
      <c r="D5100" s="256"/>
    </row>
    <row r="5101" spans="3:4">
      <c r="C5101" s="256"/>
      <c r="D5101" s="256"/>
    </row>
    <row r="5102" spans="3:4">
      <c r="C5102" s="256"/>
      <c r="D5102" s="256"/>
    </row>
    <row r="5103" spans="3:4">
      <c r="C5103" s="256"/>
      <c r="D5103" s="256"/>
    </row>
    <row r="5104" spans="3:4">
      <c r="C5104" s="256"/>
      <c r="D5104" s="256"/>
    </row>
    <row r="5105" spans="3:4">
      <c r="C5105" s="256"/>
      <c r="D5105" s="256"/>
    </row>
    <row r="5106" spans="3:4">
      <c r="C5106" s="256"/>
      <c r="D5106" s="256"/>
    </row>
    <row r="5107" spans="3:4">
      <c r="C5107" s="256"/>
      <c r="D5107" s="256"/>
    </row>
    <row r="5108" spans="3:4">
      <c r="C5108" s="256"/>
      <c r="D5108" s="256"/>
    </row>
    <row r="5109" spans="3:4">
      <c r="C5109" s="256"/>
      <c r="D5109" s="256"/>
    </row>
    <row r="5110" spans="3:4">
      <c r="C5110" s="256"/>
      <c r="D5110" s="256"/>
    </row>
    <row r="5111" spans="3:4">
      <c r="C5111" s="256"/>
      <c r="D5111" s="256"/>
    </row>
    <row r="5112" spans="3:4">
      <c r="C5112" s="256"/>
      <c r="D5112" s="256"/>
    </row>
    <row r="5113" spans="3:4">
      <c r="C5113" s="256"/>
      <c r="D5113" s="256"/>
    </row>
    <row r="5114" spans="3:4">
      <c r="C5114" s="256"/>
      <c r="D5114" s="256"/>
    </row>
    <row r="5115" spans="3:4">
      <c r="C5115" s="256"/>
      <c r="D5115" s="256"/>
    </row>
    <row r="5116" spans="3:4">
      <c r="C5116" s="256"/>
      <c r="D5116" s="256"/>
    </row>
    <row r="5117" spans="3:4">
      <c r="C5117" s="256"/>
      <c r="D5117" s="256"/>
    </row>
    <row r="5118" spans="3:4">
      <c r="C5118" s="256"/>
      <c r="D5118" s="256"/>
    </row>
    <row r="5119" spans="3:4">
      <c r="C5119" s="256"/>
      <c r="D5119" s="256"/>
    </row>
    <row r="5120" spans="3:4">
      <c r="C5120" s="256"/>
      <c r="D5120" s="256"/>
    </row>
    <row r="5121" spans="3:4">
      <c r="C5121" s="256"/>
      <c r="D5121" s="256"/>
    </row>
    <row r="5122" spans="3:4">
      <c r="C5122" s="256"/>
      <c r="D5122" s="256"/>
    </row>
    <row r="5123" spans="3:4">
      <c r="C5123" s="256"/>
      <c r="D5123" s="256"/>
    </row>
    <row r="5124" spans="3:4">
      <c r="C5124" s="256"/>
      <c r="D5124" s="256"/>
    </row>
    <row r="5125" spans="3:4">
      <c r="C5125" s="256"/>
      <c r="D5125" s="256"/>
    </row>
    <row r="5126" spans="3:4">
      <c r="C5126" s="256"/>
      <c r="D5126" s="256"/>
    </row>
    <row r="5127" spans="3:4">
      <c r="C5127" s="256"/>
      <c r="D5127" s="256"/>
    </row>
    <row r="5128" spans="3:4">
      <c r="C5128" s="256"/>
      <c r="D5128" s="256"/>
    </row>
    <row r="5129" spans="3:4">
      <c r="C5129" s="256"/>
      <c r="D5129" s="256"/>
    </row>
    <row r="5130" spans="3:4">
      <c r="C5130" s="256"/>
      <c r="D5130" s="256"/>
    </row>
    <row r="5131" spans="3:4">
      <c r="C5131" s="256"/>
      <c r="D5131" s="256"/>
    </row>
    <row r="5132" spans="3:4">
      <c r="C5132" s="256"/>
      <c r="D5132" s="256"/>
    </row>
    <row r="5133" spans="3:4">
      <c r="C5133" s="256"/>
      <c r="D5133" s="256"/>
    </row>
    <row r="5134" spans="3:4">
      <c r="C5134" s="256"/>
      <c r="D5134" s="256"/>
    </row>
    <row r="5135" spans="3:4">
      <c r="C5135" s="256"/>
      <c r="D5135" s="256"/>
    </row>
    <row r="5136" spans="3:4">
      <c r="C5136" s="256"/>
      <c r="D5136" s="256"/>
    </row>
    <row r="5137" spans="3:4">
      <c r="C5137" s="256"/>
      <c r="D5137" s="256"/>
    </row>
    <row r="5138" spans="3:4">
      <c r="C5138" s="256"/>
      <c r="D5138" s="256"/>
    </row>
    <row r="5139" spans="3:4">
      <c r="C5139" s="256"/>
      <c r="D5139" s="256"/>
    </row>
    <row r="5140" spans="3:4">
      <c r="C5140" s="256"/>
      <c r="D5140" s="256"/>
    </row>
    <row r="5141" spans="3:4">
      <c r="C5141" s="256"/>
      <c r="D5141" s="256"/>
    </row>
    <row r="5142" spans="3:4">
      <c r="C5142" s="256"/>
      <c r="D5142" s="256"/>
    </row>
    <row r="5143" spans="3:4">
      <c r="C5143" s="256"/>
      <c r="D5143" s="256"/>
    </row>
    <row r="5144" spans="3:4">
      <c r="C5144" s="256"/>
      <c r="D5144" s="256"/>
    </row>
    <row r="5145" spans="3:4">
      <c r="C5145" s="256"/>
      <c r="D5145" s="256"/>
    </row>
    <row r="5146" spans="3:4">
      <c r="C5146" s="256"/>
      <c r="D5146" s="256"/>
    </row>
    <row r="5147" spans="3:4">
      <c r="C5147" s="256"/>
      <c r="D5147" s="256"/>
    </row>
    <row r="5148" spans="3:4">
      <c r="C5148" s="256"/>
      <c r="D5148" s="256"/>
    </row>
    <row r="5149" spans="3:4">
      <c r="C5149" s="256"/>
      <c r="D5149" s="256"/>
    </row>
    <row r="5150" spans="3:4">
      <c r="C5150" s="256"/>
      <c r="D5150" s="256"/>
    </row>
    <row r="5151" spans="3:4">
      <c r="C5151" s="256"/>
      <c r="D5151" s="256"/>
    </row>
    <row r="5152" spans="3:4">
      <c r="C5152" s="256"/>
      <c r="D5152" s="256"/>
    </row>
    <row r="5153" spans="3:4">
      <c r="C5153" s="256"/>
      <c r="D5153" s="256"/>
    </row>
    <row r="5154" spans="3:4">
      <c r="C5154" s="256"/>
      <c r="D5154" s="256"/>
    </row>
    <row r="5155" spans="3:4">
      <c r="C5155" s="256"/>
      <c r="D5155" s="256"/>
    </row>
    <row r="5156" spans="3:4">
      <c r="C5156" s="256"/>
      <c r="D5156" s="256"/>
    </row>
    <row r="5157" spans="3:4">
      <c r="C5157" s="256"/>
      <c r="D5157" s="256"/>
    </row>
    <row r="5158" spans="3:4">
      <c r="C5158" s="256"/>
      <c r="D5158" s="256"/>
    </row>
    <row r="5159" spans="3:4">
      <c r="C5159" s="256"/>
      <c r="D5159" s="256"/>
    </row>
    <row r="5160" spans="3:4">
      <c r="C5160" s="256"/>
      <c r="D5160" s="256"/>
    </row>
    <row r="5161" spans="3:4">
      <c r="C5161" s="256"/>
      <c r="D5161" s="256"/>
    </row>
    <row r="5162" spans="3:4">
      <c r="C5162" s="256"/>
      <c r="D5162" s="256"/>
    </row>
    <row r="5163" spans="3:4">
      <c r="C5163" s="256"/>
      <c r="D5163" s="256"/>
    </row>
    <row r="5164" spans="3:4">
      <c r="C5164" s="256"/>
      <c r="D5164" s="256"/>
    </row>
    <row r="5165" spans="3:4">
      <c r="C5165" s="256"/>
      <c r="D5165" s="256"/>
    </row>
    <row r="5166" spans="3:4">
      <c r="C5166" s="256"/>
      <c r="D5166" s="256"/>
    </row>
    <row r="5167" spans="3:4">
      <c r="C5167" s="256"/>
      <c r="D5167" s="256"/>
    </row>
    <row r="5168" spans="3:4">
      <c r="C5168" s="256"/>
      <c r="D5168" s="256"/>
    </row>
    <row r="5169" spans="3:4">
      <c r="C5169" s="256"/>
      <c r="D5169" s="256"/>
    </row>
    <row r="5170" spans="3:4">
      <c r="C5170" s="256"/>
      <c r="D5170" s="256"/>
    </row>
    <row r="5171" spans="3:4">
      <c r="C5171" s="256"/>
      <c r="D5171" s="256"/>
    </row>
    <row r="5172" spans="3:4">
      <c r="C5172" s="256"/>
      <c r="D5172" s="256"/>
    </row>
    <row r="5173" spans="3:4">
      <c r="C5173" s="256"/>
      <c r="D5173" s="256"/>
    </row>
    <row r="5174" spans="3:4">
      <c r="C5174" s="256"/>
      <c r="D5174" s="256"/>
    </row>
    <row r="5175" spans="3:4">
      <c r="C5175" s="256"/>
      <c r="D5175" s="256"/>
    </row>
    <row r="5176" spans="3:4">
      <c r="C5176" s="256"/>
      <c r="D5176" s="256"/>
    </row>
    <row r="5177" spans="3:4">
      <c r="C5177" s="256"/>
      <c r="D5177" s="256"/>
    </row>
    <row r="5178" spans="3:4">
      <c r="C5178" s="256"/>
      <c r="D5178" s="256"/>
    </row>
    <row r="5179" spans="3:4">
      <c r="C5179" s="256"/>
      <c r="D5179" s="256"/>
    </row>
    <row r="5180" spans="3:4">
      <c r="C5180" s="256"/>
      <c r="D5180" s="256"/>
    </row>
    <row r="5181" spans="3:4">
      <c r="C5181" s="256"/>
      <c r="D5181" s="256"/>
    </row>
    <row r="5182" spans="3:4">
      <c r="C5182" s="256"/>
      <c r="D5182" s="256"/>
    </row>
    <row r="5183" spans="3:4">
      <c r="C5183" s="256"/>
      <c r="D5183" s="256"/>
    </row>
    <row r="5184" spans="3:4">
      <c r="C5184" s="256"/>
      <c r="D5184" s="256"/>
    </row>
    <row r="5185" spans="3:4">
      <c r="C5185" s="256"/>
      <c r="D5185" s="256"/>
    </row>
    <row r="5186" spans="3:4">
      <c r="C5186" s="256"/>
      <c r="D5186" s="256"/>
    </row>
    <row r="5187" spans="3:4">
      <c r="C5187" s="256"/>
      <c r="D5187" s="256"/>
    </row>
    <row r="5188" spans="3:4">
      <c r="C5188" s="256"/>
      <c r="D5188" s="256"/>
    </row>
    <row r="5189" spans="3:4">
      <c r="C5189" s="256"/>
      <c r="D5189" s="256"/>
    </row>
    <row r="5190" spans="3:4">
      <c r="C5190" s="256"/>
      <c r="D5190" s="256"/>
    </row>
    <row r="5191" spans="3:4">
      <c r="C5191" s="256"/>
      <c r="D5191" s="256"/>
    </row>
    <row r="5192" spans="3:4">
      <c r="C5192" s="256"/>
      <c r="D5192" s="256"/>
    </row>
    <row r="5193" spans="3:4">
      <c r="C5193" s="256"/>
      <c r="D5193" s="256"/>
    </row>
    <row r="5194" spans="3:4">
      <c r="C5194" s="256"/>
      <c r="D5194" s="256"/>
    </row>
    <row r="5195" spans="3:4">
      <c r="C5195" s="256"/>
      <c r="D5195" s="256"/>
    </row>
    <row r="5196" spans="3:4">
      <c r="C5196" s="256"/>
      <c r="D5196" s="256"/>
    </row>
    <row r="5197" spans="3:4">
      <c r="C5197" s="256"/>
      <c r="D5197" s="256"/>
    </row>
    <row r="5198" spans="3:4">
      <c r="C5198" s="256"/>
      <c r="D5198" s="256"/>
    </row>
    <row r="5199" spans="3:4">
      <c r="C5199" s="256"/>
      <c r="D5199" s="256"/>
    </row>
    <row r="5200" spans="3:4">
      <c r="C5200" s="256"/>
      <c r="D5200" s="256"/>
    </row>
    <row r="5201" spans="3:4">
      <c r="C5201" s="256"/>
      <c r="D5201" s="256"/>
    </row>
    <row r="5202" spans="3:4">
      <c r="C5202" s="256"/>
      <c r="D5202" s="256"/>
    </row>
    <row r="5203" spans="3:4">
      <c r="C5203" s="256"/>
      <c r="D5203" s="256"/>
    </row>
    <row r="5204" spans="3:4">
      <c r="C5204" s="256"/>
      <c r="D5204" s="256"/>
    </row>
    <row r="5205" spans="3:4">
      <c r="C5205" s="256"/>
      <c r="D5205" s="256"/>
    </row>
    <row r="5206" spans="3:4">
      <c r="C5206" s="256"/>
      <c r="D5206" s="256"/>
    </row>
    <row r="5207" spans="3:4">
      <c r="C5207" s="256"/>
      <c r="D5207" s="256"/>
    </row>
    <row r="5208" spans="3:4">
      <c r="C5208" s="256"/>
      <c r="D5208" s="256"/>
    </row>
    <row r="5209" spans="3:4">
      <c r="C5209" s="256"/>
      <c r="D5209" s="256"/>
    </row>
    <row r="5210" spans="3:4">
      <c r="C5210" s="256"/>
      <c r="D5210" s="256"/>
    </row>
    <row r="5211" spans="3:4">
      <c r="C5211" s="256"/>
      <c r="D5211" s="256"/>
    </row>
    <row r="5212" spans="3:4">
      <c r="C5212" s="256"/>
      <c r="D5212" s="256"/>
    </row>
    <row r="5213" spans="3:4">
      <c r="C5213" s="256"/>
      <c r="D5213" s="256"/>
    </row>
    <row r="5214" spans="3:4">
      <c r="C5214" s="256"/>
      <c r="D5214" s="256"/>
    </row>
    <row r="5215" spans="3:4">
      <c r="C5215" s="256"/>
      <c r="D5215" s="256"/>
    </row>
    <row r="5216" spans="3:4">
      <c r="C5216" s="256"/>
      <c r="D5216" s="256"/>
    </row>
    <row r="5217" spans="3:4">
      <c r="C5217" s="256"/>
      <c r="D5217" s="256"/>
    </row>
    <row r="5218" spans="3:4">
      <c r="C5218" s="256"/>
      <c r="D5218" s="256"/>
    </row>
    <row r="5219" spans="3:4">
      <c r="C5219" s="256"/>
      <c r="D5219" s="256"/>
    </row>
    <row r="5220" spans="3:4">
      <c r="C5220" s="256"/>
      <c r="D5220" s="256"/>
    </row>
    <row r="5221" spans="3:4">
      <c r="C5221" s="256"/>
      <c r="D5221" s="256"/>
    </row>
    <row r="5222" spans="3:4">
      <c r="C5222" s="256"/>
      <c r="D5222" s="256"/>
    </row>
    <row r="5223" spans="3:4">
      <c r="C5223" s="256"/>
      <c r="D5223" s="256"/>
    </row>
    <row r="5224" spans="3:4">
      <c r="C5224" s="256"/>
      <c r="D5224" s="256"/>
    </row>
    <row r="5225" spans="3:4">
      <c r="C5225" s="256"/>
      <c r="D5225" s="256"/>
    </row>
    <row r="5226" spans="3:4">
      <c r="C5226" s="256"/>
      <c r="D5226" s="256"/>
    </row>
    <row r="5227" spans="3:4">
      <c r="C5227" s="256"/>
      <c r="D5227" s="256"/>
    </row>
    <row r="5228" spans="3:4">
      <c r="C5228" s="256"/>
      <c r="D5228" s="256"/>
    </row>
    <row r="5229" spans="3:4">
      <c r="C5229" s="256"/>
      <c r="D5229" s="256"/>
    </row>
    <row r="5230" spans="3:4">
      <c r="C5230" s="256"/>
      <c r="D5230" s="256"/>
    </row>
    <row r="5231" spans="3:4">
      <c r="C5231" s="256"/>
      <c r="D5231" s="256"/>
    </row>
    <row r="5232" spans="3:4">
      <c r="C5232" s="256"/>
      <c r="D5232" s="256"/>
    </row>
    <row r="5233" spans="3:4">
      <c r="C5233" s="256"/>
      <c r="D5233" s="256"/>
    </row>
    <row r="5234" spans="3:4">
      <c r="C5234" s="256"/>
      <c r="D5234" s="256"/>
    </row>
    <row r="5235" spans="3:4">
      <c r="C5235" s="256"/>
      <c r="D5235" s="256"/>
    </row>
    <row r="5236" spans="3:4">
      <c r="C5236" s="256"/>
      <c r="D5236" s="256"/>
    </row>
    <row r="5237" spans="3:4">
      <c r="C5237" s="256"/>
      <c r="D5237" s="256"/>
    </row>
    <row r="5238" spans="3:4">
      <c r="C5238" s="256"/>
      <c r="D5238" s="256"/>
    </row>
    <row r="5239" spans="3:4">
      <c r="C5239" s="256"/>
      <c r="D5239" s="256"/>
    </row>
    <row r="5240" spans="3:4">
      <c r="C5240" s="256"/>
      <c r="D5240" s="256"/>
    </row>
    <row r="5241" spans="3:4">
      <c r="C5241" s="256"/>
      <c r="D5241" s="256"/>
    </row>
    <row r="5242" spans="3:4">
      <c r="C5242" s="256"/>
      <c r="D5242" s="256"/>
    </row>
    <row r="5243" spans="3:4">
      <c r="C5243" s="256"/>
      <c r="D5243" s="256"/>
    </row>
    <row r="5244" spans="3:4">
      <c r="C5244" s="256"/>
      <c r="D5244" s="256"/>
    </row>
    <row r="5245" spans="3:4">
      <c r="C5245" s="256"/>
      <c r="D5245" s="256"/>
    </row>
    <row r="5246" spans="3:4">
      <c r="C5246" s="256"/>
      <c r="D5246" s="256"/>
    </row>
    <row r="5247" spans="3:4">
      <c r="C5247" s="256"/>
      <c r="D5247" s="256"/>
    </row>
    <row r="5248" spans="3:4">
      <c r="C5248" s="256"/>
      <c r="D5248" s="256"/>
    </row>
    <row r="5249" spans="3:4">
      <c r="C5249" s="256"/>
      <c r="D5249" s="256"/>
    </row>
    <row r="5250" spans="3:4">
      <c r="C5250" s="256"/>
      <c r="D5250" s="256"/>
    </row>
    <row r="5251" spans="3:4">
      <c r="C5251" s="256"/>
      <c r="D5251" s="256"/>
    </row>
    <row r="5252" spans="3:4">
      <c r="C5252" s="256"/>
      <c r="D5252" s="256"/>
    </row>
    <row r="5253" spans="3:4">
      <c r="C5253" s="256"/>
      <c r="D5253" s="256"/>
    </row>
    <row r="5254" spans="3:4">
      <c r="C5254" s="256"/>
      <c r="D5254" s="256"/>
    </row>
    <row r="5255" spans="3:4">
      <c r="C5255" s="256"/>
      <c r="D5255" s="256"/>
    </row>
    <row r="5256" spans="3:4">
      <c r="C5256" s="256"/>
      <c r="D5256" s="256"/>
    </row>
    <row r="5257" spans="3:4">
      <c r="C5257" s="256"/>
      <c r="D5257" s="256"/>
    </row>
    <row r="5258" spans="3:4">
      <c r="C5258" s="256"/>
      <c r="D5258" s="256"/>
    </row>
    <row r="5259" spans="3:4">
      <c r="C5259" s="256"/>
      <c r="D5259" s="256"/>
    </row>
    <row r="5260" spans="3:4">
      <c r="C5260" s="256"/>
      <c r="D5260" s="256"/>
    </row>
    <row r="5261" spans="3:4">
      <c r="C5261" s="256"/>
      <c r="D5261" s="256"/>
    </row>
    <row r="5262" spans="3:4">
      <c r="C5262" s="256"/>
      <c r="D5262" s="256"/>
    </row>
    <row r="5263" spans="3:4">
      <c r="C5263" s="256"/>
      <c r="D5263" s="256"/>
    </row>
    <row r="5264" spans="3:4">
      <c r="C5264" s="256"/>
      <c r="D5264" s="256"/>
    </row>
    <row r="5265" spans="3:4">
      <c r="C5265" s="256"/>
      <c r="D5265" s="256"/>
    </row>
    <row r="5266" spans="3:4">
      <c r="C5266" s="256"/>
      <c r="D5266" s="256"/>
    </row>
    <row r="5267" spans="3:4">
      <c r="C5267" s="256"/>
      <c r="D5267" s="256"/>
    </row>
    <row r="5268" spans="3:4">
      <c r="C5268" s="256"/>
      <c r="D5268" s="256"/>
    </row>
    <row r="5269" spans="3:4">
      <c r="C5269" s="256"/>
      <c r="D5269" s="256"/>
    </row>
    <row r="5270" spans="3:4">
      <c r="C5270" s="256"/>
      <c r="D5270" s="256"/>
    </row>
    <row r="5271" spans="3:4">
      <c r="C5271" s="256"/>
      <c r="D5271" s="256"/>
    </row>
    <row r="5272" spans="3:4">
      <c r="C5272" s="256"/>
      <c r="D5272" s="256"/>
    </row>
    <row r="5273" spans="3:4">
      <c r="C5273" s="256"/>
      <c r="D5273" s="256"/>
    </row>
    <row r="5274" spans="3:4">
      <c r="C5274" s="256"/>
      <c r="D5274" s="256"/>
    </row>
    <row r="5275" spans="3:4">
      <c r="C5275" s="256"/>
      <c r="D5275" s="256"/>
    </row>
    <row r="5276" spans="3:4">
      <c r="C5276" s="256"/>
      <c r="D5276" s="256"/>
    </row>
    <row r="5277" spans="3:4">
      <c r="C5277" s="256"/>
      <c r="D5277" s="256"/>
    </row>
    <row r="5278" spans="3:4">
      <c r="C5278" s="256"/>
      <c r="D5278" s="256"/>
    </row>
    <row r="5279" spans="3:4">
      <c r="C5279" s="256"/>
      <c r="D5279" s="256"/>
    </row>
    <row r="5280" spans="3:4">
      <c r="C5280" s="256"/>
      <c r="D5280" s="256"/>
    </row>
    <row r="5281" spans="3:4">
      <c r="C5281" s="256"/>
      <c r="D5281" s="256"/>
    </row>
    <row r="5282" spans="3:4">
      <c r="C5282" s="256"/>
      <c r="D5282" s="256"/>
    </row>
    <row r="5283" spans="3:4">
      <c r="C5283" s="256"/>
      <c r="D5283" s="256"/>
    </row>
    <row r="5284" spans="3:4">
      <c r="C5284" s="256"/>
      <c r="D5284" s="256"/>
    </row>
    <row r="5285" spans="3:4">
      <c r="C5285" s="256"/>
      <c r="D5285" s="256"/>
    </row>
    <row r="5286" spans="3:4">
      <c r="C5286" s="256"/>
      <c r="D5286" s="256"/>
    </row>
    <row r="5287" spans="3:4">
      <c r="C5287" s="256"/>
      <c r="D5287" s="256"/>
    </row>
    <row r="5288" spans="3:4">
      <c r="C5288" s="256"/>
      <c r="D5288" s="256"/>
    </row>
    <row r="5289" spans="3:4">
      <c r="C5289" s="256"/>
      <c r="D5289" s="256"/>
    </row>
    <row r="5290" spans="3:4">
      <c r="C5290" s="256"/>
      <c r="D5290" s="256"/>
    </row>
    <row r="5291" spans="3:4">
      <c r="C5291" s="256"/>
      <c r="D5291" s="256"/>
    </row>
    <row r="5292" spans="3:4">
      <c r="C5292" s="256"/>
      <c r="D5292" s="256"/>
    </row>
    <row r="5293" spans="3:4">
      <c r="C5293" s="256"/>
      <c r="D5293" s="256"/>
    </row>
    <row r="5294" spans="3:4">
      <c r="C5294" s="256"/>
      <c r="D5294" s="256"/>
    </row>
    <row r="5295" spans="3:4">
      <c r="C5295" s="256"/>
      <c r="D5295" s="256"/>
    </row>
    <row r="5296" spans="3:4">
      <c r="C5296" s="256"/>
      <c r="D5296" s="256"/>
    </row>
    <row r="5297" spans="3:4">
      <c r="C5297" s="256"/>
      <c r="D5297" s="256"/>
    </row>
    <row r="5298" spans="3:4">
      <c r="C5298" s="256"/>
      <c r="D5298" s="256"/>
    </row>
    <row r="5299" spans="3:4">
      <c r="C5299" s="256"/>
      <c r="D5299" s="256"/>
    </row>
    <row r="5300" spans="3:4">
      <c r="C5300" s="256"/>
      <c r="D5300" s="256"/>
    </row>
    <row r="5301" spans="3:4">
      <c r="C5301" s="256"/>
      <c r="D5301" s="256"/>
    </row>
    <row r="5302" spans="3:4">
      <c r="C5302" s="256"/>
      <c r="D5302" s="256"/>
    </row>
    <row r="5303" spans="3:4">
      <c r="C5303" s="256"/>
      <c r="D5303" s="256"/>
    </row>
    <row r="5304" spans="3:4">
      <c r="C5304" s="256"/>
      <c r="D5304" s="256"/>
    </row>
    <row r="5305" spans="3:4">
      <c r="C5305" s="256"/>
      <c r="D5305" s="256"/>
    </row>
    <row r="5306" spans="3:4">
      <c r="C5306" s="256"/>
      <c r="D5306" s="256"/>
    </row>
    <row r="5307" spans="3:4">
      <c r="C5307" s="256"/>
      <c r="D5307" s="256"/>
    </row>
    <row r="5308" spans="3:4">
      <c r="C5308" s="256"/>
      <c r="D5308" s="256"/>
    </row>
    <row r="5309" spans="3:4">
      <c r="C5309" s="256"/>
      <c r="D5309" s="256"/>
    </row>
    <row r="5310" spans="3:4">
      <c r="C5310" s="256"/>
      <c r="D5310" s="256"/>
    </row>
    <row r="5311" spans="3:4">
      <c r="C5311" s="256"/>
      <c r="D5311" s="256"/>
    </row>
    <row r="5312" spans="3:4">
      <c r="C5312" s="256"/>
      <c r="D5312" s="256"/>
    </row>
    <row r="5313" spans="3:4">
      <c r="C5313" s="256"/>
      <c r="D5313" s="256"/>
    </row>
    <row r="5314" spans="3:4">
      <c r="C5314" s="256"/>
      <c r="D5314" s="256"/>
    </row>
    <row r="5315" spans="3:4">
      <c r="C5315" s="256"/>
      <c r="D5315" s="256"/>
    </row>
    <row r="5316" spans="3:4">
      <c r="C5316" s="256"/>
      <c r="D5316" s="256"/>
    </row>
    <row r="5317" spans="3:4">
      <c r="C5317" s="256"/>
      <c r="D5317" s="256"/>
    </row>
    <row r="5318" spans="3:4">
      <c r="C5318" s="256"/>
      <c r="D5318" s="256"/>
    </row>
    <row r="5319" spans="3:4">
      <c r="C5319" s="256"/>
      <c r="D5319" s="256"/>
    </row>
    <row r="5320" spans="3:4">
      <c r="C5320" s="256"/>
      <c r="D5320" s="256"/>
    </row>
    <row r="5321" spans="3:4">
      <c r="C5321" s="256"/>
      <c r="D5321" s="256"/>
    </row>
    <row r="5322" spans="3:4">
      <c r="C5322" s="256"/>
      <c r="D5322" s="256"/>
    </row>
    <row r="5323" spans="3:4">
      <c r="C5323" s="256"/>
      <c r="D5323" s="256"/>
    </row>
    <row r="5324" spans="3:4">
      <c r="C5324" s="256"/>
      <c r="D5324" s="256"/>
    </row>
    <row r="5325" spans="3:4">
      <c r="C5325" s="256"/>
      <c r="D5325" s="256"/>
    </row>
    <row r="5326" spans="3:4">
      <c r="C5326" s="256"/>
      <c r="D5326" s="256"/>
    </row>
    <row r="5327" spans="3:4">
      <c r="C5327" s="256"/>
      <c r="D5327" s="256"/>
    </row>
    <row r="5328" spans="3:4">
      <c r="C5328" s="256"/>
      <c r="D5328" s="256"/>
    </row>
    <row r="5329" spans="3:4">
      <c r="C5329" s="256"/>
      <c r="D5329" s="256"/>
    </row>
    <row r="5330" spans="3:4">
      <c r="C5330" s="256"/>
      <c r="D5330" s="256"/>
    </row>
    <row r="5331" spans="3:4">
      <c r="C5331" s="256"/>
      <c r="D5331" s="256"/>
    </row>
    <row r="5332" spans="3:4">
      <c r="C5332" s="256"/>
      <c r="D5332" s="256"/>
    </row>
    <row r="5333" spans="3:4">
      <c r="C5333" s="256"/>
      <c r="D5333" s="256"/>
    </row>
    <row r="5334" spans="3:4">
      <c r="C5334" s="256"/>
      <c r="D5334" s="256"/>
    </row>
    <row r="5335" spans="3:4">
      <c r="C5335" s="256"/>
      <c r="D5335" s="256"/>
    </row>
    <row r="5336" spans="3:4">
      <c r="C5336" s="256"/>
      <c r="D5336" s="256"/>
    </row>
    <row r="5337" spans="3:4">
      <c r="C5337" s="256"/>
      <c r="D5337" s="256"/>
    </row>
    <row r="5338" spans="3:4">
      <c r="C5338" s="256"/>
      <c r="D5338" s="256"/>
    </row>
    <row r="5339" spans="3:4">
      <c r="C5339" s="256"/>
      <c r="D5339" s="256"/>
    </row>
    <row r="5340" spans="3:4">
      <c r="C5340" s="256"/>
      <c r="D5340" s="256"/>
    </row>
    <row r="5341" spans="3:4">
      <c r="C5341" s="256"/>
      <c r="D5341" s="256"/>
    </row>
    <row r="5342" spans="3:4">
      <c r="C5342" s="256"/>
      <c r="D5342" s="256"/>
    </row>
    <row r="5343" spans="3:4">
      <c r="C5343" s="256"/>
      <c r="D5343" s="256"/>
    </row>
    <row r="5344" spans="3:4">
      <c r="C5344" s="256"/>
      <c r="D5344" s="256"/>
    </row>
    <row r="5345" spans="3:4">
      <c r="C5345" s="256"/>
      <c r="D5345" s="256"/>
    </row>
    <row r="5346" spans="3:4">
      <c r="C5346" s="256"/>
      <c r="D5346" s="256"/>
    </row>
    <row r="5347" spans="3:4">
      <c r="C5347" s="256"/>
      <c r="D5347" s="256"/>
    </row>
    <row r="5348" spans="3:4">
      <c r="C5348" s="256"/>
      <c r="D5348" s="256"/>
    </row>
    <row r="5349" spans="3:4">
      <c r="C5349" s="256"/>
      <c r="D5349" s="256"/>
    </row>
    <row r="5350" spans="3:4">
      <c r="C5350" s="256"/>
      <c r="D5350" s="256"/>
    </row>
    <row r="5351" spans="3:4">
      <c r="C5351" s="256"/>
      <c r="D5351" s="256"/>
    </row>
    <row r="5352" spans="3:4">
      <c r="C5352" s="256"/>
      <c r="D5352" s="256"/>
    </row>
    <row r="5353" spans="3:4">
      <c r="C5353" s="256"/>
      <c r="D5353" s="256"/>
    </row>
    <row r="5354" spans="3:4">
      <c r="C5354" s="256"/>
      <c r="D5354" s="256"/>
    </row>
    <row r="5355" spans="3:4">
      <c r="C5355" s="256"/>
      <c r="D5355" s="256"/>
    </row>
    <row r="5356" spans="3:4">
      <c r="C5356" s="256"/>
      <c r="D5356" s="256"/>
    </row>
    <row r="5357" spans="3:4">
      <c r="C5357" s="256"/>
      <c r="D5357" s="256"/>
    </row>
    <row r="5358" spans="3:4">
      <c r="C5358" s="256"/>
      <c r="D5358" s="256"/>
    </row>
    <row r="5359" spans="3:4">
      <c r="C5359" s="256"/>
      <c r="D5359" s="256"/>
    </row>
    <row r="5360" spans="3:4">
      <c r="C5360" s="256"/>
      <c r="D5360" s="256"/>
    </row>
    <row r="5361" spans="3:4">
      <c r="C5361" s="256"/>
      <c r="D5361" s="256"/>
    </row>
    <row r="5362" spans="3:4">
      <c r="C5362" s="256"/>
      <c r="D5362" s="256"/>
    </row>
    <row r="5363" spans="3:4">
      <c r="C5363" s="256"/>
      <c r="D5363" s="256"/>
    </row>
    <row r="5364" spans="3:4">
      <c r="C5364" s="256"/>
      <c r="D5364" s="256"/>
    </row>
    <row r="5365" spans="3:4">
      <c r="C5365" s="256"/>
      <c r="D5365" s="256"/>
    </row>
    <row r="5366" spans="3:4">
      <c r="C5366" s="256"/>
      <c r="D5366" s="256"/>
    </row>
    <row r="5367" spans="3:4">
      <c r="C5367" s="256"/>
      <c r="D5367" s="256"/>
    </row>
    <row r="5368" spans="3:4">
      <c r="C5368" s="256"/>
      <c r="D5368" s="256"/>
    </row>
    <row r="5369" spans="3:4">
      <c r="C5369" s="256"/>
      <c r="D5369" s="256"/>
    </row>
    <row r="5370" spans="3:4">
      <c r="C5370" s="256"/>
      <c r="D5370" s="256"/>
    </row>
    <row r="5371" spans="3:4">
      <c r="C5371" s="256"/>
      <c r="D5371" s="256"/>
    </row>
    <row r="5372" spans="3:4">
      <c r="C5372" s="256"/>
      <c r="D5372" s="256"/>
    </row>
    <row r="5373" spans="3:4">
      <c r="C5373" s="256"/>
      <c r="D5373" s="256"/>
    </row>
    <row r="5374" spans="3:4">
      <c r="C5374" s="256"/>
      <c r="D5374" s="256"/>
    </row>
    <row r="5375" spans="3:4">
      <c r="C5375" s="256"/>
      <c r="D5375" s="256"/>
    </row>
    <row r="5376" spans="3:4">
      <c r="C5376" s="256"/>
      <c r="D5376" s="256"/>
    </row>
    <row r="5377" spans="3:4">
      <c r="C5377" s="256"/>
      <c r="D5377" s="256"/>
    </row>
    <row r="5378" spans="3:4">
      <c r="C5378" s="256"/>
      <c r="D5378" s="256"/>
    </row>
    <row r="5379" spans="3:4">
      <c r="C5379" s="256"/>
      <c r="D5379" s="256"/>
    </row>
    <row r="5380" spans="3:4">
      <c r="C5380" s="256"/>
      <c r="D5380" s="256"/>
    </row>
    <row r="5381" spans="3:4">
      <c r="C5381" s="256"/>
      <c r="D5381" s="256"/>
    </row>
    <row r="5382" spans="3:4">
      <c r="C5382" s="256"/>
      <c r="D5382" s="256"/>
    </row>
    <row r="5383" spans="3:4">
      <c r="C5383" s="256"/>
      <c r="D5383" s="256"/>
    </row>
    <row r="5384" spans="3:4">
      <c r="C5384" s="256"/>
      <c r="D5384" s="256"/>
    </row>
    <row r="5385" spans="3:4">
      <c r="C5385" s="256"/>
      <c r="D5385" s="256"/>
    </row>
    <row r="5386" spans="3:4">
      <c r="C5386" s="256"/>
      <c r="D5386" s="256"/>
    </row>
    <row r="5387" spans="3:4">
      <c r="C5387" s="256"/>
      <c r="D5387" s="256"/>
    </row>
    <row r="5388" spans="3:4">
      <c r="C5388" s="256"/>
      <c r="D5388" s="256"/>
    </row>
    <row r="5389" spans="3:4">
      <c r="C5389" s="256"/>
      <c r="D5389" s="256"/>
    </row>
    <row r="5390" spans="3:4">
      <c r="C5390" s="256"/>
      <c r="D5390" s="256"/>
    </row>
    <row r="5391" spans="3:4">
      <c r="C5391" s="256"/>
      <c r="D5391" s="256"/>
    </row>
    <row r="5392" spans="3:4">
      <c r="C5392" s="256"/>
      <c r="D5392" s="256"/>
    </row>
    <row r="5393" spans="3:4">
      <c r="C5393" s="256"/>
      <c r="D5393" s="256"/>
    </row>
    <row r="5394" spans="3:4">
      <c r="C5394" s="256"/>
      <c r="D5394" s="256"/>
    </row>
    <row r="5395" spans="3:4">
      <c r="C5395" s="256"/>
      <c r="D5395" s="256"/>
    </row>
    <row r="5396" spans="3:4">
      <c r="C5396" s="256"/>
      <c r="D5396" s="256"/>
    </row>
    <row r="5397" spans="3:4">
      <c r="C5397" s="256"/>
      <c r="D5397" s="256"/>
    </row>
    <row r="5398" spans="3:4">
      <c r="C5398" s="256"/>
      <c r="D5398" s="256"/>
    </row>
    <row r="5399" spans="3:4">
      <c r="C5399" s="256"/>
      <c r="D5399" s="256"/>
    </row>
    <row r="5400" spans="3:4">
      <c r="C5400" s="256"/>
      <c r="D5400" s="256"/>
    </row>
    <row r="5401" spans="3:4">
      <c r="C5401" s="256"/>
      <c r="D5401" s="256"/>
    </row>
    <row r="5402" spans="3:4">
      <c r="C5402" s="256"/>
      <c r="D5402" s="256"/>
    </row>
    <row r="5403" spans="3:4">
      <c r="C5403" s="256"/>
      <c r="D5403" s="256"/>
    </row>
    <row r="5404" spans="3:4">
      <c r="C5404" s="256"/>
      <c r="D5404" s="256"/>
    </row>
    <row r="5405" spans="3:4">
      <c r="C5405" s="256"/>
      <c r="D5405" s="256"/>
    </row>
    <row r="5406" spans="3:4">
      <c r="C5406" s="256"/>
      <c r="D5406" s="256"/>
    </row>
    <row r="5407" spans="3:4">
      <c r="C5407" s="256"/>
      <c r="D5407" s="256"/>
    </row>
    <row r="5408" spans="3:4">
      <c r="C5408" s="256"/>
      <c r="D5408" s="256"/>
    </row>
    <row r="5409" spans="3:4">
      <c r="C5409" s="256"/>
      <c r="D5409" s="256"/>
    </row>
    <row r="5410" spans="3:4">
      <c r="C5410" s="256"/>
      <c r="D5410" s="256"/>
    </row>
    <row r="5411" spans="3:4">
      <c r="C5411" s="256"/>
      <c r="D5411" s="256"/>
    </row>
    <row r="5412" spans="3:4">
      <c r="C5412" s="256"/>
      <c r="D5412" s="256"/>
    </row>
    <row r="5413" spans="3:4">
      <c r="C5413" s="256"/>
      <c r="D5413" s="256"/>
    </row>
    <row r="5414" spans="3:4">
      <c r="C5414" s="256"/>
      <c r="D5414" s="256"/>
    </row>
    <row r="5415" spans="3:4">
      <c r="C5415" s="256"/>
      <c r="D5415" s="256"/>
    </row>
    <row r="5416" spans="3:4">
      <c r="C5416" s="256"/>
      <c r="D5416" s="256"/>
    </row>
    <row r="5417" spans="3:4">
      <c r="C5417" s="256"/>
      <c r="D5417" s="256"/>
    </row>
    <row r="5418" spans="3:4">
      <c r="C5418" s="256"/>
      <c r="D5418" s="256"/>
    </row>
    <row r="5419" spans="3:4">
      <c r="C5419" s="256"/>
      <c r="D5419" s="256"/>
    </row>
    <row r="5420" spans="3:4">
      <c r="C5420" s="256"/>
      <c r="D5420" s="256"/>
    </row>
    <row r="5421" spans="3:4">
      <c r="C5421" s="256"/>
      <c r="D5421" s="256"/>
    </row>
    <row r="5422" spans="3:4">
      <c r="C5422" s="256"/>
      <c r="D5422" s="256"/>
    </row>
    <row r="5423" spans="3:4">
      <c r="C5423" s="256"/>
      <c r="D5423" s="256"/>
    </row>
    <row r="5424" spans="3:4">
      <c r="C5424" s="256"/>
      <c r="D5424" s="256"/>
    </row>
    <row r="5425" spans="3:4">
      <c r="C5425" s="256"/>
      <c r="D5425" s="256"/>
    </row>
    <row r="5426" spans="3:4">
      <c r="C5426" s="256"/>
      <c r="D5426" s="256"/>
    </row>
    <row r="5427" spans="3:4">
      <c r="C5427" s="256"/>
      <c r="D5427" s="256"/>
    </row>
    <row r="5428" spans="3:4">
      <c r="C5428" s="256"/>
      <c r="D5428" s="256"/>
    </row>
    <row r="5429" spans="3:4">
      <c r="C5429" s="256"/>
      <c r="D5429" s="256"/>
    </row>
    <row r="5430" spans="3:4">
      <c r="C5430" s="256"/>
      <c r="D5430" s="256"/>
    </row>
    <row r="5431" spans="3:4">
      <c r="C5431" s="256"/>
      <c r="D5431" s="256"/>
    </row>
    <row r="5432" spans="3:4">
      <c r="C5432" s="256"/>
      <c r="D5432" s="256"/>
    </row>
    <row r="5433" spans="3:4">
      <c r="C5433" s="256"/>
      <c r="D5433" s="256"/>
    </row>
    <row r="5434" spans="3:4">
      <c r="C5434" s="256"/>
      <c r="D5434" s="256"/>
    </row>
    <row r="5435" spans="3:4">
      <c r="C5435" s="256"/>
      <c r="D5435" s="256"/>
    </row>
    <row r="5436" spans="3:4">
      <c r="C5436" s="256"/>
      <c r="D5436" s="256"/>
    </row>
    <row r="5437" spans="3:4">
      <c r="C5437" s="256"/>
      <c r="D5437" s="256"/>
    </row>
    <row r="5438" spans="3:4">
      <c r="C5438" s="256"/>
      <c r="D5438" s="256"/>
    </row>
    <row r="5439" spans="3:4">
      <c r="C5439" s="256"/>
      <c r="D5439" s="256"/>
    </row>
    <row r="5440" spans="3:4">
      <c r="C5440" s="256"/>
      <c r="D5440" s="256"/>
    </row>
    <row r="5441" spans="3:4">
      <c r="C5441" s="256"/>
      <c r="D5441" s="256"/>
    </row>
    <row r="5442" spans="3:4">
      <c r="C5442" s="256"/>
      <c r="D5442" s="256"/>
    </row>
    <row r="5443" spans="3:4">
      <c r="C5443" s="256"/>
      <c r="D5443" s="256"/>
    </row>
    <row r="5444" spans="3:4">
      <c r="C5444" s="256"/>
      <c r="D5444" s="256"/>
    </row>
    <row r="5445" spans="3:4">
      <c r="C5445" s="256"/>
      <c r="D5445" s="256"/>
    </row>
    <row r="5446" spans="3:4">
      <c r="C5446" s="256"/>
      <c r="D5446" s="256"/>
    </row>
    <row r="5447" spans="3:4">
      <c r="C5447" s="256"/>
      <c r="D5447" s="256"/>
    </row>
    <row r="5448" spans="3:4">
      <c r="C5448" s="256"/>
      <c r="D5448" s="256"/>
    </row>
    <row r="5449" spans="3:4">
      <c r="C5449" s="256"/>
      <c r="D5449" s="256"/>
    </row>
    <row r="5450" spans="3:4">
      <c r="C5450" s="256"/>
      <c r="D5450" s="256"/>
    </row>
    <row r="5451" spans="3:4">
      <c r="C5451" s="256"/>
      <c r="D5451" s="256"/>
    </row>
    <row r="5452" spans="3:4">
      <c r="C5452" s="256"/>
      <c r="D5452" s="256"/>
    </row>
    <row r="5453" spans="3:4">
      <c r="C5453" s="256"/>
      <c r="D5453" s="256"/>
    </row>
    <row r="5454" spans="3:4">
      <c r="C5454" s="256"/>
      <c r="D5454" s="256"/>
    </row>
    <row r="5455" spans="3:4">
      <c r="C5455" s="256"/>
      <c r="D5455" s="256"/>
    </row>
    <row r="5456" spans="3:4">
      <c r="C5456" s="256"/>
      <c r="D5456" s="256"/>
    </row>
    <row r="5457" spans="3:4">
      <c r="C5457" s="256"/>
      <c r="D5457" s="256"/>
    </row>
    <row r="5458" spans="3:4">
      <c r="C5458" s="256"/>
      <c r="D5458" s="256"/>
    </row>
    <row r="5459" spans="3:4">
      <c r="C5459" s="256"/>
      <c r="D5459" s="256"/>
    </row>
    <row r="5460" spans="3:4">
      <c r="C5460" s="256"/>
      <c r="D5460" s="256"/>
    </row>
    <row r="5461" spans="3:4">
      <c r="C5461" s="256"/>
      <c r="D5461" s="256"/>
    </row>
    <row r="5462" spans="3:4">
      <c r="C5462" s="256"/>
      <c r="D5462" s="256"/>
    </row>
    <row r="5463" spans="3:4">
      <c r="C5463" s="256"/>
      <c r="D5463" s="256"/>
    </row>
    <row r="5464" spans="3:4">
      <c r="C5464" s="256"/>
      <c r="D5464" s="256"/>
    </row>
    <row r="5465" spans="3:4">
      <c r="C5465" s="256"/>
      <c r="D5465" s="256"/>
    </row>
    <row r="5466" spans="3:4">
      <c r="C5466" s="256"/>
      <c r="D5466" s="256"/>
    </row>
    <row r="5467" spans="3:4">
      <c r="C5467" s="256"/>
      <c r="D5467" s="256"/>
    </row>
    <row r="5468" spans="3:4">
      <c r="C5468" s="256"/>
      <c r="D5468" s="256"/>
    </row>
    <row r="5469" spans="3:4">
      <c r="C5469" s="256"/>
      <c r="D5469" s="256"/>
    </row>
    <row r="5470" spans="3:4">
      <c r="C5470" s="256"/>
      <c r="D5470" s="256"/>
    </row>
    <row r="5471" spans="3:4">
      <c r="C5471" s="256"/>
      <c r="D5471" s="256"/>
    </row>
    <row r="5472" spans="3:4">
      <c r="C5472" s="256"/>
      <c r="D5472" s="256"/>
    </row>
    <row r="5473" spans="3:4">
      <c r="C5473" s="256"/>
      <c r="D5473" s="256"/>
    </row>
    <row r="5474" spans="3:4">
      <c r="C5474" s="256"/>
      <c r="D5474" s="256"/>
    </row>
    <row r="5475" spans="3:4">
      <c r="C5475" s="256"/>
      <c r="D5475" s="256"/>
    </row>
    <row r="5476" spans="3:4">
      <c r="C5476" s="256"/>
      <c r="D5476" s="256"/>
    </row>
    <row r="5477" spans="3:4">
      <c r="C5477" s="256"/>
      <c r="D5477" s="256"/>
    </row>
    <row r="5478" spans="3:4">
      <c r="C5478" s="256"/>
      <c r="D5478" s="256"/>
    </row>
    <row r="5479" spans="3:4">
      <c r="C5479" s="256"/>
      <c r="D5479" s="256"/>
    </row>
    <row r="5480" spans="3:4">
      <c r="C5480" s="256"/>
      <c r="D5480" s="256"/>
    </row>
    <row r="5481" spans="3:4">
      <c r="C5481" s="256"/>
      <c r="D5481" s="256"/>
    </row>
    <row r="5482" spans="3:4">
      <c r="C5482" s="256"/>
      <c r="D5482" s="256"/>
    </row>
    <row r="5483" spans="3:4">
      <c r="C5483" s="256"/>
      <c r="D5483" s="256"/>
    </row>
    <row r="5484" spans="3:4">
      <c r="C5484" s="256"/>
      <c r="D5484" s="256"/>
    </row>
    <row r="5485" spans="3:4">
      <c r="C5485" s="256"/>
      <c r="D5485" s="256"/>
    </row>
    <row r="5486" spans="3:4">
      <c r="C5486" s="256"/>
      <c r="D5486" s="256"/>
    </row>
    <row r="5487" spans="3:4">
      <c r="C5487" s="256"/>
      <c r="D5487" s="256"/>
    </row>
    <row r="5488" spans="3:4">
      <c r="C5488" s="256"/>
      <c r="D5488" s="256"/>
    </row>
    <row r="5489" spans="3:4">
      <c r="C5489" s="256"/>
      <c r="D5489" s="256"/>
    </row>
    <row r="5490" spans="3:4">
      <c r="C5490" s="256"/>
      <c r="D5490" s="256"/>
    </row>
    <row r="5491" spans="3:4">
      <c r="C5491" s="256"/>
      <c r="D5491" s="256"/>
    </row>
    <row r="5492" spans="3:4">
      <c r="C5492" s="256"/>
      <c r="D5492" s="256"/>
    </row>
    <row r="5493" spans="3:4">
      <c r="C5493" s="256"/>
      <c r="D5493" s="256"/>
    </row>
    <row r="5494" spans="3:4">
      <c r="C5494" s="256"/>
      <c r="D5494" s="256"/>
    </row>
    <row r="5495" spans="3:4">
      <c r="C5495" s="256"/>
      <c r="D5495" s="256"/>
    </row>
    <row r="5496" spans="3:4">
      <c r="C5496" s="256"/>
      <c r="D5496" s="256"/>
    </row>
    <row r="5497" spans="3:4">
      <c r="C5497" s="256"/>
      <c r="D5497" s="256"/>
    </row>
    <row r="5498" spans="3:4">
      <c r="C5498" s="256"/>
      <c r="D5498" s="256"/>
    </row>
    <row r="5499" spans="3:4">
      <c r="C5499" s="256"/>
      <c r="D5499" s="256"/>
    </row>
    <row r="5500" spans="3:4">
      <c r="C5500" s="256"/>
      <c r="D5500" s="256"/>
    </row>
    <row r="5501" spans="3:4">
      <c r="C5501" s="256"/>
      <c r="D5501" s="256"/>
    </row>
    <row r="5502" spans="3:4">
      <c r="C5502" s="256"/>
      <c r="D5502" s="256"/>
    </row>
    <row r="5503" spans="3:4">
      <c r="C5503" s="256"/>
      <c r="D5503" s="256"/>
    </row>
    <row r="5504" spans="3:4">
      <c r="C5504" s="256"/>
      <c r="D5504" s="256"/>
    </row>
    <row r="5505" spans="3:4">
      <c r="C5505" s="256"/>
      <c r="D5505" s="256"/>
    </row>
    <row r="5506" spans="3:4">
      <c r="C5506" s="256"/>
      <c r="D5506" s="256"/>
    </row>
    <row r="5507" spans="3:4">
      <c r="C5507" s="256"/>
      <c r="D5507" s="256"/>
    </row>
    <row r="5508" spans="3:4">
      <c r="C5508" s="256"/>
      <c r="D5508" s="256"/>
    </row>
    <row r="5509" spans="3:4">
      <c r="C5509" s="256"/>
      <c r="D5509" s="256"/>
    </row>
    <row r="5510" spans="3:4">
      <c r="C5510" s="256"/>
      <c r="D5510" s="256"/>
    </row>
    <row r="5511" spans="3:4">
      <c r="C5511" s="256"/>
      <c r="D5511" s="256"/>
    </row>
    <row r="5512" spans="3:4">
      <c r="C5512" s="256"/>
      <c r="D5512" s="256"/>
    </row>
    <row r="5513" spans="3:4">
      <c r="C5513" s="256"/>
      <c r="D5513" s="256"/>
    </row>
    <row r="5514" spans="3:4">
      <c r="C5514" s="256"/>
      <c r="D5514" s="256"/>
    </row>
    <row r="5515" spans="3:4">
      <c r="C5515" s="256"/>
      <c r="D5515" s="256"/>
    </row>
    <row r="5516" spans="3:4">
      <c r="C5516" s="256"/>
      <c r="D5516" s="256"/>
    </row>
    <row r="5517" spans="3:4">
      <c r="C5517" s="256"/>
      <c r="D5517" s="256"/>
    </row>
    <row r="5518" spans="3:4">
      <c r="C5518" s="256"/>
      <c r="D5518" s="256"/>
    </row>
    <row r="5519" spans="3:4">
      <c r="C5519" s="256"/>
      <c r="D5519" s="256"/>
    </row>
    <row r="5520" spans="3:4">
      <c r="C5520" s="256"/>
      <c r="D5520" s="256"/>
    </row>
    <row r="5521" spans="3:4">
      <c r="C5521" s="256"/>
      <c r="D5521" s="256"/>
    </row>
    <row r="5522" spans="3:4">
      <c r="C5522" s="256"/>
      <c r="D5522" s="256"/>
    </row>
    <row r="5523" spans="3:4">
      <c r="C5523" s="256"/>
      <c r="D5523" s="256"/>
    </row>
    <row r="5524" spans="3:4">
      <c r="C5524" s="256"/>
      <c r="D5524" s="256"/>
    </row>
    <row r="5525" spans="3:4">
      <c r="C5525" s="256"/>
      <c r="D5525" s="256"/>
    </row>
    <row r="5526" spans="3:4">
      <c r="C5526" s="256"/>
      <c r="D5526" s="256"/>
    </row>
    <row r="5527" spans="3:4">
      <c r="C5527" s="256"/>
      <c r="D5527" s="256"/>
    </row>
    <row r="5528" spans="3:4">
      <c r="C5528" s="256"/>
      <c r="D5528" s="256"/>
    </row>
    <row r="5529" spans="3:4">
      <c r="C5529" s="256"/>
      <c r="D5529" s="256"/>
    </row>
    <row r="5530" spans="3:4">
      <c r="C5530" s="256"/>
      <c r="D5530" s="256"/>
    </row>
    <row r="5531" spans="3:4">
      <c r="C5531" s="256"/>
      <c r="D5531" s="256"/>
    </row>
    <row r="5532" spans="3:4">
      <c r="C5532" s="256"/>
      <c r="D5532" s="256"/>
    </row>
    <row r="5533" spans="3:4">
      <c r="C5533" s="256"/>
      <c r="D5533" s="256"/>
    </row>
    <row r="5534" spans="3:4">
      <c r="C5534" s="256"/>
      <c r="D5534" s="256"/>
    </row>
    <row r="5535" spans="3:4">
      <c r="C5535" s="256"/>
      <c r="D5535" s="256"/>
    </row>
    <row r="5536" spans="3:4">
      <c r="C5536" s="256"/>
      <c r="D5536" s="256"/>
    </row>
    <row r="5537" spans="3:4">
      <c r="C5537" s="256"/>
      <c r="D5537" s="256"/>
    </row>
    <row r="5538" spans="3:4">
      <c r="C5538" s="256"/>
      <c r="D5538" s="256"/>
    </row>
    <row r="5539" spans="3:4">
      <c r="C5539" s="256"/>
      <c r="D5539" s="256"/>
    </row>
    <row r="5540" spans="3:4">
      <c r="C5540" s="256"/>
      <c r="D5540" s="256"/>
    </row>
    <row r="5541" spans="3:4">
      <c r="C5541" s="256"/>
      <c r="D5541" s="256"/>
    </row>
    <row r="5542" spans="3:4">
      <c r="C5542" s="256"/>
      <c r="D5542" s="256"/>
    </row>
    <row r="5543" spans="3:4">
      <c r="C5543" s="256"/>
      <c r="D5543" s="256"/>
    </row>
    <row r="5544" spans="3:4">
      <c r="C5544" s="256"/>
      <c r="D5544" s="256"/>
    </row>
    <row r="5545" spans="3:4">
      <c r="C5545" s="256"/>
      <c r="D5545" s="256"/>
    </row>
    <row r="5546" spans="3:4">
      <c r="C5546" s="256"/>
      <c r="D5546" s="256"/>
    </row>
    <row r="5547" spans="3:4">
      <c r="C5547" s="256"/>
      <c r="D5547" s="256"/>
    </row>
    <row r="5548" spans="3:4">
      <c r="C5548" s="256"/>
      <c r="D5548" s="256"/>
    </row>
    <row r="5549" spans="3:4">
      <c r="C5549" s="256"/>
      <c r="D5549" s="256"/>
    </row>
    <row r="5550" spans="3:4">
      <c r="C5550" s="256"/>
      <c r="D5550" s="256"/>
    </row>
    <row r="5551" spans="3:4">
      <c r="C5551" s="256"/>
      <c r="D5551" s="256"/>
    </row>
    <row r="5552" spans="3:4">
      <c r="C5552" s="256"/>
      <c r="D5552" s="256"/>
    </row>
    <row r="5553" spans="3:4">
      <c r="C5553" s="256"/>
      <c r="D5553" s="256"/>
    </row>
    <row r="5554" spans="3:4">
      <c r="C5554" s="256"/>
      <c r="D5554" s="256"/>
    </row>
    <row r="5555" spans="3:4">
      <c r="C5555" s="256"/>
      <c r="D5555" s="256"/>
    </row>
    <row r="5556" spans="3:4">
      <c r="C5556" s="256"/>
      <c r="D5556" s="256"/>
    </row>
    <row r="5557" spans="3:4">
      <c r="C5557" s="256"/>
      <c r="D5557" s="256"/>
    </row>
    <row r="5558" spans="3:4">
      <c r="C5558" s="256"/>
      <c r="D5558" s="256"/>
    </row>
    <row r="5559" spans="3:4">
      <c r="C5559" s="256"/>
      <c r="D5559" s="256"/>
    </row>
    <row r="5560" spans="3:4">
      <c r="C5560" s="256"/>
      <c r="D5560" s="256"/>
    </row>
    <row r="5561" spans="3:4">
      <c r="C5561" s="256"/>
      <c r="D5561" s="256"/>
    </row>
    <row r="5562" spans="3:4">
      <c r="C5562" s="256"/>
      <c r="D5562" s="256"/>
    </row>
    <row r="5563" spans="3:4">
      <c r="C5563" s="256"/>
      <c r="D5563" s="256"/>
    </row>
    <row r="5564" spans="3:4">
      <c r="C5564" s="256"/>
      <c r="D5564" s="256"/>
    </row>
    <row r="5565" spans="3:4">
      <c r="C5565" s="256"/>
      <c r="D5565" s="256"/>
    </row>
    <row r="5566" spans="3:4">
      <c r="C5566" s="256"/>
      <c r="D5566" s="256"/>
    </row>
    <row r="5567" spans="3:4">
      <c r="C5567" s="256"/>
      <c r="D5567" s="256"/>
    </row>
    <row r="5568" spans="3:4">
      <c r="C5568" s="256"/>
      <c r="D5568" s="256"/>
    </row>
    <row r="5569" spans="3:4">
      <c r="C5569" s="256"/>
      <c r="D5569" s="256"/>
    </row>
    <row r="5570" spans="3:4">
      <c r="C5570" s="256"/>
      <c r="D5570" s="256"/>
    </row>
    <row r="5571" spans="3:4">
      <c r="C5571" s="256"/>
      <c r="D5571" s="256"/>
    </row>
    <row r="5572" spans="3:4">
      <c r="C5572" s="256"/>
      <c r="D5572" s="256"/>
    </row>
    <row r="5573" spans="3:4">
      <c r="C5573" s="256"/>
      <c r="D5573" s="256"/>
    </row>
    <row r="5574" spans="3:4">
      <c r="C5574" s="256"/>
      <c r="D5574" s="256"/>
    </row>
    <row r="5575" spans="3:4">
      <c r="C5575" s="256"/>
      <c r="D5575" s="256"/>
    </row>
    <row r="5576" spans="3:4">
      <c r="C5576" s="256"/>
      <c r="D5576" s="256"/>
    </row>
    <row r="5577" spans="3:4">
      <c r="C5577" s="256"/>
      <c r="D5577" s="256"/>
    </row>
    <row r="5578" spans="3:4">
      <c r="C5578" s="256"/>
      <c r="D5578" s="256"/>
    </row>
    <row r="5579" spans="3:4">
      <c r="C5579" s="256"/>
      <c r="D5579" s="256"/>
    </row>
    <row r="5580" spans="3:4">
      <c r="C5580" s="256"/>
      <c r="D5580" s="256"/>
    </row>
    <row r="5581" spans="3:4">
      <c r="C5581" s="256"/>
      <c r="D5581" s="256"/>
    </row>
    <row r="5582" spans="3:4">
      <c r="C5582" s="256"/>
      <c r="D5582" s="256"/>
    </row>
    <row r="5583" spans="3:4">
      <c r="C5583" s="256"/>
      <c r="D5583" s="256"/>
    </row>
    <row r="5584" spans="3:4">
      <c r="C5584" s="256"/>
      <c r="D5584" s="256"/>
    </row>
    <row r="5585" spans="3:4">
      <c r="C5585" s="256"/>
      <c r="D5585" s="256"/>
    </row>
    <row r="5586" spans="3:4">
      <c r="C5586" s="256"/>
      <c r="D5586" s="256"/>
    </row>
    <row r="5587" spans="3:4">
      <c r="C5587" s="256"/>
      <c r="D5587" s="256"/>
    </row>
    <row r="5588" spans="3:4">
      <c r="C5588" s="256"/>
      <c r="D5588" s="256"/>
    </row>
    <row r="5589" spans="3:4">
      <c r="C5589" s="256"/>
      <c r="D5589" s="256"/>
    </row>
    <row r="5590" spans="3:4">
      <c r="C5590" s="256"/>
      <c r="D5590" s="256"/>
    </row>
    <row r="5591" spans="3:4">
      <c r="C5591" s="256"/>
      <c r="D5591" s="256"/>
    </row>
    <row r="5592" spans="3:4">
      <c r="C5592" s="256"/>
      <c r="D5592" s="256"/>
    </row>
    <row r="5593" spans="3:4">
      <c r="C5593" s="256"/>
      <c r="D5593" s="256"/>
    </row>
    <row r="5594" spans="3:4">
      <c r="C5594" s="256"/>
      <c r="D5594" s="256"/>
    </row>
    <row r="5595" spans="3:4">
      <c r="C5595" s="256"/>
      <c r="D5595" s="256"/>
    </row>
    <row r="5596" spans="3:4">
      <c r="C5596" s="256"/>
      <c r="D5596" s="256"/>
    </row>
    <row r="5597" spans="3:4">
      <c r="C5597" s="256"/>
      <c r="D5597" s="256"/>
    </row>
    <row r="5598" spans="3:4">
      <c r="C5598" s="256"/>
      <c r="D5598" s="256"/>
    </row>
    <row r="5599" spans="3:4">
      <c r="C5599" s="256"/>
      <c r="D5599" s="256"/>
    </row>
    <row r="5600" spans="3:4">
      <c r="C5600" s="256"/>
      <c r="D5600" s="256"/>
    </row>
    <row r="5601" spans="3:4">
      <c r="C5601" s="256"/>
      <c r="D5601" s="256"/>
    </row>
    <row r="5602" spans="3:4">
      <c r="C5602" s="256"/>
      <c r="D5602" s="256"/>
    </row>
    <row r="5603" spans="3:4">
      <c r="C5603" s="256"/>
      <c r="D5603" s="256"/>
    </row>
    <row r="5604" spans="3:4">
      <c r="C5604" s="256"/>
      <c r="D5604" s="256"/>
    </row>
    <row r="5605" spans="3:4">
      <c r="C5605" s="256"/>
      <c r="D5605" s="256"/>
    </row>
    <row r="5606" spans="3:4">
      <c r="C5606" s="256"/>
      <c r="D5606" s="256"/>
    </row>
    <row r="5607" spans="3:4">
      <c r="C5607" s="256"/>
      <c r="D5607" s="256"/>
    </row>
    <row r="5608" spans="3:4">
      <c r="C5608" s="256"/>
      <c r="D5608" s="256"/>
    </row>
    <row r="5609" spans="3:4">
      <c r="C5609" s="256"/>
      <c r="D5609" s="256"/>
    </row>
    <row r="5610" spans="3:4">
      <c r="C5610" s="256"/>
      <c r="D5610" s="256"/>
    </row>
    <row r="5611" spans="3:4">
      <c r="C5611" s="256"/>
      <c r="D5611" s="256"/>
    </row>
    <row r="5612" spans="3:4">
      <c r="C5612" s="256"/>
      <c r="D5612" s="256"/>
    </row>
    <row r="5613" spans="3:4">
      <c r="C5613" s="256"/>
      <c r="D5613" s="256"/>
    </row>
    <row r="5614" spans="3:4">
      <c r="C5614" s="256"/>
      <c r="D5614" s="256"/>
    </row>
    <row r="5615" spans="3:4">
      <c r="C5615" s="256"/>
      <c r="D5615" s="256"/>
    </row>
    <row r="5616" spans="3:4">
      <c r="C5616" s="256"/>
      <c r="D5616" s="256"/>
    </row>
    <row r="5617" spans="3:4">
      <c r="C5617" s="256"/>
      <c r="D5617" s="256"/>
    </row>
    <row r="5618" spans="3:4">
      <c r="C5618" s="256"/>
      <c r="D5618" s="256"/>
    </row>
    <row r="5619" spans="3:4">
      <c r="C5619" s="256"/>
      <c r="D5619" s="256"/>
    </row>
    <row r="5620" spans="3:4">
      <c r="C5620" s="256"/>
      <c r="D5620" s="256"/>
    </row>
    <row r="5621" spans="3:4">
      <c r="C5621" s="256"/>
      <c r="D5621" s="256"/>
    </row>
    <row r="5622" spans="3:4">
      <c r="C5622" s="256"/>
      <c r="D5622" s="256"/>
    </row>
    <row r="5623" spans="3:4">
      <c r="C5623" s="256"/>
      <c r="D5623" s="256"/>
    </row>
    <row r="5624" spans="3:4">
      <c r="C5624" s="256"/>
      <c r="D5624" s="256"/>
    </row>
    <row r="5625" spans="3:4">
      <c r="C5625" s="256"/>
      <c r="D5625" s="256"/>
    </row>
    <row r="5626" spans="3:4">
      <c r="C5626" s="256"/>
      <c r="D5626" s="256"/>
    </row>
    <row r="5627" spans="3:4">
      <c r="C5627" s="256"/>
      <c r="D5627" s="256"/>
    </row>
    <row r="5628" spans="3:4">
      <c r="C5628" s="256"/>
      <c r="D5628" s="256"/>
    </row>
    <row r="5629" spans="3:4">
      <c r="C5629" s="256"/>
      <c r="D5629" s="256"/>
    </row>
    <row r="5630" spans="3:4">
      <c r="C5630" s="256"/>
      <c r="D5630" s="256"/>
    </row>
    <row r="5631" spans="3:4">
      <c r="C5631" s="256"/>
      <c r="D5631" s="256"/>
    </row>
    <row r="5632" spans="3:4">
      <c r="C5632" s="256"/>
      <c r="D5632" s="256"/>
    </row>
    <row r="5633" spans="3:4">
      <c r="C5633" s="256"/>
      <c r="D5633" s="256"/>
    </row>
    <row r="5634" spans="3:4">
      <c r="C5634" s="256"/>
      <c r="D5634" s="256"/>
    </row>
    <row r="5635" spans="3:4">
      <c r="C5635" s="256"/>
      <c r="D5635" s="256"/>
    </row>
    <row r="5636" spans="3:4">
      <c r="C5636" s="256"/>
      <c r="D5636" s="256"/>
    </row>
    <row r="5637" spans="3:4">
      <c r="C5637" s="256"/>
      <c r="D5637" s="256"/>
    </row>
    <row r="5638" spans="3:4">
      <c r="C5638" s="256"/>
      <c r="D5638" s="256"/>
    </row>
    <row r="5639" spans="3:4">
      <c r="C5639" s="256"/>
      <c r="D5639" s="256"/>
    </row>
    <row r="5640" spans="3:4">
      <c r="C5640" s="256"/>
      <c r="D5640" s="256"/>
    </row>
    <row r="5641" spans="3:4">
      <c r="C5641" s="256"/>
      <c r="D5641" s="256"/>
    </row>
    <row r="5642" spans="3:4">
      <c r="C5642" s="256"/>
      <c r="D5642" s="256"/>
    </row>
    <row r="5643" spans="3:4">
      <c r="C5643" s="256"/>
      <c r="D5643" s="256"/>
    </row>
    <row r="5644" spans="3:4">
      <c r="C5644" s="256"/>
      <c r="D5644" s="256"/>
    </row>
    <row r="5645" spans="3:4">
      <c r="C5645" s="256"/>
      <c r="D5645" s="256"/>
    </row>
    <row r="5646" spans="3:4">
      <c r="C5646" s="256"/>
      <c r="D5646" s="256"/>
    </row>
    <row r="5647" spans="3:4">
      <c r="C5647" s="256"/>
      <c r="D5647" s="256"/>
    </row>
    <row r="5648" spans="3:4">
      <c r="C5648" s="256"/>
      <c r="D5648" s="256"/>
    </row>
    <row r="5649" spans="3:4">
      <c r="C5649" s="256"/>
      <c r="D5649" s="256"/>
    </row>
    <row r="5650" spans="3:4">
      <c r="C5650" s="256"/>
      <c r="D5650" s="256"/>
    </row>
    <row r="5651" spans="3:4">
      <c r="C5651" s="256"/>
      <c r="D5651" s="256"/>
    </row>
    <row r="5652" spans="3:4">
      <c r="C5652" s="256"/>
      <c r="D5652" s="256"/>
    </row>
    <row r="5653" spans="3:4">
      <c r="C5653" s="256"/>
      <c r="D5653" s="256"/>
    </row>
    <row r="5654" spans="3:4">
      <c r="C5654" s="256"/>
      <c r="D5654" s="256"/>
    </row>
    <row r="5655" spans="3:4">
      <c r="C5655" s="256"/>
      <c r="D5655" s="256"/>
    </row>
    <row r="5656" spans="3:4">
      <c r="C5656" s="256"/>
      <c r="D5656" s="256"/>
    </row>
    <row r="5657" spans="3:4">
      <c r="C5657" s="256"/>
      <c r="D5657" s="256"/>
    </row>
    <row r="5658" spans="3:4">
      <c r="C5658" s="256"/>
      <c r="D5658" s="256"/>
    </row>
    <row r="5659" spans="3:4">
      <c r="C5659" s="256"/>
      <c r="D5659" s="256"/>
    </row>
    <row r="5660" spans="3:4">
      <c r="C5660" s="256"/>
      <c r="D5660" s="256"/>
    </row>
    <row r="5661" spans="3:4">
      <c r="C5661" s="256"/>
      <c r="D5661" s="256"/>
    </row>
    <row r="5662" spans="3:4">
      <c r="C5662" s="256"/>
      <c r="D5662" s="256"/>
    </row>
    <row r="5663" spans="3:4">
      <c r="C5663" s="256"/>
      <c r="D5663" s="256"/>
    </row>
    <row r="5664" spans="3:4">
      <c r="C5664" s="256"/>
      <c r="D5664" s="256"/>
    </row>
    <row r="5665" spans="3:4">
      <c r="C5665" s="256"/>
      <c r="D5665" s="256"/>
    </row>
    <row r="5666" spans="3:4">
      <c r="C5666" s="256"/>
      <c r="D5666" s="256"/>
    </row>
    <row r="5667" spans="3:4">
      <c r="C5667" s="256"/>
      <c r="D5667" s="256"/>
    </row>
    <row r="5668" spans="3:4">
      <c r="C5668" s="256"/>
      <c r="D5668" s="256"/>
    </row>
    <row r="5669" spans="3:4">
      <c r="C5669" s="256"/>
      <c r="D5669" s="256"/>
    </row>
    <row r="5670" spans="3:4">
      <c r="C5670" s="256"/>
      <c r="D5670" s="256"/>
    </row>
    <row r="5671" spans="3:4">
      <c r="C5671" s="256"/>
      <c r="D5671" s="256"/>
    </row>
    <row r="5672" spans="3:4">
      <c r="C5672" s="256"/>
      <c r="D5672" s="256"/>
    </row>
    <row r="5673" spans="3:4">
      <c r="C5673" s="256"/>
      <c r="D5673" s="256"/>
    </row>
    <row r="5674" spans="3:4">
      <c r="C5674" s="256"/>
      <c r="D5674" s="256"/>
    </row>
    <row r="5675" spans="3:4">
      <c r="C5675" s="256"/>
      <c r="D5675" s="256"/>
    </row>
    <row r="5676" spans="3:4">
      <c r="C5676" s="256"/>
      <c r="D5676" s="256"/>
    </row>
    <row r="5677" spans="3:4">
      <c r="C5677" s="256"/>
      <c r="D5677" s="256"/>
    </row>
    <row r="5678" spans="3:4">
      <c r="C5678" s="256"/>
      <c r="D5678" s="256"/>
    </row>
    <row r="5679" spans="3:4">
      <c r="C5679" s="256"/>
      <c r="D5679" s="256"/>
    </row>
    <row r="5680" spans="3:4">
      <c r="C5680" s="256"/>
      <c r="D5680" s="256"/>
    </row>
    <row r="5681" spans="3:4">
      <c r="C5681" s="256"/>
      <c r="D5681" s="256"/>
    </row>
    <row r="5682" spans="3:4">
      <c r="C5682" s="256"/>
      <c r="D5682" s="256"/>
    </row>
    <row r="5683" spans="3:4">
      <c r="C5683" s="256"/>
      <c r="D5683" s="256"/>
    </row>
    <row r="5684" spans="3:4">
      <c r="C5684" s="256"/>
      <c r="D5684" s="256"/>
    </row>
    <row r="5685" spans="3:4">
      <c r="C5685" s="256"/>
      <c r="D5685" s="256"/>
    </row>
    <row r="5686" spans="3:4">
      <c r="C5686" s="256"/>
      <c r="D5686" s="256"/>
    </row>
    <row r="5687" spans="3:4">
      <c r="C5687" s="256"/>
      <c r="D5687" s="256"/>
    </row>
    <row r="5688" spans="3:4">
      <c r="C5688" s="256"/>
      <c r="D5688" s="256"/>
    </row>
    <row r="5689" spans="3:4">
      <c r="C5689" s="256"/>
      <c r="D5689" s="256"/>
    </row>
    <row r="5690" spans="3:4">
      <c r="C5690" s="256"/>
      <c r="D5690" s="256"/>
    </row>
    <row r="5691" spans="3:4">
      <c r="C5691" s="256"/>
      <c r="D5691" s="256"/>
    </row>
    <row r="5692" spans="3:4">
      <c r="C5692" s="256"/>
      <c r="D5692" s="256"/>
    </row>
    <row r="5693" spans="3:4">
      <c r="C5693" s="256"/>
      <c r="D5693" s="256"/>
    </row>
    <row r="5694" spans="3:4">
      <c r="C5694" s="256"/>
      <c r="D5694" s="256"/>
    </row>
    <row r="5695" spans="3:4">
      <c r="C5695" s="256"/>
      <c r="D5695" s="256"/>
    </row>
    <row r="5696" spans="3:4">
      <c r="C5696" s="256"/>
      <c r="D5696" s="256"/>
    </row>
    <row r="5697" spans="3:4">
      <c r="C5697" s="256"/>
      <c r="D5697" s="256"/>
    </row>
    <row r="5698" spans="3:4">
      <c r="C5698" s="256"/>
      <c r="D5698" s="256"/>
    </row>
    <row r="5699" spans="3:4">
      <c r="C5699" s="256"/>
      <c r="D5699" s="256"/>
    </row>
    <row r="5700" spans="3:4">
      <c r="C5700" s="256"/>
      <c r="D5700" s="256"/>
    </row>
    <row r="5701" spans="3:4">
      <c r="C5701" s="256"/>
      <c r="D5701" s="256"/>
    </row>
    <row r="5702" spans="3:4">
      <c r="C5702" s="256"/>
      <c r="D5702" s="256"/>
    </row>
    <row r="5703" spans="3:4">
      <c r="C5703" s="256"/>
      <c r="D5703" s="256"/>
    </row>
    <row r="5704" spans="3:4">
      <c r="C5704" s="256"/>
      <c r="D5704" s="256"/>
    </row>
    <row r="5705" spans="3:4">
      <c r="C5705" s="256"/>
      <c r="D5705" s="256"/>
    </row>
    <row r="5706" spans="3:4">
      <c r="C5706" s="256"/>
      <c r="D5706" s="256"/>
    </row>
    <row r="5707" spans="3:4">
      <c r="C5707" s="256"/>
      <c r="D5707" s="256"/>
    </row>
    <row r="5708" spans="3:4">
      <c r="C5708" s="256"/>
      <c r="D5708" s="256"/>
    </row>
    <row r="5709" spans="3:4">
      <c r="C5709" s="256"/>
      <c r="D5709" s="256"/>
    </row>
    <row r="5710" spans="3:4">
      <c r="C5710" s="256"/>
      <c r="D5710" s="256"/>
    </row>
    <row r="5711" spans="3:4">
      <c r="C5711" s="256"/>
      <c r="D5711" s="256"/>
    </row>
    <row r="5712" spans="3:4">
      <c r="C5712" s="256"/>
      <c r="D5712" s="256"/>
    </row>
    <row r="5713" spans="3:4">
      <c r="C5713" s="256"/>
      <c r="D5713" s="256"/>
    </row>
    <row r="5714" spans="3:4">
      <c r="C5714" s="256"/>
      <c r="D5714" s="256"/>
    </row>
    <row r="5715" spans="3:4">
      <c r="C5715" s="256"/>
      <c r="D5715" s="256"/>
    </row>
    <row r="5716" spans="3:4">
      <c r="C5716" s="256"/>
      <c r="D5716" s="256"/>
    </row>
    <row r="5717" spans="3:4">
      <c r="C5717" s="256"/>
      <c r="D5717" s="256"/>
    </row>
    <row r="5718" spans="3:4">
      <c r="C5718" s="256"/>
      <c r="D5718" s="256"/>
    </row>
    <row r="5719" spans="3:4">
      <c r="C5719" s="256"/>
      <c r="D5719" s="256"/>
    </row>
    <row r="5720" spans="3:4">
      <c r="C5720" s="256"/>
      <c r="D5720" s="256"/>
    </row>
    <row r="5721" spans="3:4">
      <c r="C5721" s="256"/>
      <c r="D5721" s="256"/>
    </row>
    <row r="5722" spans="3:4">
      <c r="C5722" s="256"/>
      <c r="D5722" s="256"/>
    </row>
    <row r="5723" spans="3:4">
      <c r="C5723" s="256"/>
      <c r="D5723" s="256"/>
    </row>
    <row r="5724" spans="3:4">
      <c r="C5724" s="256"/>
      <c r="D5724" s="256"/>
    </row>
    <row r="5725" spans="3:4">
      <c r="C5725" s="256"/>
      <c r="D5725" s="256"/>
    </row>
    <row r="5726" spans="3:4">
      <c r="C5726" s="256"/>
      <c r="D5726" s="256"/>
    </row>
    <row r="5727" spans="3:4">
      <c r="C5727" s="256"/>
      <c r="D5727" s="256"/>
    </row>
    <row r="5728" spans="3:4">
      <c r="C5728" s="256"/>
      <c r="D5728" s="256"/>
    </row>
    <row r="5729" spans="3:4">
      <c r="C5729" s="256"/>
      <c r="D5729" s="256"/>
    </row>
    <row r="5730" spans="3:4">
      <c r="C5730" s="256"/>
      <c r="D5730" s="256"/>
    </row>
    <row r="5731" spans="3:4">
      <c r="C5731" s="256"/>
      <c r="D5731" s="256"/>
    </row>
    <row r="5732" spans="3:4">
      <c r="C5732" s="256"/>
      <c r="D5732" s="256"/>
    </row>
    <row r="5733" spans="3:4">
      <c r="C5733" s="256"/>
      <c r="D5733" s="256"/>
    </row>
    <row r="5734" spans="3:4">
      <c r="C5734" s="256"/>
      <c r="D5734" s="256"/>
    </row>
    <row r="5735" spans="3:4">
      <c r="C5735" s="256"/>
      <c r="D5735" s="256"/>
    </row>
    <row r="5736" spans="3:4">
      <c r="C5736" s="256"/>
      <c r="D5736" s="256"/>
    </row>
    <row r="5737" spans="3:4">
      <c r="C5737" s="256"/>
      <c r="D5737" s="256"/>
    </row>
    <row r="5738" spans="3:4">
      <c r="C5738" s="256"/>
      <c r="D5738" s="256"/>
    </row>
    <row r="5739" spans="3:4">
      <c r="C5739" s="256"/>
      <c r="D5739" s="256"/>
    </row>
    <row r="5740" spans="3:4">
      <c r="C5740" s="256"/>
      <c r="D5740" s="256"/>
    </row>
    <row r="5741" spans="3:4">
      <c r="C5741" s="256"/>
      <c r="D5741" s="256"/>
    </row>
    <row r="5742" spans="3:4">
      <c r="C5742" s="256"/>
      <c r="D5742" s="256"/>
    </row>
    <row r="5743" spans="3:4">
      <c r="C5743" s="256"/>
      <c r="D5743" s="256"/>
    </row>
    <row r="5744" spans="3:4">
      <c r="C5744" s="256"/>
      <c r="D5744" s="256"/>
    </row>
    <row r="5745" spans="3:4">
      <c r="C5745" s="256"/>
      <c r="D5745" s="256"/>
    </row>
    <row r="5746" spans="3:4">
      <c r="C5746" s="256"/>
      <c r="D5746" s="256"/>
    </row>
    <row r="5747" spans="3:4">
      <c r="C5747" s="256"/>
      <c r="D5747" s="256"/>
    </row>
    <row r="5748" spans="3:4">
      <c r="C5748" s="256"/>
      <c r="D5748" s="256"/>
    </row>
    <row r="5749" spans="3:4">
      <c r="C5749" s="256"/>
      <c r="D5749" s="256"/>
    </row>
    <row r="5750" spans="3:4">
      <c r="C5750" s="256"/>
      <c r="D5750" s="256"/>
    </row>
    <row r="5751" spans="3:4">
      <c r="C5751" s="256"/>
      <c r="D5751" s="256"/>
    </row>
    <row r="5752" spans="3:4">
      <c r="C5752" s="256"/>
      <c r="D5752" s="256"/>
    </row>
    <row r="5753" spans="3:4">
      <c r="C5753" s="256"/>
      <c r="D5753" s="256"/>
    </row>
    <row r="5754" spans="3:4">
      <c r="C5754" s="256"/>
      <c r="D5754" s="256"/>
    </row>
    <row r="5755" spans="3:4">
      <c r="C5755" s="256"/>
      <c r="D5755" s="256"/>
    </row>
    <row r="5756" spans="3:4">
      <c r="C5756" s="256"/>
      <c r="D5756" s="256"/>
    </row>
    <row r="5757" spans="3:4">
      <c r="C5757" s="256"/>
      <c r="D5757" s="256"/>
    </row>
    <row r="5758" spans="3:4">
      <c r="C5758" s="256"/>
      <c r="D5758" s="256"/>
    </row>
    <row r="5759" spans="3:4">
      <c r="C5759" s="256"/>
      <c r="D5759" s="256"/>
    </row>
    <row r="5760" spans="3:4">
      <c r="C5760" s="256"/>
      <c r="D5760" s="256"/>
    </row>
    <row r="5761" spans="3:4">
      <c r="C5761" s="256"/>
      <c r="D5761" s="256"/>
    </row>
    <row r="5762" spans="3:4">
      <c r="C5762" s="256"/>
      <c r="D5762" s="256"/>
    </row>
    <row r="5763" spans="3:4">
      <c r="C5763" s="256"/>
      <c r="D5763" s="256"/>
    </row>
    <row r="5764" spans="3:4">
      <c r="C5764" s="256"/>
      <c r="D5764" s="256"/>
    </row>
    <row r="5765" spans="3:4">
      <c r="C5765" s="256"/>
      <c r="D5765" s="256"/>
    </row>
    <row r="5766" spans="3:4">
      <c r="C5766" s="256"/>
      <c r="D5766" s="256"/>
    </row>
    <row r="5767" spans="3:4">
      <c r="C5767" s="256"/>
      <c r="D5767" s="256"/>
    </row>
    <row r="5768" spans="3:4">
      <c r="C5768" s="256"/>
      <c r="D5768" s="256"/>
    </row>
    <row r="5769" spans="3:4">
      <c r="C5769" s="256"/>
      <c r="D5769" s="256"/>
    </row>
    <row r="5770" spans="3:4">
      <c r="C5770" s="256"/>
      <c r="D5770" s="256"/>
    </row>
    <row r="5771" spans="3:4">
      <c r="C5771" s="256"/>
      <c r="D5771" s="256"/>
    </row>
    <row r="5772" spans="3:4">
      <c r="C5772" s="256"/>
      <c r="D5772" s="256"/>
    </row>
    <row r="5773" spans="3:4">
      <c r="C5773" s="256"/>
      <c r="D5773" s="256"/>
    </row>
    <row r="5774" spans="3:4">
      <c r="C5774" s="256"/>
      <c r="D5774" s="256"/>
    </row>
    <row r="5775" spans="3:4">
      <c r="C5775" s="256"/>
      <c r="D5775" s="256"/>
    </row>
    <row r="5776" spans="3:4">
      <c r="C5776" s="256"/>
      <c r="D5776" s="256"/>
    </row>
    <row r="5777" spans="3:4">
      <c r="C5777" s="256"/>
      <c r="D5777" s="256"/>
    </row>
    <row r="5778" spans="3:4">
      <c r="C5778" s="256"/>
      <c r="D5778" s="256"/>
    </row>
    <row r="5779" spans="3:4">
      <c r="C5779" s="256"/>
      <c r="D5779" s="256"/>
    </row>
    <row r="5780" spans="3:4">
      <c r="C5780" s="256"/>
      <c r="D5780" s="256"/>
    </row>
    <row r="5781" spans="3:4">
      <c r="C5781" s="256"/>
      <c r="D5781" s="256"/>
    </row>
    <row r="5782" spans="3:4">
      <c r="C5782" s="256"/>
      <c r="D5782" s="256"/>
    </row>
    <row r="5783" spans="3:4">
      <c r="C5783" s="256"/>
      <c r="D5783" s="256"/>
    </row>
    <row r="5784" spans="3:4">
      <c r="C5784" s="256"/>
      <c r="D5784" s="256"/>
    </row>
    <row r="5785" spans="3:4">
      <c r="C5785" s="256"/>
      <c r="D5785" s="256"/>
    </row>
    <row r="5786" spans="3:4">
      <c r="C5786" s="256"/>
      <c r="D5786" s="256"/>
    </row>
    <row r="5787" spans="3:4">
      <c r="C5787" s="256"/>
      <c r="D5787" s="256"/>
    </row>
    <row r="5788" spans="3:4">
      <c r="C5788" s="256"/>
      <c r="D5788" s="256"/>
    </row>
    <row r="5789" spans="3:4">
      <c r="C5789" s="256"/>
      <c r="D5789" s="256"/>
    </row>
    <row r="5790" spans="3:4">
      <c r="C5790" s="256"/>
      <c r="D5790" s="256"/>
    </row>
    <row r="5791" spans="3:4">
      <c r="C5791" s="256"/>
      <c r="D5791" s="256"/>
    </row>
    <row r="5792" spans="3:4">
      <c r="C5792" s="256"/>
      <c r="D5792" s="256"/>
    </row>
    <row r="5793" spans="3:4">
      <c r="C5793" s="256"/>
      <c r="D5793" s="256"/>
    </row>
    <row r="5794" spans="3:4">
      <c r="C5794" s="256"/>
      <c r="D5794" s="256"/>
    </row>
    <row r="5795" spans="3:4">
      <c r="C5795" s="256"/>
      <c r="D5795" s="256"/>
    </row>
    <row r="5796" spans="3:4">
      <c r="C5796" s="256"/>
      <c r="D5796" s="256"/>
    </row>
    <row r="5797" spans="3:4">
      <c r="C5797" s="256"/>
      <c r="D5797" s="256"/>
    </row>
    <row r="5798" spans="3:4">
      <c r="C5798" s="256"/>
      <c r="D5798" s="256"/>
    </row>
    <row r="5799" spans="3:4">
      <c r="C5799" s="256"/>
      <c r="D5799" s="256"/>
    </row>
    <row r="5800" spans="3:4">
      <c r="C5800" s="256"/>
      <c r="D5800" s="256"/>
    </row>
    <row r="5801" spans="3:4">
      <c r="C5801" s="256"/>
      <c r="D5801" s="256"/>
    </row>
    <row r="5802" spans="3:4">
      <c r="C5802" s="256"/>
      <c r="D5802" s="256"/>
    </row>
    <row r="5803" spans="3:4">
      <c r="C5803" s="256"/>
      <c r="D5803" s="256"/>
    </row>
    <row r="5804" spans="3:4">
      <c r="C5804" s="256"/>
      <c r="D5804" s="256"/>
    </row>
    <row r="5805" spans="3:4">
      <c r="C5805" s="256"/>
      <c r="D5805" s="256"/>
    </row>
    <row r="5806" spans="3:4">
      <c r="C5806" s="256"/>
      <c r="D5806" s="256"/>
    </row>
    <row r="5807" spans="3:4">
      <c r="C5807" s="256"/>
      <c r="D5807" s="256"/>
    </row>
    <row r="5808" spans="3:4">
      <c r="C5808" s="256"/>
      <c r="D5808" s="256"/>
    </row>
    <row r="5809" spans="3:4">
      <c r="C5809" s="256"/>
      <c r="D5809" s="256"/>
    </row>
    <row r="5810" spans="3:4">
      <c r="C5810" s="256"/>
      <c r="D5810" s="256"/>
    </row>
    <row r="5811" spans="3:4">
      <c r="C5811" s="256"/>
      <c r="D5811" s="256"/>
    </row>
    <row r="5812" spans="3:4">
      <c r="C5812" s="256"/>
      <c r="D5812" s="256"/>
    </row>
    <row r="5813" spans="3:4">
      <c r="C5813" s="256"/>
      <c r="D5813" s="256"/>
    </row>
    <row r="5814" spans="3:4">
      <c r="C5814" s="256"/>
      <c r="D5814" s="256"/>
    </row>
    <row r="5815" spans="3:4">
      <c r="C5815" s="256"/>
      <c r="D5815" s="256"/>
    </row>
    <row r="5816" spans="3:4">
      <c r="C5816" s="256"/>
      <c r="D5816" s="256"/>
    </row>
    <row r="5817" spans="3:4">
      <c r="C5817" s="256"/>
      <c r="D5817" s="256"/>
    </row>
    <row r="5818" spans="3:4">
      <c r="C5818" s="256"/>
      <c r="D5818" s="256"/>
    </row>
    <row r="5819" spans="3:4">
      <c r="C5819" s="256"/>
      <c r="D5819" s="256"/>
    </row>
    <row r="5820" spans="3:4">
      <c r="C5820" s="256"/>
      <c r="D5820" s="256"/>
    </row>
    <row r="5821" spans="3:4">
      <c r="C5821" s="256"/>
      <c r="D5821" s="256"/>
    </row>
    <row r="5822" spans="3:4">
      <c r="C5822" s="256"/>
      <c r="D5822" s="256"/>
    </row>
    <row r="5823" spans="3:4">
      <c r="C5823" s="256"/>
      <c r="D5823" s="256"/>
    </row>
    <row r="5824" spans="3:4">
      <c r="C5824" s="256"/>
      <c r="D5824" s="256"/>
    </row>
    <row r="5825" spans="3:4">
      <c r="C5825" s="256"/>
      <c r="D5825" s="256"/>
    </row>
    <row r="5826" spans="3:4">
      <c r="C5826" s="256"/>
      <c r="D5826" s="256"/>
    </row>
    <row r="5827" spans="3:4">
      <c r="C5827" s="256"/>
      <c r="D5827" s="256"/>
    </row>
    <row r="5828" spans="3:4">
      <c r="C5828" s="256"/>
      <c r="D5828" s="256"/>
    </row>
    <row r="5829" spans="3:4">
      <c r="C5829" s="256"/>
      <c r="D5829" s="256"/>
    </row>
    <row r="5830" spans="3:4">
      <c r="C5830" s="256"/>
      <c r="D5830" s="256"/>
    </row>
    <row r="5831" spans="3:4">
      <c r="C5831" s="256"/>
      <c r="D5831" s="256"/>
    </row>
    <row r="5832" spans="3:4">
      <c r="C5832" s="256"/>
      <c r="D5832" s="256"/>
    </row>
    <row r="5833" spans="3:4">
      <c r="C5833" s="256"/>
      <c r="D5833" s="256"/>
    </row>
    <row r="5834" spans="3:4">
      <c r="C5834" s="256"/>
      <c r="D5834" s="256"/>
    </row>
    <row r="5835" spans="3:4">
      <c r="C5835" s="256"/>
      <c r="D5835" s="256"/>
    </row>
    <row r="5836" spans="3:4">
      <c r="C5836" s="256"/>
      <c r="D5836" s="256"/>
    </row>
    <row r="5837" spans="3:4">
      <c r="C5837" s="256"/>
      <c r="D5837" s="256"/>
    </row>
    <row r="5838" spans="3:4">
      <c r="C5838" s="256"/>
      <c r="D5838" s="256"/>
    </row>
    <row r="5839" spans="3:4">
      <c r="C5839" s="256"/>
      <c r="D5839" s="256"/>
    </row>
    <row r="5840" spans="3:4">
      <c r="C5840" s="256"/>
      <c r="D5840" s="256"/>
    </row>
    <row r="5841" spans="3:4">
      <c r="C5841" s="256"/>
      <c r="D5841" s="256"/>
    </row>
    <row r="5842" spans="3:4">
      <c r="C5842" s="256"/>
      <c r="D5842" s="256"/>
    </row>
    <row r="5843" spans="3:4">
      <c r="C5843" s="256"/>
      <c r="D5843" s="256"/>
    </row>
    <row r="5844" spans="3:4">
      <c r="C5844" s="256"/>
      <c r="D5844" s="256"/>
    </row>
    <row r="5845" spans="3:4">
      <c r="C5845" s="256"/>
      <c r="D5845" s="256"/>
    </row>
    <row r="5846" spans="3:4">
      <c r="C5846" s="256"/>
      <c r="D5846" s="256"/>
    </row>
    <row r="5847" spans="3:4">
      <c r="C5847" s="256"/>
      <c r="D5847" s="256"/>
    </row>
    <row r="5848" spans="3:4">
      <c r="C5848" s="256"/>
      <c r="D5848" s="256"/>
    </row>
    <row r="5849" spans="3:4">
      <c r="C5849" s="256"/>
      <c r="D5849" s="256"/>
    </row>
    <row r="5850" spans="3:4">
      <c r="C5850" s="256"/>
      <c r="D5850" s="256"/>
    </row>
    <row r="5851" spans="3:4">
      <c r="C5851" s="256"/>
      <c r="D5851" s="256"/>
    </row>
    <row r="5852" spans="3:4">
      <c r="C5852" s="256"/>
      <c r="D5852" s="256"/>
    </row>
    <row r="5853" spans="3:4">
      <c r="C5853" s="256"/>
      <c r="D5853" s="256"/>
    </row>
    <row r="5854" spans="3:4">
      <c r="C5854" s="256"/>
      <c r="D5854" s="256"/>
    </row>
    <row r="5855" spans="3:4">
      <c r="C5855" s="256"/>
      <c r="D5855" s="256"/>
    </row>
    <row r="5856" spans="3:4">
      <c r="C5856" s="256"/>
      <c r="D5856" s="256"/>
    </row>
    <row r="5857" spans="3:4">
      <c r="C5857" s="256"/>
      <c r="D5857" s="256"/>
    </row>
    <row r="5858" spans="3:4">
      <c r="C5858" s="256"/>
      <c r="D5858" s="256"/>
    </row>
    <row r="5859" spans="3:4">
      <c r="C5859" s="256"/>
      <c r="D5859" s="256"/>
    </row>
    <row r="5860" spans="3:4">
      <c r="C5860" s="256"/>
      <c r="D5860" s="256"/>
    </row>
    <row r="5861" spans="3:4">
      <c r="C5861" s="256"/>
      <c r="D5861" s="256"/>
    </row>
    <row r="5862" spans="3:4">
      <c r="C5862" s="256"/>
      <c r="D5862" s="256"/>
    </row>
    <row r="5863" spans="3:4">
      <c r="C5863" s="256"/>
      <c r="D5863" s="256"/>
    </row>
    <row r="5864" spans="3:4">
      <c r="C5864" s="256"/>
      <c r="D5864" s="256"/>
    </row>
    <row r="5865" spans="3:4">
      <c r="C5865" s="256"/>
      <c r="D5865" s="256"/>
    </row>
    <row r="5866" spans="3:4">
      <c r="C5866" s="256"/>
      <c r="D5866" s="256"/>
    </row>
    <row r="5867" spans="3:4">
      <c r="C5867" s="256"/>
      <c r="D5867" s="256"/>
    </row>
    <row r="5868" spans="3:4">
      <c r="C5868" s="256"/>
      <c r="D5868" s="256"/>
    </row>
    <row r="5869" spans="3:4">
      <c r="C5869" s="256"/>
      <c r="D5869" s="256"/>
    </row>
    <row r="5870" spans="3:4">
      <c r="C5870" s="256"/>
      <c r="D5870" s="256"/>
    </row>
    <row r="5871" spans="3:4">
      <c r="C5871" s="256"/>
      <c r="D5871" s="256"/>
    </row>
    <row r="5872" spans="3:4">
      <c r="C5872" s="256"/>
      <c r="D5872" s="256"/>
    </row>
    <row r="5873" spans="3:4">
      <c r="C5873" s="256"/>
      <c r="D5873" s="256"/>
    </row>
    <row r="5874" spans="3:4">
      <c r="C5874" s="256"/>
      <c r="D5874" s="256"/>
    </row>
    <row r="5875" spans="3:4">
      <c r="C5875" s="256"/>
      <c r="D5875" s="256"/>
    </row>
    <row r="5876" spans="3:4">
      <c r="C5876" s="256"/>
      <c r="D5876" s="256"/>
    </row>
    <row r="5877" spans="3:4">
      <c r="C5877" s="256"/>
      <c r="D5877" s="256"/>
    </row>
    <row r="5878" spans="3:4">
      <c r="C5878" s="256"/>
      <c r="D5878" s="256"/>
    </row>
    <row r="5879" spans="3:4">
      <c r="C5879" s="256"/>
      <c r="D5879" s="256"/>
    </row>
    <row r="5880" spans="3:4">
      <c r="C5880" s="256"/>
      <c r="D5880" s="256"/>
    </row>
    <row r="5881" spans="3:4">
      <c r="C5881" s="256"/>
      <c r="D5881" s="256"/>
    </row>
    <row r="5882" spans="3:4">
      <c r="C5882" s="256"/>
      <c r="D5882" s="256"/>
    </row>
    <row r="5883" spans="3:4">
      <c r="C5883" s="256"/>
      <c r="D5883" s="256"/>
    </row>
    <row r="5884" spans="3:4">
      <c r="C5884" s="256"/>
      <c r="D5884" s="256"/>
    </row>
    <row r="5885" spans="3:4">
      <c r="C5885" s="256"/>
      <c r="D5885" s="256"/>
    </row>
    <row r="5886" spans="3:4">
      <c r="C5886" s="256"/>
      <c r="D5886" s="256"/>
    </row>
    <row r="5887" spans="3:4">
      <c r="C5887" s="256"/>
      <c r="D5887" s="256"/>
    </row>
    <row r="5888" spans="3:4">
      <c r="C5888" s="256"/>
      <c r="D5888" s="256"/>
    </row>
    <row r="5889" spans="3:4">
      <c r="C5889" s="256"/>
      <c r="D5889" s="256"/>
    </row>
    <row r="5890" spans="3:4">
      <c r="C5890" s="256"/>
      <c r="D5890" s="256"/>
    </row>
    <row r="5891" spans="3:4">
      <c r="C5891" s="256"/>
      <c r="D5891" s="256"/>
    </row>
    <row r="5892" spans="3:4">
      <c r="C5892" s="256"/>
      <c r="D5892" s="256"/>
    </row>
    <row r="5893" spans="3:4">
      <c r="C5893" s="256"/>
      <c r="D5893" s="256"/>
    </row>
    <row r="5894" spans="3:4">
      <c r="C5894" s="256"/>
      <c r="D5894" s="256"/>
    </row>
    <row r="5895" spans="3:4">
      <c r="C5895" s="256"/>
      <c r="D5895" s="256"/>
    </row>
    <row r="5896" spans="3:4">
      <c r="C5896" s="256"/>
      <c r="D5896" s="256"/>
    </row>
    <row r="5897" spans="3:4">
      <c r="C5897" s="256"/>
      <c r="D5897" s="256"/>
    </row>
    <row r="5898" spans="3:4">
      <c r="C5898" s="256"/>
      <c r="D5898" s="256"/>
    </row>
    <row r="5899" spans="3:4">
      <c r="C5899" s="256"/>
      <c r="D5899" s="256"/>
    </row>
    <row r="5900" spans="3:4">
      <c r="C5900" s="256"/>
      <c r="D5900" s="256"/>
    </row>
    <row r="5901" spans="3:4">
      <c r="C5901" s="256"/>
      <c r="D5901" s="256"/>
    </row>
    <row r="5902" spans="3:4">
      <c r="C5902" s="256"/>
      <c r="D5902" s="256"/>
    </row>
    <row r="5903" spans="3:4">
      <c r="C5903" s="256"/>
      <c r="D5903" s="256"/>
    </row>
    <row r="5904" spans="3:4">
      <c r="C5904" s="256"/>
      <c r="D5904" s="256"/>
    </row>
    <row r="5905" spans="3:4">
      <c r="C5905" s="256"/>
      <c r="D5905" s="256"/>
    </row>
    <row r="5906" spans="3:4">
      <c r="C5906" s="256"/>
      <c r="D5906" s="256"/>
    </row>
    <row r="5907" spans="3:4">
      <c r="C5907" s="256"/>
      <c r="D5907" s="256"/>
    </row>
    <row r="5908" spans="3:4">
      <c r="C5908" s="256"/>
      <c r="D5908" s="256"/>
    </row>
    <row r="5909" spans="3:4">
      <c r="C5909" s="256"/>
      <c r="D5909" s="256"/>
    </row>
    <row r="5910" spans="3:4">
      <c r="C5910" s="256"/>
      <c r="D5910" s="256"/>
    </row>
    <row r="5911" spans="3:4">
      <c r="C5911" s="256"/>
      <c r="D5911" s="256"/>
    </row>
    <row r="5912" spans="3:4">
      <c r="C5912" s="256"/>
      <c r="D5912" s="256"/>
    </row>
    <row r="5913" spans="3:4">
      <c r="C5913" s="256"/>
      <c r="D5913" s="256"/>
    </row>
    <row r="5914" spans="3:4">
      <c r="C5914" s="256"/>
      <c r="D5914" s="256"/>
    </row>
    <row r="5915" spans="3:4">
      <c r="C5915" s="256"/>
      <c r="D5915" s="256"/>
    </row>
    <row r="5916" spans="3:4">
      <c r="C5916" s="256"/>
      <c r="D5916" s="256"/>
    </row>
    <row r="5917" spans="3:4">
      <c r="C5917" s="256"/>
      <c r="D5917" s="256"/>
    </row>
    <row r="5918" spans="3:4">
      <c r="C5918" s="256"/>
      <c r="D5918" s="256"/>
    </row>
    <row r="5919" spans="3:4">
      <c r="C5919" s="256"/>
      <c r="D5919" s="256"/>
    </row>
    <row r="5920" spans="3:4">
      <c r="C5920" s="256"/>
      <c r="D5920" s="256"/>
    </row>
    <row r="5921" spans="3:4">
      <c r="C5921" s="256"/>
      <c r="D5921" s="256"/>
    </row>
    <row r="5922" spans="3:4">
      <c r="C5922" s="256"/>
      <c r="D5922" s="256"/>
    </row>
    <row r="5923" spans="3:4">
      <c r="C5923" s="256"/>
      <c r="D5923" s="256"/>
    </row>
    <row r="5924" spans="3:4">
      <c r="C5924" s="256"/>
      <c r="D5924" s="256"/>
    </row>
    <row r="5925" spans="3:4">
      <c r="C5925" s="256"/>
      <c r="D5925" s="256"/>
    </row>
    <row r="5926" spans="3:4">
      <c r="C5926" s="256"/>
      <c r="D5926" s="256"/>
    </row>
    <row r="5927" spans="3:4">
      <c r="C5927" s="256"/>
      <c r="D5927" s="256"/>
    </row>
    <row r="5928" spans="3:4">
      <c r="C5928" s="256"/>
      <c r="D5928" s="256"/>
    </row>
    <row r="5929" spans="3:4">
      <c r="C5929" s="256"/>
      <c r="D5929" s="256"/>
    </row>
    <row r="5930" spans="3:4">
      <c r="C5930" s="256"/>
      <c r="D5930" s="256"/>
    </row>
    <row r="5931" spans="3:4">
      <c r="C5931" s="256"/>
      <c r="D5931" s="256"/>
    </row>
    <row r="5932" spans="3:4">
      <c r="C5932" s="256"/>
      <c r="D5932" s="256"/>
    </row>
    <row r="5933" spans="3:4">
      <c r="C5933" s="256"/>
      <c r="D5933" s="256"/>
    </row>
    <row r="5934" spans="3:4">
      <c r="C5934" s="256"/>
      <c r="D5934" s="256"/>
    </row>
    <row r="5935" spans="3:4">
      <c r="C5935" s="256"/>
      <c r="D5935" s="256"/>
    </row>
    <row r="5936" spans="3:4">
      <c r="C5936" s="256"/>
      <c r="D5936" s="256"/>
    </row>
    <row r="5937" spans="3:4">
      <c r="C5937" s="256"/>
      <c r="D5937" s="256"/>
    </row>
    <row r="5938" spans="3:4">
      <c r="C5938" s="256"/>
      <c r="D5938" s="256"/>
    </row>
    <row r="5939" spans="3:4">
      <c r="C5939" s="256"/>
      <c r="D5939" s="256"/>
    </row>
    <row r="5940" spans="3:4">
      <c r="C5940" s="256"/>
      <c r="D5940" s="256"/>
    </row>
    <row r="5941" spans="3:4">
      <c r="C5941" s="256"/>
      <c r="D5941" s="256"/>
    </row>
    <row r="5942" spans="3:4">
      <c r="C5942" s="256"/>
      <c r="D5942" s="256"/>
    </row>
    <row r="5943" spans="3:4">
      <c r="C5943" s="256"/>
      <c r="D5943" s="256"/>
    </row>
    <row r="5944" spans="3:4">
      <c r="C5944" s="256"/>
      <c r="D5944" s="256"/>
    </row>
    <row r="5945" spans="3:4">
      <c r="C5945" s="256"/>
      <c r="D5945" s="256"/>
    </row>
    <row r="5946" spans="3:4">
      <c r="C5946" s="256"/>
      <c r="D5946" s="256"/>
    </row>
    <row r="5947" spans="3:4">
      <c r="C5947" s="256"/>
      <c r="D5947" s="256"/>
    </row>
    <row r="5948" spans="3:4">
      <c r="C5948" s="256"/>
      <c r="D5948" s="256"/>
    </row>
    <row r="5949" spans="3:4">
      <c r="C5949" s="256"/>
      <c r="D5949" s="256"/>
    </row>
    <row r="5950" spans="3:4">
      <c r="C5950" s="256"/>
      <c r="D5950" s="256"/>
    </row>
    <row r="5951" spans="3:4">
      <c r="C5951" s="256"/>
      <c r="D5951" s="256"/>
    </row>
    <row r="5952" spans="3:4">
      <c r="C5952" s="256"/>
      <c r="D5952" s="256"/>
    </row>
    <row r="5953" spans="3:4">
      <c r="C5953" s="256"/>
      <c r="D5953" s="256"/>
    </row>
    <row r="5954" spans="3:4">
      <c r="C5954" s="256"/>
      <c r="D5954" s="256"/>
    </row>
    <row r="5955" spans="3:4">
      <c r="C5955" s="256"/>
      <c r="D5955" s="256"/>
    </row>
    <row r="5956" spans="3:4">
      <c r="C5956" s="256"/>
      <c r="D5956" s="256"/>
    </row>
    <row r="5957" spans="3:4">
      <c r="C5957" s="256"/>
      <c r="D5957" s="256"/>
    </row>
    <row r="5958" spans="3:4">
      <c r="C5958" s="256"/>
      <c r="D5958" s="256"/>
    </row>
    <row r="5959" spans="3:4">
      <c r="C5959" s="256"/>
      <c r="D5959" s="256"/>
    </row>
    <row r="5960" spans="3:4">
      <c r="C5960" s="256"/>
      <c r="D5960" s="256"/>
    </row>
    <row r="5961" spans="3:4">
      <c r="C5961" s="256"/>
      <c r="D5961" s="256"/>
    </row>
    <row r="5962" spans="3:4">
      <c r="C5962" s="256"/>
      <c r="D5962" s="256"/>
    </row>
    <row r="5963" spans="3:4">
      <c r="C5963" s="256"/>
      <c r="D5963" s="256"/>
    </row>
    <row r="5964" spans="3:4">
      <c r="C5964" s="256"/>
      <c r="D5964" s="256"/>
    </row>
    <row r="5965" spans="3:4">
      <c r="C5965" s="256"/>
      <c r="D5965" s="256"/>
    </row>
    <row r="5966" spans="3:4">
      <c r="C5966" s="256"/>
      <c r="D5966" s="256"/>
    </row>
    <row r="5967" spans="3:4">
      <c r="C5967" s="256"/>
      <c r="D5967" s="256"/>
    </row>
    <row r="5968" spans="3:4">
      <c r="C5968" s="256"/>
      <c r="D5968" s="256"/>
    </row>
    <row r="5969" spans="3:4">
      <c r="C5969" s="256"/>
      <c r="D5969" s="256"/>
    </row>
    <row r="5970" spans="3:4">
      <c r="C5970" s="256"/>
      <c r="D5970" s="256"/>
    </row>
    <row r="5971" spans="3:4">
      <c r="C5971" s="256"/>
      <c r="D5971" s="256"/>
    </row>
    <row r="5972" spans="3:4">
      <c r="C5972" s="256"/>
      <c r="D5972" s="256"/>
    </row>
    <row r="5973" spans="3:4">
      <c r="C5973" s="256"/>
      <c r="D5973" s="256"/>
    </row>
    <row r="5974" spans="3:4">
      <c r="C5974" s="256"/>
      <c r="D5974" s="256"/>
    </row>
    <row r="5975" spans="3:4">
      <c r="C5975" s="256"/>
      <c r="D5975" s="256"/>
    </row>
    <row r="5976" spans="3:4">
      <c r="C5976" s="256"/>
      <c r="D5976" s="256"/>
    </row>
    <row r="5977" spans="3:4">
      <c r="C5977" s="256"/>
      <c r="D5977" s="256"/>
    </row>
    <row r="5978" spans="3:4">
      <c r="C5978" s="256"/>
      <c r="D5978" s="256"/>
    </row>
    <row r="5979" spans="3:4">
      <c r="C5979" s="256"/>
      <c r="D5979" s="256"/>
    </row>
    <row r="5980" spans="3:4">
      <c r="C5980" s="256"/>
      <c r="D5980" s="256"/>
    </row>
    <row r="5981" spans="3:4">
      <c r="C5981" s="256"/>
      <c r="D5981" s="256"/>
    </row>
    <row r="5982" spans="3:4">
      <c r="C5982" s="256"/>
      <c r="D5982" s="256"/>
    </row>
    <row r="5983" spans="3:4">
      <c r="C5983" s="256"/>
      <c r="D5983" s="256"/>
    </row>
    <row r="5984" spans="3:4">
      <c r="C5984" s="256"/>
      <c r="D5984" s="256"/>
    </row>
    <row r="5985" spans="3:4">
      <c r="C5985" s="256"/>
      <c r="D5985" s="256"/>
    </row>
    <row r="5986" spans="3:4">
      <c r="C5986" s="256"/>
      <c r="D5986" s="256"/>
    </row>
    <row r="5987" spans="3:4">
      <c r="C5987" s="256"/>
      <c r="D5987" s="256"/>
    </row>
    <row r="5988" spans="3:4">
      <c r="C5988" s="256"/>
      <c r="D5988" s="256"/>
    </row>
    <row r="5989" spans="3:4">
      <c r="C5989" s="256"/>
      <c r="D5989" s="256"/>
    </row>
    <row r="5990" spans="3:4">
      <c r="C5990" s="256"/>
      <c r="D5990" s="256"/>
    </row>
    <row r="5991" spans="3:4">
      <c r="C5991" s="256"/>
      <c r="D5991" s="256"/>
    </row>
    <row r="5992" spans="3:4">
      <c r="C5992" s="256"/>
      <c r="D5992" s="256"/>
    </row>
    <row r="5993" spans="3:4">
      <c r="C5993" s="256"/>
      <c r="D5993" s="256"/>
    </row>
    <row r="5994" spans="3:4">
      <c r="C5994" s="256"/>
      <c r="D5994" s="256"/>
    </row>
    <row r="5995" spans="3:4">
      <c r="C5995" s="256"/>
      <c r="D5995" s="256"/>
    </row>
    <row r="5996" spans="3:4">
      <c r="C5996" s="256"/>
      <c r="D5996" s="256"/>
    </row>
    <row r="5997" spans="3:4">
      <c r="C5997" s="256"/>
      <c r="D5997" s="256"/>
    </row>
    <row r="5998" spans="3:4">
      <c r="C5998" s="256"/>
      <c r="D5998" s="256"/>
    </row>
    <row r="5999" spans="3:4">
      <c r="C5999" s="256"/>
      <c r="D5999" s="256"/>
    </row>
    <row r="6000" spans="3:4">
      <c r="C6000" s="256"/>
      <c r="D6000" s="256"/>
    </row>
    <row r="6001" spans="3:4">
      <c r="C6001" s="256"/>
      <c r="D6001" s="256"/>
    </row>
    <row r="6002" spans="3:4">
      <c r="C6002" s="256"/>
      <c r="D6002" s="256"/>
    </row>
    <row r="6003" spans="3:4">
      <c r="C6003" s="256"/>
      <c r="D6003" s="256"/>
    </row>
    <row r="6004" spans="3:4">
      <c r="C6004" s="256"/>
      <c r="D6004" s="256"/>
    </row>
    <row r="6005" spans="3:4">
      <c r="C6005" s="256"/>
      <c r="D6005" s="256"/>
    </row>
    <row r="6006" spans="3:4">
      <c r="C6006" s="256"/>
      <c r="D6006" s="256"/>
    </row>
    <row r="6007" spans="3:4">
      <c r="C6007" s="256"/>
      <c r="D6007" s="256"/>
    </row>
    <row r="6008" spans="3:4">
      <c r="C6008" s="256"/>
      <c r="D6008" s="256"/>
    </row>
    <row r="6009" spans="3:4">
      <c r="C6009" s="256"/>
      <c r="D6009" s="256"/>
    </row>
    <row r="6010" spans="3:4">
      <c r="C6010" s="256"/>
      <c r="D6010" s="256"/>
    </row>
    <row r="6011" spans="3:4">
      <c r="C6011" s="256"/>
      <c r="D6011" s="256"/>
    </row>
    <row r="6012" spans="3:4">
      <c r="C6012" s="256"/>
      <c r="D6012" s="256"/>
    </row>
    <row r="6013" spans="3:4">
      <c r="C6013" s="256"/>
      <c r="D6013" s="256"/>
    </row>
    <row r="6014" spans="3:4">
      <c r="C6014" s="256"/>
      <c r="D6014" s="256"/>
    </row>
    <row r="6015" spans="3:4">
      <c r="C6015" s="256"/>
      <c r="D6015" s="256"/>
    </row>
    <row r="6016" spans="3:4">
      <c r="C6016" s="256"/>
      <c r="D6016" s="256"/>
    </row>
    <row r="6017" spans="3:4">
      <c r="C6017" s="256"/>
      <c r="D6017" s="256"/>
    </row>
    <row r="6018" spans="3:4">
      <c r="C6018" s="256"/>
      <c r="D6018" s="256"/>
    </row>
    <row r="6019" spans="3:4">
      <c r="C6019" s="256"/>
      <c r="D6019" s="256"/>
    </row>
    <row r="6020" spans="3:4">
      <c r="C6020" s="256"/>
      <c r="D6020" s="256"/>
    </row>
    <row r="6021" spans="3:4">
      <c r="C6021" s="256"/>
      <c r="D6021" s="256"/>
    </row>
    <row r="6022" spans="3:4">
      <c r="C6022" s="256"/>
      <c r="D6022" s="256"/>
    </row>
    <row r="6023" spans="3:4">
      <c r="C6023" s="256"/>
      <c r="D6023" s="256"/>
    </row>
    <row r="6024" spans="3:4">
      <c r="C6024" s="256"/>
      <c r="D6024" s="256"/>
    </row>
    <row r="6025" spans="3:4">
      <c r="C6025" s="256"/>
      <c r="D6025" s="256"/>
    </row>
    <row r="6026" spans="3:4">
      <c r="C6026" s="256"/>
      <c r="D6026" s="256"/>
    </row>
    <row r="6027" spans="3:4">
      <c r="C6027" s="256"/>
      <c r="D6027" s="256"/>
    </row>
    <row r="6028" spans="3:4">
      <c r="C6028" s="256"/>
      <c r="D6028" s="256"/>
    </row>
    <row r="6029" spans="3:4">
      <c r="C6029" s="256"/>
      <c r="D6029" s="256"/>
    </row>
    <row r="6030" spans="3:4">
      <c r="C6030" s="256"/>
      <c r="D6030" s="256"/>
    </row>
    <row r="6031" spans="3:4">
      <c r="C6031" s="256"/>
      <c r="D6031" s="256"/>
    </row>
    <row r="6032" spans="3:4">
      <c r="C6032" s="256"/>
      <c r="D6032" s="256"/>
    </row>
    <row r="6033" spans="3:4">
      <c r="C6033" s="256"/>
      <c r="D6033" s="256"/>
    </row>
    <row r="6034" spans="3:4">
      <c r="C6034" s="256"/>
      <c r="D6034" s="256"/>
    </row>
    <row r="6035" spans="3:4">
      <c r="C6035" s="256"/>
      <c r="D6035" s="256"/>
    </row>
    <row r="6036" spans="3:4">
      <c r="C6036" s="256"/>
      <c r="D6036" s="256"/>
    </row>
    <row r="6037" spans="3:4">
      <c r="C6037" s="256"/>
      <c r="D6037" s="256"/>
    </row>
    <row r="6038" spans="3:4">
      <c r="C6038" s="256"/>
      <c r="D6038" s="256"/>
    </row>
    <row r="6039" spans="3:4">
      <c r="C6039" s="256"/>
      <c r="D6039" s="256"/>
    </row>
    <row r="6040" spans="3:4">
      <c r="C6040" s="256"/>
      <c r="D6040" s="256"/>
    </row>
    <row r="6041" spans="3:4">
      <c r="C6041" s="256"/>
      <c r="D6041" s="256"/>
    </row>
    <row r="6042" spans="3:4">
      <c r="C6042" s="256"/>
      <c r="D6042" s="256"/>
    </row>
    <row r="6043" spans="3:4">
      <c r="C6043" s="256"/>
      <c r="D6043" s="256"/>
    </row>
    <row r="6044" spans="3:4">
      <c r="C6044" s="256"/>
      <c r="D6044" s="256"/>
    </row>
    <row r="6045" spans="3:4">
      <c r="C6045" s="256"/>
      <c r="D6045" s="256"/>
    </row>
    <row r="6046" spans="3:4">
      <c r="C6046" s="256"/>
      <c r="D6046" s="256"/>
    </row>
    <row r="6047" spans="3:4">
      <c r="C6047" s="256"/>
      <c r="D6047" s="256"/>
    </row>
    <row r="6048" spans="3:4">
      <c r="C6048" s="256"/>
      <c r="D6048" s="256"/>
    </row>
    <row r="6049" spans="3:4">
      <c r="C6049" s="256"/>
      <c r="D6049" s="256"/>
    </row>
    <row r="6050" spans="3:4">
      <c r="C6050" s="256"/>
      <c r="D6050" s="256"/>
    </row>
    <row r="6051" spans="3:4">
      <c r="C6051" s="256"/>
      <c r="D6051" s="256"/>
    </row>
    <row r="6052" spans="3:4">
      <c r="C6052" s="256"/>
      <c r="D6052" s="256"/>
    </row>
    <row r="6053" spans="3:4">
      <c r="C6053" s="256"/>
      <c r="D6053" s="256"/>
    </row>
    <row r="6054" spans="3:4">
      <c r="C6054" s="256"/>
      <c r="D6054" s="256"/>
    </row>
    <row r="6055" spans="3:4">
      <c r="C6055" s="256"/>
      <c r="D6055" s="256"/>
    </row>
    <row r="6056" spans="3:4">
      <c r="C6056" s="256"/>
      <c r="D6056" s="256"/>
    </row>
    <row r="6057" spans="3:4">
      <c r="C6057" s="256"/>
      <c r="D6057" s="256"/>
    </row>
    <row r="6058" spans="3:4">
      <c r="C6058" s="256"/>
      <c r="D6058" s="256"/>
    </row>
    <row r="6059" spans="3:4">
      <c r="C6059" s="256"/>
      <c r="D6059" s="256"/>
    </row>
    <row r="6060" spans="3:4">
      <c r="C6060" s="256"/>
      <c r="D6060" s="256"/>
    </row>
    <row r="6061" spans="3:4">
      <c r="C6061" s="256"/>
      <c r="D6061" s="256"/>
    </row>
    <row r="6062" spans="3:4">
      <c r="C6062" s="256"/>
      <c r="D6062" s="256"/>
    </row>
    <row r="6063" spans="3:4">
      <c r="C6063" s="256"/>
      <c r="D6063" s="256"/>
    </row>
    <row r="6064" spans="3:4">
      <c r="C6064" s="256"/>
      <c r="D6064" s="256"/>
    </row>
    <row r="6065" spans="3:4">
      <c r="C6065" s="256"/>
      <c r="D6065" s="256"/>
    </row>
    <row r="6066" spans="3:4">
      <c r="C6066" s="256"/>
      <c r="D6066" s="256"/>
    </row>
    <row r="6067" spans="3:4">
      <c r="C6067" s="256"/>
      <c r="D6067" s="256"/>
    </row>
    <row r="6068" spans="3:4">
      <c r="C6068" s="256"/>
      <c r="D6068" s="256"/>
    </row>
    <row r="6069" spans="3:4">
      <c r="C6069" s="256"/>
      <c r="D6069" s="256"/>
    </row>
    <row r="6070" spans="3:4">
      <c r="C6070" s="256"/>
      <c r="D6070" s="256"/>
    </row>
    <row r="6071" spans="3:4">
      <c r="C6071" s="256"/>
      <c r="D6071" s="256"/>
    </row>
    <row r="6072" spans="3:4">
      <c r="C6072" s="256"/>
      <c r="D6072" s="256"/>
    </row>
    <row r="6073" spans="3:4">
      <c r="C6073" s="256"/>
      <c r="D6073" s="256"/>
    </row>
    <row r="6074" spans="3:4">
      <c r="C6074" s="256"/>
      <c r="D6074" s="256"/>
    </row>
    <row r="6075" spans="3:4">
      <c r="C6075" s="256"/>
      <c r="D6075" s="256"/>
    </row>
    <row r="6076" spans="3:4">
      <c r="C6076" s="256"/>
      <c r="D6076" s="256"/>
    </row>
    <row r="6077" spans="3:4">
      <c r="C6077" s="256"/>
      <c r="D6077" s="256"/>
    </row>
    <row r="6078" spans="3:4">
      <c r="C6078" s="256"/>
      <c r="D6078" s="256"/>
    </row>
    <row r="6079" spans="3:4">
      <c r="C6079" s="256"/>
      <c r="D6079" s="256"/>
    </row>
    <row r="6080" spans="3:4">
      <c r="C6080" s="256"/>
      <c r="D6080" s="256"/>
    </row>
    <row r="6081" spans="3:4">
      <c r="C6081" s="256"/>
      <c r="D6081" s="256"/>
    </row>
    <row r="6082" spans="3:4">
      <c r="C6082" s="256"/>
      <c r="D6082" s="256"/>
    </row>
    <row r="6083" spans="3:4">
      <c r="C6083" s="256"/>
      <c r="D6083" s="256"/>
    </row>
    <row r="6084" spans="3:4">
      <c r="C6084" s="256"/>
      <c r="D6084" s="256"/>
    </row>
    <row r="6085" spans="3:4">
      <c r="C6085" s="256"/>
      <c r="D6085" s="256"/>
    </row>
    <row r="6086" spans="3:4">
      <c r="C6086" s="256"/>
      <c r="D6086" s="256"/>
    </row>
    <row r="6087" spans="3:4">
      <c r="C6087" s="256"/>
      <c r="D6087" s="256"/>
    </row>
    <row r="6088" spans="3:4">
      <c r="C6088" s="256"/>
      <c r="D6088" s="256"/>
    </row>
    <row r="6089" spans="3:4">
      <c r="C6089" s="256"/>
      <c r="D6089" s="256"/>
    </row>
    <row r="6090" spans="3:4">
      <c r="C6090" s="256"/>
      <c r="D6090" s="256"/>
    </row>
    <row r="6091" spans="3:4">
      <c r="C6091" s="256"/>
      <c r="D6091" s="256"/>
    </row>
    <row r="6092" spans="3:4">
      <c r="C6092" s="256"/>
      <c r="D6092" s="256"/>
    </row>
    <row r="6093" spans="3:4">
      <c r="C6093" s="256"/>
      <c r="D6093" s="256"/>
    </row>
    <row r="6094" spans="3:4">
      <c r="C6094" s="256"/>
      <c r="D6094" s="256"/>
    </row>
    <row r="6095" spans="3:4">
      <c r="C6095" s="256"/>
      <c r="D6095" s="256"/>
    </row>
    <row r="6096" spans="3:4">
      <c r="C6096" s="256"/>
      <c r="D6096" s="256"/>
    </row>
    <row r="6097" spans="3:4">
      <c r="C6097" s="256"/>
      <c r="D6097" s="256"/>
    </row>
    <row r="6098" spans="3:4">
      <c r="C6098" s="256"/>
      <c r="D6098" s="256"/>
    </row>
    <row r="6099" spans="3:4">
      <c r="C6099" s="256"/>
      <c r="D6099" s="256"/>
    </row>
    <row r="6100" spans="3:4">
      <c r="C6100" s="256"/>
      <c r="D6100" s="256"/>
    </row>
    <row r="6101" spans="3:4">
      <c r="C6101" s="256"/>
      <c r="D6101" s="256"/>
    </row>
    <row r="6102" spans="3:4">
      <c r="C6102" s="256"/>
      <c r="D6102" s="256"/>
    </row>
    <row r="6103" spans="3:4">
      <c r="C6103" s="256"/>
      <c r="D6103" s="256"/>
    </row>
    <row r="6104" spans="3:4">
      <c r="C6104" s="256"/>
      <c r="D6104" s="256"/>
    </row>
    <row r="6105" spans="3:4">
      <c r="C6105" s="256"/>
      <c r="D6105" s="256"/>
    </row>
    <row r="6106" spans="3:4">
      <c r="C6106" s="256"/>
      <c r="D6106" s="256"/>
    </row>
    <row r="6107" spans="3:4">
      <c r="C6107" s="256"/>
      <c r="D6107" s="256"/>
    </row>
    <row r="6108" spans="3:4">
      <c r="C6108" s="256"/>
      <c r="D6108" s="256"/>
    </row>
    <row r="6109" spans="3:4">
      <c r="C6109" s="256"/>
      <c r="D6109" s="256"/>
    </row>
    <row r="6110" spans="3:4">
      <c r="C6110" s="256"/>
      <c r="D6110" s="256"/>
    </row>
    <row r="6111" spans="3:4">
      <c r="C6111" s="256"/>
      <c r="D6111" s="256"/>
    </row>
    <row r="6112" spans="3:4">
      <c r="C6112" s="256"/>
      <c r="D6112" s="256"/>
    </row>
    <row r="6113" spans="3:4">
      <c r="C6113" s="256"/>
      <c r="D6113" s="256"/>
    </row>
    <row r="6114" spans="3:4">
      <c r="C6114" s="256"/>
      <c r="D6114" s="256"/>
    </row>
    <row r="6115" spans="3:4">
      <c r="C6115" s="256"/>
      <c r="D6115" s="256"/>
    </row>
    <row r="6116" spans="3:4">
      <c r="C6116" s="256"/>
      <c r="D6116" s="256"/>
    </row>
    <row r="6117" spans="3:4">
      <c r="C6117" s="256"/>
      <c r="D6117" s="256"/>
    </row>
    <row r="6118" spans="3:4">
      <c r="C6118" s="256"/>
      <c r="D6118" s="256"/>
    </row>
    <row r="6119" spans="3:4">
      <c r="C6119" s="256"/>
      <c r="D6119" s="256"/>
    </row>
    <row r="6120" spans="3:4">
      <c r="C6120" s="256"/>
      <c r="D6120" s="256"/>
    </row>
    <row r="6121" spans="3:4">
      <c r="C6121" s="256"/>
      <c r="D6121" s="256"/>
    </row>
    <row r="6122" spans="3:4">
      <c r="C6122" s="256"/>
      <c r="D6122" s="256"/>
    </row>
    <row r="6123" spans="3:4">
      <c r="C6123" s="256"/>
      <c r="D6123" s="256"/>
    </row>
    <row r="6124" spans="3:4">
      <c r="C6124" s="256"/>
      <c r="D6124" s="256"/>
    </row>
    <row r="6125" spans="3:4">
      <c r="C6125" s="256"/>
      <c r="D6125" s="256"/>
    </row>
    <row r="6126" spans="3:4">
      <c r="C6126" s="256"/>
      <c r="D6126" s="256"/>
    </row>
    <row r="6127" spans="3:4">
      <c r="C6127" s="256"/>
      <c r="D6127" s="256"/>
    </row>
    <row r="6128" spans="3:4">
      <c r="C6128" s="256"/>
      <c r="D6128" s="256"/>
    </row>
    <row r="6129" spans="3:4">
      <c r="C6129" s="256"/>
      <c r="D6129" s="256"/>
    </row>
    <row r="6130" spans="3:4">
      <c r="C6130" s="256"/>
      <c r="D6130" s="256"/>
    </row>
    <row r="6131" spans="3:4">
      <c r="C6131" s="256"/>
      <c r="D6131" s="256"/>
    </row>
    <row r="6132" spans="3:4">
      <c r="C6132" s="256"/>
      <c r="D6132" s="256"/>
    </row>
    <row r="6133" spans="3:4">
      <c r="C6133" s="256"/>
      <c r="D6133" s="256"/>
    </row>
    <row r="6134" spans="3:4">
      <c r="C6134" s="256"/>
      <c r="D6134" s="256"/>
    </row>
    <row r="6135" spans="3:4">
      <c r="C6135" s="256"/>
      <c r="D6135" s="256"/>
    </row>
    <row r="6136" spans="3:4">
      <c r="C6136" s="256"/>
      <c r="D6136" s="256"/>
    </row>
    <row r="6137" spans="3:4">
      <c r="C6137" s="256"/>
      <c r="D6137" s="256"/>
    </row>
    <row r="6138" spans="3:4">
      <c r="C6138" s="256"/>
      <c r="D6138" s="256"/>
    </row>
    <row r="6139" spans="3:4">
      <c r="C6139" s="256"/>
      <c r="D6139" s="256"/>
    </row>
    <row r="6140" spans="3:4">
      <c r="C6140" s="256"/>
      <c r="D6140" s="256"/>
    </row>
    <row r="6141" spans="3:4">
      <c r="C6141" s="256"/>
      <c r="D6141" s="256"/>
    </row>
    <row r="6142" spans="3:4">
      <c r="C6142" s="256"/>
      <c r="D6142" s="256"/>
    </row>
    <row r="6143" spans="3:4">
      <c r="C6143" s="256"/>
      <c r="D6143" s="256"/>
    </row>
    <row r="6144" spans="3:4">
      <c r="C6144" s="256"/>
      <c r="D6144" s="256"/>
    </row>
    <row r="6145" spans="3:4">
      <c r="C6145" s="256"/>
      <c r="D6145" s="256"/>
    </row>
    <row r="6146" spans="3:4">
      <c r="C6146" s="256"/>
      <c r="D6146" s="256"/>
    </row>
    <row r="6147" spans="3:4">
      <c r="C6147" s="256"/>
      <c r="D6147" s="256"/>
    </row>
    <row r="6148" spans="3:4">
      <c r="C6148" s="256"/>
      <c r="D6148" s="256"/>
    </row>
    <row r="6149" spans="3:4">
      <c r="C6149" s="256"/>
      <c r="D6149" s="256"/>
    </row>
    <row r="6150" spans="3:4">
      <c r="C6150" s="256"/>
      <c r="D6150" s="256"/>
    </row>
    <row r="6151" spans="3:4">
      <c r="C6151" s="256"/>
      <c r="D6151" s="256"/>
    </row>
    <row r="6152" spans="3:4">
      <c r="C6152" s="256"/>
      <c r="D6152" s="256"/>
    </row>
    <row r="6153" spans="3:4">
      <c r="C6153" s="256"/>
      <c r="D6153" s="256"/>
    </row>
    <row r="6154" spans="3:4">
      <c r="C6154" s="256"/>
      <c r="D6154" s="256"/>
    </row>
    <row r="6155" spans="3:4">
      <c r="C6155" s="256"/>
      <c r="D6155" s="256"/>
    </row>
    <row r="6156" spans="3:4">
      <c r="C6156" s="256"/>
      <c r="D6156" s="256"/>
    </row>
    <row r="6157" spans="3:4">
      <c r="C6157" s="256"/>
      <c r="D6157" s="256"/>
    </row>
    <row r="6158" spans="3:4">
      <c r="C6158" s="256"/>
      <c r="D6158" s="256"/>
    </row>
    <row r="6159" spans="3:4">
      <c r="C6159" s="256"/>
      <c r="D6159" s="256"/>
    </row>
    <row r="6160" spans="3:4">
      <c r="C6160" s="256"/>
      <c r="D6160" s="256"/>
    </row>
    <row r="6161" spans="3:4">
      <c r="C6161" s="256"/>
      <c r="D6161" s="256"/>
    </row>
    <row r="6162" spans="3:4">
      <c r="C6162" s="256"/>
      <c r="D6162" s="256"/>
    </row>
    <row r="6163" spans="3:4">
      <c r="C6163" s="256"/>
      <c r="D6163" s="256"/>
    </row>
    <row r="6164" spans="3:4">
      <c r="C6164" s="256"/>
      <c r="D6164" s="256"/>
    </row>
    <row r="6165" spans="3:4">
      <c r="C6165" s="256"/>
      <c r="D6165" s="256"/>
    </row>
    <row r="6166" spans="3:4">
      <c r="C6166" s="256"/>
      <c r="D6166" s="256"/>
    </row>
    <row r="6167" spans="3:4">
      <c r="C6167" s="256"/>
      <c r="D6167" s="256"/>
    </row>
    <row r="6168" spans="3:4">
      <c r="C6168" s="256"/>
      <c r="D6168" s="256"/>
    </row>
    <row r="6169" spans="3:4">
      <c r="C6169" s="256"/>
      <c r="D6169" s="256"/>
    </row>
    <row r="6170" spans="3:4">
      <c r="C6170" s="256"/>
      <c r="D6170" s="256"/>
    </row>
    <row r="6171" spans="3:4">
      <c r="C6171" s="256"/>
      <c r="D6171" s="256"/>
    </row>
    <row r="6172" spans="3:4">
      <c r="C6172" s="256"/>
      <c r="D6172" s="256"/>
    </row>
    <row r="6173" spans="3:4">
      <c r="C6173" s="256"/>
      <c r="D6173" s="256"/>
    </row>
    <row r="6174" spans="3:4">
      <c r="C6174" s="256"/>
      <c r="D6174" s="256"/>
    </row>
    <row r="6175" spans="3:4">
      <c r="C6175" s="256"/>
      <c r="D6175" s="256"/>
    </row>
    <row r="6176" spans="3:4">
      <c r="C6176" s="256"/>
      <c r="D6176" s="256"/>
    </row>
    <row r="6177" spans="3:4">
      <c r="C6177" s="256"/>
      <c r="D6177" s="256"/>
    </row>
    <row r="6178" spans="3:4">
      <c r="C6178" s="256"/>
      <c r="D6178" s="256"/>
    </row>
    <row r="6179" spans="3:4">
      <c r="C6179" s="256"/>
      <c r="D6179" s="256"/>
    </row>
    <row r="6180" spans="3:4">
      <c r="C6180" s="256"/>
      <c r="D6180" s="256"/>
    </row>
    <row r="6181" spans="3:4">
      <c r="C6181" s="256"/>
      <c r="D6181" s="256"/>
    </row>
    <row r="6182" spans="3:4">
      <c r="C6182" s="256"/>
      <c r="D6182" s="256"/>
    </row>
    <row r="6183" spans="3:4">
      <c r="C6183" s="256"/>
      <c r="D6183" s="256"/>
    </row>
    <row r="6184" spans="3:4">
      <c r="C6184" s="256"/>
      <c r="D6184" s="256"/>
    </row>
    <row r="6185" spans="3:4">
      <c r="C6185" s="256"/>
      <c r="D6185" s="256"/>
    </row>
    <row r="6186" spans="3:4">
      <c r="C6186" s="256"/>
      <c r="D6186" s="256"/>
    </row>
    <row r="6187" spans="3:4">
      <c r="C6187" s="256"/>
      <c r="D6187" s="256"/>
    </row>
    <row r="6188" spans="3:4">
      <c r="C6188" s="256"/>
      <c r="D6188" s="256"/>
    </row>
    <row r="6189" spans="3:4">
      <c r="C6189" s="256"/>
      <c r="D6189" s="256"/>
    </row>
    <row r="6190" spans="3:4">
      <c r="C6190" s="256"/>
      <c r="D6190" s="256"/>
    </row>
    <row r="6191" spans="3:4">
      <c r="C6191" s="256"/>
      <c r="D6191" s="256"/>
    </row>
    <row r="6192" spans="3:4">
      <c r="C6192" s="256"/>
      <c r="D6192" s="256"/>
    </row>
    <row r="6193" spans="3:4">
      <c r="C6193" s="256"/>
      <c r="D6193" s="256"/>
    </row>
    <row r="6194" spans="3:4">
      <c r="C6194" s="256"/>
      <c r="D6194" s="256"/>
    </row>
    <row r="6195" spans="3:4">
      <c r="C6195" s="256"/>
      <c r="D6195" s="256"/>
    </row>
    <row r="6196" spans="3:4">
      <c r="C6196" s="256"/>
      <c r="D6196" s="256"/>
    </row>
    <row r="6197" spans="3:4">
      <c r="C6197" s="256"/>
      <c r="D6197" s="256"/>
    </row>
    <row r="6198" spans="3:4">
      <c r="C6198" s="256"/>
      <c r="D6198" s="256"/>
    </row>
    <row r="6199" spans="3:4">
      <c r="C6199" s="256"/>
      <c r="D6199" s="256"/>
    </row>
    <row r="6200" spans="3:4">
      <c r="C6200" s="256"/>
      <c r="D6200" s="256"/>
    </row>
    <row r="6201" spans="3:4">
      <c r="C6201" s="256"/>
      <c r="D6201" s="256"/>
    </row>
    <row r="6202" spans="3:4">
      <c r="C6202" s="256"/>
      <c r="D6202" s="256"/>
    </row>
    <row r="6203" spans="3:4">
      <c r="C6203" s="256"/>
      <c r="D6203" s="256"/>
    </row>
    <row r="6204" spans="3:4">
      <c r="C6204" s="256"/>
      <c r="D6204" s="256"/>
    </row>
    <row r="6205" spans="3:4">
      <c r="C6205" s="256"/>
      <c r="D6205" s="256"/>
    </row>
    <row r="6206" spans="3:4">
      <c r="C6206" s="256"/>
      <c r="D6206" s="256"/>
    </row>
    <row r="6207" spans="3:4">
      <c r="C6207" s="256"/>
      <c r="D6207" s="256"/>
    </row>
    <row r="6208" spans="3:4">
      <c r="C6208" s="256"/>
      <c r="D6208" s="256"/>
    </row>
    <row r="6209" spans="3:4">
      <c r="C6209" s="256"/>
      <c r="D6209" s="256"/>
    </row>
    <row r="6210" spans="3:4">
      <c r="C6210" s="256"/>
      <c r="D6210" s="256"/>
    </row>
    <row r="6211" spans="3:4">
      <c r="C6211" s="256"/>
      <c r="D6211" s="256"/>
    </row>
    <row r="6212" spans="3:4">
      <c r="C6212" s="256"/>
      <c r="D6212" s="256"/>
    </row>
    <row r="6213" spans="3:4">
      <c r="C6213" s="256"/>
      <c r="D6213" s="256"/>
    </row>
    <row r="6214" spans="3:4">
      <c r="C6214" s="256"/>
      <c r="D6214" s="256"/>
    </row>
    <row r="6215" spans="3:4">
      <c r="C6215" s="256"/>
      <c r="D6215" s="256"/>
    </row>
    <row r="6216" spans="3:4">
      <c r="C6216" s="256"/>
      <c r="D6216" s="256"/>
    </row>
    <row r="6217" spans="3:4">
      <c r="C6217" s="256"/>
      <c r="D6217" s="256"/>
    </row>
    <row r="6218" spans="3:4">
      <c r="C6218" s="256"/>
      <c r="D6218" s="256"/>
    </row>
    <row r="6219" spans="3:4">
      <c r="C6219" s="256"/>
      <c r="D6219" s="256"/>
    </row>
    <row r="6220" spans="3:4">
      <c r="C6220" s="256"/>
      <c r="D6220" s="256"/>
    </row>
    <row r="6221" spans="3:4">
      <c r="C6221" s="256"/>
      <c r="D6221" s="256"/>
    </row>
    <row r="6222" spans="3:4">
      <c r="C6222" s="256"/>
      <c r="D6222" s="256"/>
    </row>
    <row r="6223" spans="3:4">
      <c r="C6223" s="256"/>
      <c r="D6223" s="256"/>
    </row>
    <row r="6224" spans="3:4">
      <c r="C6224" s="256"/>
      <c r="D6224" s="256"/>
    </row>
    <row r="6225" spans="3:4">
      <c r="C6225" s="256"/>
      <c r="D6225" s="256"/>
    </row>
    <row r="6226" spans="3:4">
      <c r="C6226" s="256"/>
      <c r="D6226" s="256"/>
    </row>
    <row r="6227" spans="3:4">
      <c r="C6227" s="256"/>
      <c r="D6227" s="256"/>
    </row>
    <row r="6228" spans="3:4">
      <c r="C6228" s="256"/>
      <c r="D6228" s="256"/>
    </row>
    <row r="6229" spans="3:4">
      <c r="C6229" s="256"/>
      <c r="D6229" s="256"/>
    </row>
    <row r="6230" spans="3:4">
      <c r="C6230" s="256"/>
      <c r="D6230" s="256"/>
    </row>
    <row r="6231" spans="3:4">
      <c r="C6231" s="256"/>
      <c r="D6231" s="256"/>
    </row>
    <row r="6232" spans="3:4">
      <c r="C6232" s="256"/>
      <c r="D6232" s="256"/>
    </row>
    <row r="6233" spans="3:4">
      <c r="C6233" s="256"/>
      <c r="D6233" s="256"/>
    </row>
    <row r="6234" spans="3:4">
      <c r="C6234" s="256"/>
      <c r="D6234" s="256"/>
    </row>
    <row r="6235" spans="3:4">
      <c r="C6235" s="256"/>
      <c r="D6235" s="256"/>
    </row>
    <row r="6236" spans="3:4">
      <c r="C6236" s="256"/>
      <c r="D6236" s="256"/>
    </row>
    <row r="6237" spans="3:4">
      <c r="C6237" s="256"/>
      <c r="D6237" s="256"/>
    </row>
    <row r="6238" spans="3:4">
      <c r="C6238" s="256"/>
      <c r="D6238" s="256"/>
    </row>
    <row r="6239" spans="3:4">
      <c r="C6239" s="256"/>
      <c r="D6239" s="256"/>
    </row>
    <row r="6240" spans="3:4">
      <c r="C6240" s="256"/>
      <c r="D6240" s="256"/>
    </row>
    <row r="6241" spans="3:4">
      <c r="C6241" s="256"/>
      <c r="D6241" s="256"/>
    </row>
    <row r="6242" spans="3:4">
      <c r="C6242" s="256"/>
      <c r="D6242" s="256"/>
    </row>
    <row r="6243" spans="3:4">
      <c r="C6243" s="256"/>
      <c r="D6243" s="256"/>
    </row>
    <row r="6244" spans="3:4">
      <c r="C6244" s="256"/>
      <c r="D6244" s="256"/>
    </row>
    <row r="6245" spans="3:4">
      <c r="C6245" s="256"/>
      <c r="D6245" s="256"/>
    </row>
    <row r="6246" spans="3:4">
      <c r="C6246" s="256"/>
      <c r="D6246" s="256"/>
    </row>
    <row r="6247" spans="3:4">
      <c r="C6247" s="256"/>
      <c r="D6247" s="256"/>
    </row>
    <row r="6248" spans="3:4">
      <c r="C6248" s="256"/>
      <c r="D6248" s="256"/>
    </row>
    <row r="6249" spans="3:4">
      <c r="C6249" s="256"/>
      <c r="D6249" s="256"/>
    </row>
    <row r="6250" spans="3:4">
      <c r="C6250" s="256"/>
      <c r="D6250" s="256"/>
    </row>
    <row r="6251" spans="3:4">
      <c r="C6251" s="256"/>
      <c r="D6251" s="256"/>
    </row>
    <row r="6252" spans="3:4">
      <c r="C6252" s="256"/>
      <c r="D6252" s="256"/>
    </row>
    <row r="6253" spans="3:4">
      <c r="C6253" s="256"/>
      <c r="D6253" s="256"/>
    </row>
    <row r="6254" spans="3:4">
      <c r="C6254" s="256"/>
      <c r="D6254" s="256"/>
    </row>
    <row r="6255" spans="3:4">
      <c r="C6255" s="256"/>
      <c r="D6255" s="256"/>
    </row>
    <row r="6256" spans="3:4">
      <c r="C6256" s="256"/>
      <c r="D6256" s="256"/>
    </row>
    <row r="6257" spans="3:4">
      <c r="C6257" s="256"/>
      <c r="D6257" s="256"/>
    </row>
    <row r="6258" spans="3:4">
      <c r="C6258" s="256"/>
      <c r="D6258" s="256"/>
    </row>
    <row r="6259" spans="3:4">
      <c r="C6259" s="256"/>
      <c r="D6259" s="256"/>
    </row>
    <row r="6260" spans="3:4">
      <c r="C6260" s="256"/>
      <c r="D6260" s="256"/>
    </row>
    <row r="6261" spans="3:4">
      <c r="C6261" s="256"/>
      <c r="D6261" s="256"/>
    </row>
    <row r="6262" spans="3:4">
      <c r="C6262" s="256"/>
      <c r="D6262" s="256"/>
    </row>
    <row r="6263" spans="3:4">
      <c r="C6263" s="256"/>
      <c r="D6263" s="256"/>
    </row>
    <row r="6264" spans="3:4">
      <c r="C6264" s="256"/>
      <c r="D6264" s="256"/>
    </row>
    <row r="6265" spans="3:4">
      <c r="C6265" s="256"/>
      <c r="D6265" s="256"/>
    </row>
    <row r="6266" spans="3:4">
      <c r="C6266" s="256"/>
      <c r="D6266" s="256"/>
    </row>
    <row r="6267" spans="3:4">
      <c r="C6267" s="256"/>
      <c r="D6267" s="256"/>
    </row>
    <row r="6268" spans="3:4">
      <c r="C6268" s="256"/>
      <c r="D6268" s="256"/>
    </row>
    <row r="6269" spans="3:4">
      <c r="C6269" s="256"/>
      <c r="D6269" s="256"/>
    </row>
    <row r="6270" spans="3:4">
      <c r="C6270" s="256"/>
      <c r="D6270" s="256"/>
    </row>
    <row r="6271" spans="3:4">
      <c r="C6271" s="256"/>
      <c r="D6271" s="256"/>
    </row>
    <row r="6272" spans="3:4">
      <c r="C6272" s="256"/>
      <c r="D6272" s="256"/>
    </row>
    <row r="6273" spans="3:4">
      <c r="C6273" s="256"/>
      <c r="D6273" s="256"/>
    </row>
    <row r="6274" spans="3:4">
      <c r="C6274" s="256"/>
      <c r="D6274" s="256"/>
    </row>
    <row r="6275" spans="3:4">
      <c r="C6275" s="256"/>
      <c r="D6275" s="256"/>
    </row>
    <row r="6276" spans="3:4">
      <c r="C6276" s="256"/>
      <c r="D6276" s="256"/>
    </row>
    <row r="6277" spans="3:4">
      <c r="C6277" s="256"/>
      <c r="D6277" s="256"/>
    </row>
    <row r="6278" spans="3:4">
      <c r="C6278" s="256"/>
      <c r="D6278" s="256"/>
    </row>
    <row r="6279" spans="3:4">
      <c r="C6279" s="256"/>
      <c r="D6279" s="256"/>
    </row>
    <row r="6280" spans="3:4">
      <c r="C6280" s="256"/>
      <c r="D6280" s="256"/>
    </row>
    <row r="6281" spans="3:4">
      <c r="C6281" s="256"/>
      <c r="D6281" s="256"/>
    </row>
    <row r="6282" spans="3:4">
      <c r="C6282" s="256"/>
      <c r="D6282" s="256"/>
    </row>
    <row r="6283" spans="3:4">
      <c r="C6283" s="256"/>
      <c r="D6283" s="256"/>
    </row>
    <row r="6284" spans="3:4">
      <c r="C6284" s="256"/>
      <c r="D6284" s="256"/>
    </row>
    <row r="6285" spans="3:4">
      <c r="C6285" s="256"/>
      <c r="D6285" s="256"/>
    </row>
    <row r="6286" spans="3:4">
      <c r="C6286" s="256"/>
      <c r="D6286" s="256"/>
    </row>
    <row r="6287" spans="3:4">
      <c r="C6287" s="256"/>
      <c r="D6287" s="256"/>
    </row>
    <row r="6288" spans="3:4">
      <c r="C6288" s="256"/>
      <c r="D6288" s="256"/>
    </row>
    <row r="6289" spans="3:4">
      <c r="C6289" s="256"/>
      <c r="D6289" s="256"/>
    </row>
    <row r="6290" spans="3:4">
      <c r="C6290" s="256"/>
      <c r="D6290" s="256"/>
    </row>
    <row r="6291" spans="3:4">
      <c r="C6291" s="256"/>
      <c r="D6291" s="256"/>
    </row>
    <row r="6292" spans="3:4">
      <c r="C6292" s="256"/>
      <c r="D6292" s="256"/>
    </row>
    <row r="6293" spans="3:4">
      <c r="C6293" s="256"/>
      <c r="D6293" s="256"/>
    </row>
    <row r="6294" spans="3:4">
      <c r="C6294" s="256"/>
      <c r="D6294" s="256"/>
    </row>
    <row r="6295" spans="3:4">
      <c r="C6295" s="256"/>
      <c r="D6295" s="256"/>
    </row>
    <row r="6296" spans="3:4">
      <c r="C6296" s="256"/>
      <c r="D6296" s="256"/>
    </row>
    <row r="6297" spans="3:4">
      <c r="C6297" s="256"/>
      <c r="D6297" s="256"/>
    </row>
    <row r="6298" spans="3:4">
      <c r="C6298" s="256"/>
      <c r="D6298" s="256"/>
    </row>
    <row r="6299" spans="3:4">
      <c r="C6299" s="256"/>
      <c r="D6299" s="256"/>
    </row>
    <row r="6300" spans="3:4">
      <c r="C6300" s="256"/>
      <c r="D6300" s="256"/>
    </row>
    <row r="6301" spans="3:4">
      <c r="C6301" s="256"/>
      <c r="D6301" s="256"/>
    </row>
    <row r="6302" spans="3:4">
      <c r="C6302" s="256"/>
      <c r="D6302" s="256"/>
    </row>
    <row r="6303" spans="3:4">
      <c r="C6303" s="256"/>
      <c r="D6303" s="256"/>
    </row>
    <row r="6304" spans="3:4">
      <c r="C6304" s="256"/>
      <c r="D6304" s="256"/>
    </row>
    <row r="6305" spans="3:4">
      <c r="C6305" s="256"/>
      <c r="D6305" s="256"/>
    </row>
    <row r="6306" spans="3:4">
      <c r="C6306" s="256"/>
      <c r="D6306" s="256"/>
    </row>
    <row r="6307" spans="3:4">
      <c r="C6307" s="256"/>
      <c r="D6307" s="256"/>
    </row>
    <row r="6308" spans="3:4">
      <c r="C6308" s="256"/>
      <c r="D6308" s="256"/>
    </row>
    <row r="6309" spans="3:4">
      <c r="C6309" s="256"/>
      <c r="D6309" s="256"/>
    </row>
    <row r="6310" spans="3:4">
      <c r="C6310" s="256"/>
      <c r="D6310" s="256"/>
    </row>
    <row r="6311" spans="3:4">
      <c r="C6311" s="256"/>
      <c r="D6311" s="256"/>
    </row>
    <row r="6312" spans="3:4">
      <c r="C6312" s="256"/>
      <c r="D6312" s="256"/>
    </row>
    <row r="6313" spans="3:4">
      <c r="C6313" s="256"/>
      <c r="D6313" s="256"/>
    </row>
    <row r="6314" spans="3:4">
      <c r="C6314" s="256"/>
      <c r="D6314" s="256"/>
    </row>
    <row r="6315" spans="3:4">
      <c r="C6315" s="256"/>
      <c r="D6315" s="256"/>
    </row>
    <row r="6316" spans="3:4">
      <c r="C6316" s="256"/>
      <c r="D6316" s="256"/>
    </row>
    <row r="6317" spans="3:4">
      <c r="C6317" s="256"/>
      <c r="D6317" s="256"/>
    </row>
    <row r="6318" spans="3:4">
      <c r="C6318" s="256"/>
      <c r="D6318" s="256"/>
    </row>
    <row r="6319" spans="3:4">
      <c r="C6319" s="256"/>
      <c r="D6319" s="256"/>
    </row>
    <row r="6320" spans="3:4">
      <c r="C6320" s="256"/>
      <c r="D6320" s="256"/>
    </row>
    <row r="6321" spans="3:4">
      <c r="C6321" s="256"/>
      <c r="D6321" s="256"/>
    </row>
    <row r="6322" spans="3:4">
      <c r="C6322" s="256"/>
      <c r="D6322" s="256"/>
    </row>
    <row r="6323" spans="3:4">
      <c r="C6323" s="256"/>
      <c r="D6323" s="256"/>
    </row>
    <row r="6324" spans="3:4">
      <c r="C6324" s="256"/>
      <c r="D6324" s="256"/>
    </row>
    <row r="6325" spans="3:4">
      <c r="C6325" s="256"/>
      <c r="D6325" s="256"/>
    </row>
    <row r="6326" spans="3:4">
      <c r="C6326" s="256"/>
      <c r="D6326" s="256"/>
    </row>
    <row r="6327" spans="3:4">
      <c r="C6327" s="256"/>
      <c r="D6327" s="256"/>
    </row>
    <row r="6328" spans="3:4">
      <c r="C6328" s="256"/>
      <c r="D6328" s="256"/>
    </row>
    <row r="6329" spans="3:4">
      <c r="C6329" s="256"/>
      <c r="D6329" s="256"/>
    </row>
    <row r="6330" spans="3:4">
      <c r="C6330" s="256"/>
      <c r="D6330" s="256"/>
    </row>
    <row r="6331" spans="3:4">
      <c r="C6331" s="256"/>
      <c r="D6331" s="256"/>
    </row>
    <row r="6332" spans="3:4">
      <c r="C6332" s="256"/>
      <c r="D6332" s="256"/>
    </row>
    <row r="6333" spans="3:4">
      <c r="C6333" s="256"/>
      <c r="D6333" s="256"/>
    </row>
    <row r="6334" spans="3:4">
      <c r="C6334" s="256"/>
      <c r="D6334" s="256"/>
    </row>
    <row r="6335" spans="3:4">
      <c r="C6335" s="256"/>
      <c r="D6335" s="256"/>
    </row>
    <row r="6336" spans="3:4">
      <c r="C6336" s="256"/>
      <c r="D6336" s="256"/>
    </row>
    <row r="6337" spans="3:4">
      <c r="C6337" s="256"/>
      <c r="D6337" s="256"/>
    </row>
    <row r="6338" spans="3:4">
      <c r="C6338" s="256"/>
      <c r="D6338" s="256"/>
    </row>
    <row r="6339" spans="3:4">
      <c r="C6339" s="256"/>
      <c r="D6339" s="256"/>
    </row>
    <row r="6340" spans="3:4">
      <c r="C6340" s="256"/>
      <c r="D6340" s="256"/>
    </row>
    <row r="6341" spans="3:4">
      <c r="C6341" s="256"/>
      <c r="D6341" s="256"/>
    </row>
    <row r="6342" spans="3:4">
      <c r="C6342" s="256"/>
      <c r="D6342" s="256"/>
    </row>
    <row r="6343" spans="3:4">
      <c r="C6343" s="256"/>
      <c r="D6343" s="256"/>
    </row>
    <row r="6344" spans="3:4">
      <c r="C6344" s="256"/>
      <c r="D6344" s="256"/>
    </row>
    <row r="6345" spans="3:4">
      <c r="C6345" s="256"/>
      <c r="D6345" s="256"/>
    </row>
    <row r="6346" spans="3:4">
      <c r="C6346" s="256"/>
      <c r="D6346" s="256"/>
    </row>
    <row r="6347" spans="3:4">
      <c r="C6347" s="256"/>
      <c r="D6347" s="256"/>
    </row>
    <row r="6348" spans="3:4">
      <c r="C6348" s="256"/>
      <c r="D6348" s="256"/>
    </row>
    <row r="6349" spans="3:4">
      <c r="C6349" s="256"/>
      <c r="D6349" s="256"/>
    </row>
    <row r="6350" spans="3:4">
      <c r="C6350" s="256"/>
      <c r="D6350" s="256"/>
    </row>
    <row r="6351" spans="3:4">
      <c r="C6351" s="256"/>
      <c r="D6351" s="256"/>
    </row>
    <row r="6352" spans="3:4">
      <c r="C6352" s="256"/>
      <c r="D6352" s="256"/>
    </row>
    <row r="6353" spans="3:4">
      <c r="C6353" s="256"/>
      <c r="D6353" s="256"/>
    </row>
    <row r="6354" spans="3:4">
      <c r="C6354" s="256"/>
      <c r="D6354" s="256"/>
    </row>
    <row r="6355" spans="3:4">
      <c r="C6355" s="256"/>
      <c r="D6355" s="256"/>
    </row>
    <row r="6356" spans="3:4">
      <c r="C6356" s="256"/>
      <c r="D6356" s="256"/>
    </row>
    <row r="6357" spans="3:4">
      <c r="C6357" s="256"/>
      <c r="D6357" s="256"/>
    </row>
    <row r="6358" spans="3:4">
      <c r="C6358" s="256"/>
      <c r="D6358" s="256"/>
    </row>
    <row r="6359" spans="3:4">
      <c r="C6359" s="256"/>
      <c r="D6359" s="256"/>
    </row>
    <row r="6360" spans="3:4">
      <c r="C6360" s="256"/>
      <c r="D6360" s="256"/>
    </row>
    <row r="6361" spans="3:4">
      <c r="C6361" s="256"/>
      <c r="D6361" s="256"/>
    </row>
    <row r="6362" spans="3:4">
      <c r="C6362" s="256"/>
      <c r="D6362" s="256"/>
    </row>
    <row r="6363" spans="3:4">
      <c r="C6363" s="256"/>
      <c r="D6363" s="256"/>
    </row>
    <row r="6364" spans="3:4">
      <c r="C6364" s="256"/>
      <c r="D6364" s="256"/>
    </row>
    <row r="6365" spans="3:4">
      <c r="C6365" s="256"/>
      <c r="D6365" s="256"/>
    </row>
    <row r="6366" spans="3:4">
      <c r="C6366" s="256"/>
      <c r="D6366" s="256"/>
    </row>
    <row r="6367" spans="3:4">
      <c r="C6367" s="256"/>
      <c r="D6367" s="256"/>
    </row>
    <row r="6368" spans="3:4">
      <c r="C6368" s="256"/>
      <c r="D6368" s="256"/>
    </row>
    <row r="6369" spans="3:4">
      <c r="C6369" s="256"/>
      <c r="D6369" s="256"/>
    </row>
    <row r="6370" spans="3:4">
      <c r="C6370" s="256"/>
      <c r="D6370" s="256"/>
    </row>
    <row r="6371" spans="3:4">
      <c r="C6371" s="256"/>
      <c r="D6371" s="256"/>
    </row>
    <row r="6372" spans="3:4">
      <c r="C6372" s="256"/>
      <c r="D6372" s="256"/>
    </row>
    <row r="6373" spans="3:4">
      <c r="C6373" s="256"/>
      <c r="D6373" s="256"/>
    </row>
    <row r="6374" spans="3:4">
      <c r="C6374" s="256"/>
      <c r="D6374" s="256"/>
    </row>
    <row r="6375" spans="3:4">
      <c r="C6375" s="256"/>
      <c r="D6375" s="256"/>
    </row>
    <row r="6376" spans="3:4">
      <c r="C6376" s="256"/>
      <c r="D6376" s="256"/>
    </row>
    <row r="6377" spans="3:4">
      <c r="C6377" s="256"/>
      <c r="D6377" s="256"/>
    </row>
    <row r="6378" spans="3:4">
      <c r="C6378" s="256"/>
      <c r="D6378" s="256"/>
    </row>
    <row r="6379" spans="3:4">
      <c r="C6379" s="256"/>
      <c r="D6379" s="256"/>
    </row>
    <row r="6380" spans="3:4">
      <c r="C6380" s="256"/>
      <c r="D6380" s="256"/>
    </row>
    <row r="6381" spans="3:4">
      <c r="C6381" s="256"/>
      <c r="D6381" s="256"/>
    </row>
    <row r="6382" spans="3:4">
      <c r="C6382" s="256"/>
      <c r="D6382" s="256"/>
    </row>
    <row r="6383" spans="3:4">
      <c r="C6383" s="256"/>
      <c r="D6383" s="256"/>
    </row>
    <row r="6384" spans="3:4">
      <c r="C6384" s="256"/>
      <c r="D6384" s="256"/>
    </row>
    <row r="6385" spans="3:4">
      <c r="C6385" s="256"/>
      <c r="D6385" s="256"/>
    </row>
    <row r="6386" spans="3:4">
      <c r="C6386" s="256"/>
      <c r="D6386" s="256"/>
    </row>
    <row r="6387" spans="3:4">
      <c r="C6387" s="256"/>
      <c r="D6387" s="256"/>
    </row>
    <row r="6388" spans="3:4">
      <c r="C6388" s="256"/>
      <c r="D6388" s="256"/>
    </row>
    <row r="6389" spans="3:4">
      <c r="C6389" s="256"/>
      <c r="D6389" s="256"/>
    </row>
    <row r="6390" spans="3:4">
      <c r="C6390" s="256"/>
      <c r="D6390" s="256"/>
    </row>
    <row r="6391" spans="3:4">
      <c r="C6391" s="256"/>
      <c r="D6391" s="256"/>
    </row>
    <row r="6392" spans="3:4">
      <c r="C6392" s="256"/>
      <c r="D6392" s="256"/>
    </row>
    <row r="6393" spans="3:4">
      <c r="C6393" s="256"/>
      <c r="D6393" s="256"/>
    </row>
    <row r="6394" spans="3:4">
      <c r="C6394" s="256"/>
      <c r="D6394" s="256"/>
    </row>
    <row r="6395" spans="3:4">
      <c r="C6395" s="256"/>
      <c r="D6395" s="256"/>
    </row>
    <row r="6396" spans="3:4">
      <c r="C6396" s="256"/>
      <c r="D6396" s="256"/>
    </row>
    <row r="6397" spans="3:4">
      <c r="C6397" s="256"/>
      <c r="D6397" s="256"/>
    </row>
    <row r="6398" spans="3:4">
      <c r="C6398" s="256"/>
      <c r="D6398" s="256"/>
    </row>
    <row r="6399" spans="3:4">
      <c r="C6399" s="256"/>
      <c r="D6399" s="256"/>
    </row>
    <row r="6400" spans="3:4">
      <c r="C6400" s="256"/>
      <c r="D6400" s="256"/>
    </row>
    <row r="6401" spans="3:4">
      <c r="C6401" s="256"/>
      <c r="D6401" s="256"/>
    </row>
    <row r="6402" spans="3:4">
      <c r="C6402" s="256"/>
      <c r="D6402" s="256"/>
    </row>
    <row r="6403" spans="3:4">
      <c r="C6403" s="256"/>
      <c r="D6403" s="256"/>
    </row>
    <row r="6404" spans="3:4">
      <c r="C6404" s="256"/>
      <c r="D6404" s="256"/>
    </row>
    <row r="6405" spans="3:4">
      <c r="C6405" s="256"/>
      <c r="D6405" s="256"/>
    </row>
    <row r="6406" spans="3:4">
      <c r="C6406" s="256"/>
      <c r="D6406" s="256"/>
    </row>
    <row r="6407" spans="3:4">
      <c r="C6407" s="256"/>
      <c r="D6407" s="256"/>
    </row>
    <row r="6408" spans="3:4">
      <c r="C6408" s="256"/>
      <c r="D6408" s="256"/>
    </row>
    <row r="6409" spans="3:4">
      <c r="C6409" s="256"/>
      <c r="D6409" s="256"/>
    </row>
    <row r="6410" spans="3:4">
      <c r="C6410" s="256"/>
      <c r="D6410" s="256"/>
    </row>
    <row r="6411" spans="3:4">
      <c r="C6411" s="256"/>
      <c r="D6411" s="256"/>
    </row>
    <row r="6412" spans="3:4">
      <c r="C6412" s="256"/>
      <c r="D6412" s="256"/>
    </row>
    <row r="6413" spans="3:4">
      <c r="C6413" s="256"/>
      <c r="D6413" s="256"/>
    </row>
    <row r="6414" spans="3:4">
      <c r="C6414" s="256"/>
      <c r="D6414" s="256"/>
    </row>
    <row r="6415" spans="3:4">
      <c r="C6415" s="256"/>
      <c r="D6415" s="256"/>
    </row>
    <row r="6416" spans="3:4">
      <c r="C6416" s="256"/>
      <c r="D6416" s="256"/>
    </row>
    <row r="6417" spans="3:4">
      <c r="C6417" s="256"/>
      <c r="D6417" s="256"/>
    </row>
    <row r="6418" spans="3:4">
      <c r="C6418" s="256"/>
      <c r="D6418" s="256"/>
    </row>
    <row r="6419" spans="3:4">
      <c r="C6419" s="256"/>
      <c r="D6419" s="256"/>
    </row>
    <row r="6420" spans="3:4">
      <c r="C6420" s="256"/>
      <c r="D6420" s="256"/>
    </row>
    <row r="6421" spans="3:4">
      <c r="C6421" s="256"/>
      <c r="D6421" s="256"/>
    </row>
    <row r="6422" spans="3:4">
      <c r="C6422" s="256"/>
      <c r="D6422" s="256"/>
    </row>
    <row r="6423" spans="3:4">
      <c r="C6423" s="256"/>
      <c r="D6423" s="256"/>
    </row>
    <row r="6424" spans="3:4">
      <c r="C6424" s="256"/>
      <c r="D6424" s="256"/>
    </row>
    <row r="6425" spans="3:4">
      <c r="C6425" s="256"/>
      <c r="D6425" s="256"/>
    </row>
    <row r="6426" spans="3:4">
      <c r="C6426" s="256"/>
      <c r="D6426" s="256"/>
    </row>
    <row r="6427" spans="3:4">
      <c r="C6427" s="256"/>
      <c r="D6427" s="256"/>
    </row>
    <row r="6428" spans="3:4">
      <c r="C6428" s="256"/>
      <c r="D6428" s="256"/>
    </row>
    <row r="6429" spans="3:4">
      <c r="C6429" s="256"/>
      <c r="D6429" s="256"/>
    </row>
    <row r="6430" spans="3:4">
      <c r="C6430" s="256"/>
      <c r="D6430" s="256"/>
    </row>
    <row r="6431" spans="3:4">
      <c r="C6431" s="256"/>
      <c r="D6431" s="256"/>
    </row>
    <row r="6432" spans="3:4">
      <c r="C6432" s="256"/>
      <c r="D6432" s="256"/>
    </row>
    <row r="6433" spans="3:4">
      <c r="C6433" s="256"/>
      <c r="D6433" s="256"/>
    </row>
    <row r="6434" spans="3:4">
      <c r="C6434" s="256"/>
      <c r="D6434" s="256"/>
    </row>
    <row r="6435" spans="3:4">
      <c r="C6435" s="256"/>
      <c r="D6435" s="256"/>
    </row>
    <row r="6436" spans="3:4">
      <c r="C6436" s="256"/>
      <c r="D6436" s="256"/>
    </row>
    <row r="6437" spans="3:4">
      <c r="C6437" s="256"/>
      <c r="D6437" s="256"/>
    </row>
    <row r="6438" spans="3:4">
      <c r="C6438" s="256"/>
      <c r="D6438" s="256"/>
    </row>
    <row r="6439" spans="3:4">
      <c r="C6439" s="256"/>
      <c r="D6439" s="256"/>
    </row>
    <row r="6440" spans="3:4">
      <c r="C6440" s="256"/>
      <c r="D6440" s="256"/>
    </row>
    <row r="6441" spans="3:4">
      <c r="C6441" s="256"/>
      <c r="D6441" s="256"/>
    </row>
    <row r="6442" spans="3:4">
      <c r="C6442" s="256"/>
      <c r="D6442" s="256"/>
    </row>
    <row r="6443" spans="3:4">
      <c r="C6443" s="256"/>
      <c r="D6443" s="256"/>
    </row>
    <row r="6444" spans="3:4">
      <c r="C6444" s="256"/>
      <c r="D6444" s="256"/>
    </row>
    <row r="6445" spans="3:4">
      <c r="C6445" s="256"/>
      <c r="D6445" s="256"/>
    </row>
    <row r="6446" spans="3:4">
      <c r="C6446" s="256"/>
      <c r="D6446" s="256"/>
    </row>
    <row r="6447" spans="3:4">
      <c r="C6447" s="256"/>
      <c r="D6447" s="256"/>
    </row>
    <row r="6448" spans="3:4">
      <c r="C6448" s="256"/>
      <c r="D6448" s="256"/>
    </row>
    <row r="6449" spans="3:4">
      <c r="C6449" s="256"/>
      <c r="D6449" s="256"/>
    </row>
    <row r="6450" spans="3:4">
      <c r="C6450" s="256"/>
      <c r="D6450" s="256"/>
    </row>
    <row r="6451" spans="3:4">
      <c r="C6451" s="256"/>
      <c r="D6451" s="256"/>
    </row>
    <row r="6452" spans="3:4">
      <c r="C6452" s="256"/>
      <c r="D6452" s="256"/>
    </row>
    <row r="6453" spans="3:4">
      <c r="C6453" s="256"/>
      <c r="D6453" s="256"/>
    </row>
    <row r="6454" spans="3:4">
      <c r="C6454" s="256"/>
      <c r="D6454" s="256"/>
    </row>
    <row r="6455" spans="3:4">
      <c r="C6455" s="256"/>
      <c r="D6455" s="256"/>
    </row>
    <row r="6456" spans="3:4">
      <c r="C6456" s="256"/>
      <c r="D6456" s="256"/>
    </row>
    <row r="6457" spans="3:4">
      <c r="C6457" s="256"/>
      <c r="D6457" s="256"/>
    </row>
    <row r="6458" spans="3:4">
      <c r="C6458" s="256"/>
      <c r="D6458" s="256"/>
    </row>
    <row r="6459" spans="3:4">
      <c r="C6459" s="256"/>
      <c r="D6459" s="256"/>
    </row>
    <row r="6460" spans="3:4">
      <c r="C6460" s="256"/>
      <c r="D6460" s="256"/>
    </row>
    <row r="6461" spans="3:4">
      <c r="C6461" s="256"/>
      <c r="D6461" s="256"/>
    </row>
    <row r="6462" spans="3:4">
      <c r="C6462" s="256"/>
      <c r="D6462" s="256"/>
    </row>
    <row r="6463" spans="3:4">
      <c r="C6463" s="256"/>
      <c r="D6463" s="256"/>
    </row>
    <row r="6464" spans="3:4">
      <c r="C6464" s="256"/>
      <c r="D6464" s="256"/>
    </row>
    <row r="6465" spans="3:4">
      <c r="C6465" s="256"/>
      <c r="D6465" s="256"/>
    </row>
    <row r="6466" spans="3:4">
      <c r="C6466" s="256"/>
      <c r="D6466" s="256"/>
    </row>
    <row r="6467" spans="3:4">
      <c r="C6467" s="256"/>
      <c r="D6467" s="256"/>
    </row>
    <row r="6468" spans="3:4">
      <c r="C6468" s="256"/>
      <c r="D6468" s="256"/>
    </row>
    <row r="6469" spans="3:4">
      <c r="C6469" s="256"/>
      <c r="D6469" s="256"/>
    </row>
    <row r="6470" spans="3:4">
      <c r="C6470" s="256"/>
      <c r="D6470" s="256"/>
    </row>
    <row r="6471" spans="3:4">
      <c r="C6471" s="256"/>
      <c r="D6471" s="256"/>
    </row>
    <row r="6472" spans="3:4">
      <c r="C6472" s="256"/>
      <c r="D6472" s="256"/>
    </row>
    <row r="6473" spans="3:4">
      <c r="C6473" s="256"/>
      <c r="D6473" s="256"/>
    </row>
    <row r="6474" spans="3:4">
      <c r="C6474" s="256"/>
      <c r="D6474" s="256"/>
    </row>
    <row r="6475" spans="3:4">
      <c r="C6475" s="256"/>
      <c r="D6475" s="256"/>
    </row>
    <row r="6476" spans="3:4">
      <c r="C6476" s="256"/>
      <c r="D6476" s="256"/>
    </row>
    <row r="6477" spans="3:4">
      <c r="C6477" s="256"/>
      <c r="D6477" s="256"/>
    </row>
    <row r="6478" spans="3:4">
      <c r="C6478" s="256"/>
      <c r="D6478" s="256"/>
    </row>
    <row r="6479" spans="3:4">
      <c r="C6479" s="256"/>
      <c r="D6479" s="256"/>
    </row>
    <row r="6480" spans="3:4">
      <c r="C6480" s="256"/>
      <c r="D6480" s="256"/>
    </row>
    <row r="6481" spans="3:4">
      <c r="C6481" s="256"/>
      <c r="D6481" s="256"/>
    </row>
    <row r="6482" spans="3:4">
      <c r="C6482" s="256"/>
      <c r="D6482" s="256"/>
    </row>
    <row r="6483" spans="3:4">
      <c r="C6483" s="256"/>
      <c r="D6483" s="256"/>
    </row>
    <row r="6484" spans="3:4">
      <c r="C6484" s="256"/>
      <c r="D6484" s="256"/>
    </row>
    <row r="6485" spans="3:4">
      <c r="C6485" s="256"/>
      <c r="D6485" s="256"/>
    </row>
    <row r="6486" spans="3:4">
      <c r="C6486" s="256"/>
      <c r="D6486" s="256"/>
    </row>
    <row r="6487" spans="3:4">
      <c r="C6487" s="256"/>
      <c r="D6487" s="256"/>
    </row>
    <row r="6488" spans="3:4">
      <c r="C6488" s="256"/>
      <c r="D6488" s="256"/>
    </row>
    <row r="6489" spans="3:4">
      <c r="C6489" s="256"/>
      <c r="D6489" s="256"/>
    </row>
    <row r="6490" spans="3:4">
      <c r="C6490" s="256"/>
      <c r="D6490" s="256"/>
    </row>
    <row r="6491" spans="3:4">
      <c r="C6491" s="256"/>
      <c r="D6491" s="256"/>
    </row>
    <row r="6492" spans="3:4">
      <c r="C6492" s="256"/>
      <c r="D6492" s="256"/>
    </row>
    <row r="6493" spans="3:4">
      <c r="C6493" s="256"/>
      <c r="D6493" s="256"/>
    </row>
    <row r="6494" spans="3:4">
      <c r="C6494" s="256"/>
      <c r="D6494" s="256"/>
    </row>
    <row r="6495" spans="3:4">
      <c r="C6495" s="256"/>
      <c r="D6495" s="256"/>
    </row>
    <row r="6496" spans="3:4">
      <c r="C6496" s="256"/>
      <c r="D6496" s="256"/>
    </row>
    <row r="6497" spans="3:4">
      <c r="C6497" s="256"/>
      <c r="D6497" s="256"/>
    </row>
    <row r="6498" spans="3:4">
      <c r="C6498" s="256"/>
      <c r="D6498" s="256"/>
    </row>
    <row r="6499" spans="3:4">
      <c r="C6499" s="256"/>
      <c r="D6499" s="256"/>
    </row>
    <row r="6500" spans="3:4">
      <c r="C6500" s="256"/>
      <c r="D6500" s="256"/>
    </row>
    <row r="6501" spans="3:4">
      <c r="C6501" s="256"/>
      <c r="D6501" s="256"/>
    </row>
    <row r="6502" spans="3:4">
      <c r="C6502" s="256"/>
      <c r="D6502" s="256"/>
    </row>
    <row r="6503" spans="3:4">
      <c r="C6503" s="256"/>
      <c r="D6503" s="256"/>
    </row>
    <row r="6504" spans="3:4">
      <c r="C6504" s="256"/>
      <c r="D6504" s="256"/>
    </row>
    <row r="6505" spans="3:4">
      <c r="C6505" s="256"/>
      <c r="D6505" s="256"/>
    </row>
    <row r="6506" spans="3:4">
      <c r="C6506" s="256"/>
      <c r="D6506" s="256"/>
    </row>
    <row r="6507" spans="3:4">
      <c r="C6507" s="256"/>
      <c r="D6507" s="256"/>
    </row>
    <row r="6508" spans="3:4">
      <c r="C6508" s="256"/>
      <c r="D6508" s="256"/>
    </row>
    <row r="6509" spans="3:4">
      <c r="C6509" s="256"/>
      <c r="D6509" s="256"/>
    </row>
    <row r="6510" spans="3:4">
      <c r="C6510" s="256"/>
      <c r="D6510" s="256"/>
    </row>
    <row r="6511" spans="3:4">
      <c r="C6511" s="256"/>
      <c r="D6511" s="256"/>
    </row>
    <row r="6512" spans="3:4">
      <c r="C6512" s="256"/>
      <c r="D6512" s="256"/>
    </row>
    <row r="6513" spans="3:4">
      <c r="C6513" s="256"/>
      <c r="D6513" s="256"/>
    </row>
    <row r="6514" spans="3:4">
      <c r="C6514" s="256"/>
      <c r="D6514" s="256"/>
    </row>
    <row r="6515" spans="3:4">
      <c r="C6515" s="256"/>
      <c r="D6515" s="256"/>
    </row>
    <row r="6516" spans="3:4">
      <c r="C6516" s="256"/>
      <c r="D6516" s="256"/>
    </row>
    <row r="6517" spans="3:4">
      <c r="C6517" s="256"/>
      <c r="D6517" s="256"/>
    </row>
    <row r="6518" spans="3:4">
      <c r="C6518" s="256"/>
      <c r="D6518" s="256"/>
    </row>
    <row r="6519" spans="3:4">
      <c r="C6519" s="256"/>
      <c r="D6519" s="256"/>
    </row>
    <row r="6520" spans="3:4">
      <c r="C6520" s="256"/>
      <c r="D6520" s="256"/>
    </row>
    <row r="6521" spans="3:4">
      <c r="C6521" s="256"/>
      <c r="D6521" s="256"/>
    </row>
    <row r="6522" spans="3:4">
      <c r="C6522" s="256"/>
      <c r="D6522" s="256"/>
    </row>
    <row r="6523" spans="3:4">
      <c r="C6523" s="256"/>
      <c r="D6523" s="256"/>
    </row>
    <row r="6524" spans="3:4">
      <c r="C6524" s="256"/>
      <c r="D6524" s="256"/>
    </row>
    <row r="6525" spans="3:4">
      <c r="C6525" s="256"/>
      <c r="D6525" s="256"/>
    </row>
    <row r="6526" spans="3:4">
      <c r="C6526" s="256"/>
      <c r="D6526" s="256"/>
    </row>
    <row r="6527" spans="3:4">
      <c r="C6527" s="256"/>
      <c r="D6527" s="256"/>
    </row>
    <row r="6528" spans="3:4">
      <c r="C6528" s="256"/>
      <c r="D6528" s="256"/>
    </row>
    <row r="6529" spans="3:4">
      <c r="C6529" s="256"/>
      <c r="D6529" s="256"/>
    </row>
    <row r="6530" spans="3:4">
      <c r="C6530" s="256"/>
      <c r="D6530" s="256"/>
    </row>
    <row r="6531" spans="3:4">
      <c r="C6531" s="256"/>
      <c r="D6531" s="256"/>
    </row>
    <row r="6532" spans="3:4">
      <c r="C6532" s="256"/>
      <c r="D6532" s="256"/>
    </row>
    <row r="6533" spans="3:4">
      <c r="C6533" s="256"/>
      <c r="D6533" s="256"/>
    </row>
    <row r="6534" spans="3:4">
      <c r="C6534" s="256"/>
      <c r="D6534" s="256"/>
    </row>
    <row r="6535" spans="3:4">
      <c r="C6535" s="256"/>
      <c r="D6535" s="256"/>
    </row>
    <row r="6536" spans="3:4">
      <c r="C6536" s="256"/>
      <c r="D6536" s="256"/>
    </row>
    <row r="6537" spans="3:4">
      <c r="C6537" s="256"/>
      <c r="D6537" s="256"/>
    </row>
    <row r="6538" spans="3:4">
      <c r="C6538" s="256"/>
      <c r="D6538" s="256"/>
    </row>
    <row r="6539" spans="3:4">
      <c r="C6539" s="256"/>
      <c r="D6539" s="256"/>
    </row>
    <row r="6540" spans="3:4">
      <c r="C6540" s="256"/>
      <c r="D6540" s="256"/>
    </row>
    <row r="6541" spans="3:4">
      <c r="C6541" s="256"/>
      <c r="D6541" s="256"/>
    </row>
    <row r="6542" spans="3:4">
      <c r="C6542" s="256"/>
      <c r="D6542" s="256"/>
    </row>
    <row r="6543" spans="3:4">
      <c r="C6543" s="256"/>
      <c r="D6543" s="256"/>
    </row>
    <row r="6544" spans="3:4">
      <c r="C6544" s="256"/>
      <c r="D6544" s="256"/>
    </row>
    <row r="6545" spans="3:4">
      <c r="C6545" s="256"/>
      <c r="D6545" s="256"/>
    </row>
    <row r="6546" spans="3:4">
      <c r="C6546" s="256"/>
      <c r="D6546" s="256"/>
    </row>
    <row r="6547" spans="3:4">
      <c r="C6547" s="256"/>
      <c r="D6547" s="256"/>
    </row>
    <row r="6548" spans="3:4">
      <c r="C6548" s="256"/>
      <c r="D6548" s="256"/>
    </row>
    <row r="6549" spans="3:4">
      <c r="C6549" s="256"/>
      <c r="D6549" s="256"/>
    </row>
    <row r="6550" spans="3:4">
      <c r="C6550" s="256"/>
      <c r="D6550" s="256"/>
    </row>
    <row r="6551" spans="3:4">
      <c r="C6551" s="256"/>
      <c r="D6551" s="256"/>
    </row>
    <row r="6552" spans="3:4">
      <c r="C6552" s="256"/>
      <c r="D6552" s="256"/>
    </row>
    <row r="6553" spans="3:4">
      <c r="C6553" s="256"/>
      <c r="D6553" s="256"/>
    </row>
    <row r="6554" spans="3:4">
      <c r="C6554" s="256"/>
      <c r="D6554" s="256"/>
    </row>
    <row r="6555" spans="3:4">
      <c r="C6555" s="256"/>
      <c r="D6555" s="256"/>
    </row>
    <row r="6556" spans="3:4">
      <c r="C6556" s="256"/>
      <c r="D6556" s="256"/>
    </row>
    <row r="6557" spans="3:4">
      <c r="C6557" s="256"/>
      <c r="D6557" s="256"/>
    </row>
    <row r="6558" spans="3:4">
      <c r="C6558" s="256"/>
      <c r="D6558" s="256"/>
    </row>
    <row r="6559" spans="3:4">
      <c r="C6559" s="256"/>
      <c r="D6559" s="256"/>
    </row>
    <row r="6560" spans="3:4">
      <c r="C6560" s="256"/>
      <c r="D6560" s="256"/>
    </row>
    <row r="6561" spans="3:4">
      <c r="C6561" s="256"/>
      <c r="D6561" s="256"/>
    </row>
    <row r="6562" spans="3:4">
      <c r="C6562" s="256"/>
      <c r="D6562" s="256"/>
    </row>
    <row r="6563" spans="3:4">
      <c r="C6563" s="256"/>
      <c r="D6563" s="256"/>
    </row>
    <row r="6564" spans="3:4">
      <c r="C6564" s="256"/>
      <c r="D6564" s="256"/>
    </row>
    <row r="6565" spans="3:4">
      <c r="C6565" s="256"/>
      <c r="D6565" s="256"/>
    </row>
    <row r="6566" spans="3:4">
      <c r="C6566" s="256"/>
      <c r="D6566" s="256"/>
    </row>
    <row r="6567" spans="3:4">
      <c r="C6567" s="256"/>
      <c r="D6567" s="256"/>
    </row>
    <row r="6568" spans="3:4">
      <c r="C6568" s="256"/>
      <c r="D6568" s="256"/>
    </row>
    <row r="6569" spans="3:4">
      <c r="C6569" s="256"/>
      <c r="D6569" s="256"/>
    </row>
    <row r="6570" spans="3:4">
      <c r="C6570" s="256"/>
      <c r="D6570" s="256"/>
    </row>
    <row r="6571" spans="3:4">
      <c r="C6571" s="256"/>
      <c r="D6571" s="256"/>
    </row>
    <row r="6572" spans="3:4">
      <c r="C6572" s="256"/>
      <c r="D6572" s="256"/>
    </row>
    <row r="6573" spans="3:4">
      <c r="C6573" s="256"/>
      <c r="D6573" s="256"/>
    </row>
    <row r="6574" spans="3:4">
      <c r="C6574" s="256"/>
      <c r="D6574" s="256"/>
    </row>
    <row r="6575" spans="3:4">
      <c r="C6575" s="256"/>
      <c r="D6575" s="256"/>
    </row>
    <row r="6576" spans="3:4">
      <c r="C6576" s="256"/>
      <c r="D6576" s="256"/>
    </row>
    <row r="6577" spans="3:4">
      <c r="C6577" s="256"/>
      <c r="D6577" s="256"/>
    </row>
    <row r="6578" spans="3:4">
      <c r="C6578" s="256"/>
      <c r="D6578" s="256"/>
    </row>
    <row r="6579" spans="3:4">
      <c r="C6579" s="256"/>
      <c r="D6579" s="256"/>
    </row>
    <row r="6580" spans="3:4">
      <c r="C6580" s="256"/>
      <c r="D6580" s="256"/>
    </row>
    <row r="6581" spans="3:4">
      <c r="C6581" s="256"/>
      <c r="D6581" s="256"/>
    </row>
    <row r="6582" spans="3:4">
      <c r="C6582" s="256"/>
      <c r="D6582" s="256"/>
    </row>
    <row r="6583" spans="3:4">
      <c r="C6583" s="256"/>
      <c r="D6583" s="256"/>
    </row>
    <row r="6584" spans="3:4">
      <c r="C6584" s="256"/>
      <c r="D6584" s="256"/>
    </row>
    <row r="6585" spans="3:4">
      <c r="C6585" s="256"/>
      <c r="D6585" s="256"/>
    </row>
    <row r="6586" spans="3:4">
      <c r="C6586" s="256"/>
      <c r="D6586" s="256"/>
    </row>
    <row r="6587" spans="3:4">
      <c r="C6587" s="256"/>
      <c r="D6587" s="256"/>
    </row>
    <row r="6588" spans="3:4">
      <c r="C6588" s="256"/>
      <c r="D6588" s="256"/>
    </row>
    <row r="6589" spans="3:4">
      <c r="C6589" s="256"/>
      <c r="D6589" s="256"/>
    </row>
    <row r="6590" spans="3:4">
      <c r="C6590" s="256"/>
      <c r="D6590" s="256"/>
    </row>
    <row r="6591" spans="3:4">
      <c r="C6591" s="256"/>
      <c r="D6591" s="256"/>
    </row>
    <row r="6592" spans="3:4">
      <c r="C6592" s="256"/>
      <c r="D6592" s="256"/>
    </row>
    <row r="6593" spans="3:4">
      <c r="C6593" s="256"/>
      <c r="D6593" s="256"/>
    </row>
    <row r="6594" spans="3:4">
      <c r="C6594" s="256"/>
      <c r="D6594" s="256"/>
    </row>
    <row r="6595" spans="3:4">
      <c r="C6595" s="256"/>
      <c r="D6595" s="256"/>
    </row>
    <row r="6596" spans="3:4">
      <c r="C6596" s="256"/>
      <c r="D6596" s="256"/>
    </row>
    <row r="6597" spans="3:4">
      <c r="C6597" s="256"/>
      <c r="D6597" s="256"/>
    </row>
    <row r="6598" spans="3:4">
      <c r="C6598" s="256"/>
      <c r="D6598" s="256"/>
    </row>
    <row r="6599" spans="3:4">
      <c r="C6599" s="256"/>
      <c r="D6599" s="256"/>
    </row>
    <row r="6600" spans="3:4">
      <c r="C6600" s="256"/>
      <c r="D6600" s="256"/>
    </row>
    <row r="6601" spans="3:4">
      <c r="C6601" s="256"/>
      <c r="D6601" s="256"/>
    </row>
    <row r="6602" spans="3:4">
      <c r="C6602" s="256"/>
      <c r="D6602" s="256"/>
    </row>
    <row r="6603" spans="3:4">
      <c r="C6603" s="256"/>
      <c r="D6603" s="256"/>
    </row>
    <row r="6604" spans="3:4">
      <c r="C6604" s="256"/>
      <c r="D6604" s="256"/>
    </row>
    <row r="6605" spans="3:4">
      <c r="C6605" s="256"/>
      <c r="D6605" s="256"/>
    </row>
    <row r="6606" spans="3:4">
      <c r="C6606" s="256"/>
      <c r="D6606" s="256"/>
    </row>
    <row r="6607" spans="3:4">
      <c r="C6607" s="256"/>
      <c r="D6607" s="256"/>
    </row>
    <row r="6608" spans="3:4">
      <c r="C6608" s="256"/>
      <c r="D6608" s="256"/>
    </row>
    <row r="6609" spans="3:4">
      <c r="C6609" s="256"/>
      <c r="D6609" s="256"/>
    </row>
    <row r="6610" spans="3:4">
      <c r="C6610" s="256"/>
      <c r="D6610" s="256"/>
    </row>
    <row r="6611" spans="3:4">
      <c r="C6611" s="256"/>
      <c r="D6611" s="256"/>
    </row>
    <row r="6612" spans="3:4">
      <c r="C6612" s="256"/>
      <c r="D6612" s="256"/>
    </row>
    <row r="6613" spans="3:4">
      <c r="C6613" s="256"/>
      <c r="D6613" s="256"/>
    </row>
    <row r="6614" spans="3:4">
      <c r="C6614" s="256"/>
      <c r="D6614" s="256"/>
    </row>
    <row r="6615" spans="3:4">
      <c r="C6615" s="256"/>
      <c r="D6615" s="256"/>
    </row>
    <row r="6616" spans="3:4">
      <c r="C6616" s="256"/>
      <c r="D6616" s="256"/>
    </row>
    <row r="6617" spans="3:4">
      <c r="C6617" s="256"/>
      <c r="D6617" s="256"/>
    </row>
    <row r="6618" spans="3:4">
      <c r="C6618" s="256"/>
      <c r="D6618" s="256"/>
    </row>
    <row r="6619" spans="3:4">
      <c r="C6619" s="256"/>
      <c r="D6619" s="256"/>
    </row>
    <row r="6620" spans="3:4">
      <c r="C6620" s="256"/>
      <c r="D6620" s="256"/>
    </row>
    <row r="6621" spans="3:4">
      <c r="C6621" s="256"/>
      <c r="D6621" s="256"/>
    </row>
    <row r="6622" spans="3:4">
      <c r="C6622" s="256"/>
      <c r="D6622" s="256"/>
    </row>
    <row r="6623" spans="3:4">
      <c r="C6623" s="256"/>
      <c r="D6623" s="256"/>
    </row>
    <row r="6624" spans="3:4">
      <c r="C6624" s="256"/>
      <c r="D6624" s="256"/>
    </row>
    <row r="6625" spans="3:4">
      <c r="C6625" s="256"/>
      <c r="D6625" s="256"/>
    </row>
    <row r="6626" spans="3:4">
      <c r="C6626" s="256"/>
      <c r="D6626" s="256"/>
    </row>
    <row r="6627" spans="3:4">
      <c r="C6627" s="256"/>
      <c r="D6627" s="256"/>
    </row>
    <row r="6628" spans="3:4">
      <c r="C6628" s="256"/>
      <c r="D6628" s="256"/>
    </row>
    <row r="6629" spans="3:4">
      <c r="C6629" s="256"/>
      <c r="D6629" s="256"/>
    </row>
    <row r="6630" spans="3:4">
      <c r="C6630" s="256"/>
      <c r="D6630" s="256"/>
    </row>
    <row r="6631" spans="3:4">
      <c r="C6631" s="256"/>
      <c r="D6631" s="256"/>
    </row>
    <row r="6632" spans="3:4">
      <c r="C6632" s="256"/>
      <c r="D6632" s="256"/>
    </row>
    <row r="6633" spans="3:4">
      <c r="C6633" s="256"/>
      <c r="D6633" s="256"/>
    </row>
    <row r="6634" spans="3:4">
      <c r="C6634" s="256"/>
      <c r="D6634" s="256"/>
    </row>
    <row r="6635" spans="3:4">
      <c r="C6635" s="256"/>
      <c r="D6635" s="256"/>
    </row>
    <row r="6636" spans="3:4">
      <c r="C6636" s="256"/>
      <c r="D6636" s="256"/>
    </row>
    <row r="6637" spans="3:4">
      <c r="C6637" s="256"/>
      <c r="D6637" s="256"/>
    </row>
    <row r="6638" spans="3:4">
      <c r="C6638" s="256"/>
      <c r="D6638" s="256"/>
    </row>
    <row r="6639" spans="3:4">
      <c r="C6639" s="256"/>
      <c r="D6639" s="256"/>
    </row>
    <row r="6640" spans="3:4">
      <c r="C6640" s="256"/>
      <c r="D6640" s="256"/>
    </row>
    <row r="6641" spans="3:4">
      <c r="C6641" s="256"/>
      <c r="D6641" s="256"/>
    </row>
    <row r="6642" spans="3:4">
      <c r="C6642" s="256"/>
      <c r="D6642" s="256"/>
    </row>
    <row r="6643" spans="3:4">
      <c r="C6643" s="256"/>
      <c r="D6643" s="256"/>
    </row>
    <row r="6644" spans="3:4">
      <c r="C6644" s="256"/>
      <c r="D6644" s="256"/>
    </row>
    <row r="6645" spans="3:4">
      <c r="C6645" s="256"/>
      <c r="D6645" s="256"/>
    </row>
    <row r="6646" spans="3:4">
      <c r="C6646" s="256"/>
      <c r="D6646" s="256"/>
    </row>
    <row r="6647" spans="3:4">
      <c r="C6647" s="256"/>
      <c r="D6647" s="256"/>
    </row>
    <row r="6648" spans="3:4">
      <c r="C6648" s="256"/>
      <c r="D6648" s="256"/>
    </row>
    <row r="6649" spans="3:4">
      <c r="C6649" s="256"/>
      <c r="D6649" s="256"/>
    </row>
    <row r="6650" spans="3:4">
      <c r="C6650" s="256"/>
      <c r="D6650" s="256"/>
    </row>
    <row r="6651" spans="3:4">
      <c r="C6651" s="256"/>
      <c r="D6651" s="256"/>
    </row>
    <row r="6652" spans="3:4">
      <c r="C6652" s="256"/>
      <c r="D6652" s="256"/>
    </row>
    <row r="6653" spans="3:4">
      <c r="C6653" s="256"/>
      <c r="D6653" s="256"/>
    </row>
    <row r="6654" spans="3:4">
      <c r="C6654" s="256"/>
      <c r="D6654" s="256"/>
    </row>
    <row r="6655" spans="3:4">
      <c r="C6655" s="256"/>
      <c r="D6655" s="256"/>
    </row>
    <row r="6656" spans="3:4">
      <c r="C6656" s="256"/>
      <c r="D6656" s="256"/>
    </row>
    <row r="6657" spans="3:4">
      <c r="C6657" s="256"/>
      <c r="D6657" s="256"/>
    </row>
    <row r="6658" spans="3:4">
      <c r="C6658" s="256"/>
      <c r="D6658" s="256"/>
    </row>
    <row r="6659" spans="3:4">
      <c r="C6659" s="256"/>
      <c r="D6659" s="256"/>
    </row>
    <row r="6660" spans="3:4">
      <c r="C6660" s="256"/>
      <c r="D6660" s="256"/>
    </row>
    <row r="6661" spans="3:4">
      <c r="C6661" s="256"/>
      <c r="D6661" s="256"/>
    </row>
    <row r="6662" spans="3:4">
      <c r="C6662" s="256"/>
      <c r="D6662" s="256"/>
    </row>
    <row r="6663" spans="3:4">
      <c r="C6663" s="256"/>
      <c r="D6663" s="256"/>
    </row>
    <row r="6664" spans="3:4">
      <c r="C6664" s="256"/>
      <c r="D6664" s="256"/>
    </row>
    <row r="6665" spans="3:4">
      <c r="C6665" s="256"/>
      <c r="D6665" s="256"/>
    </row>
    <row r="6666" spans="3:4">
      <c r="C6666" s="256"/>
      <c r="D6666" s="256"/>
    </row>
    <row r="6667" spans="3:4">
      <c r="C6667" s="256"/>
      <c r="D6667" s="256"/>
    </row>
    <row r="6668" spans="3:4">
      <c r="C6668" s="256"/>
      <c r="D6668" s="256"/>
    </row>
    <row r="6669" spans="3:4">
      <c r="C6669" s="256"/>
      <c r="D6669" s="256"/>
    </row>
    <row r="6670" spans="3:4">
      <c r="C6670" s="256"/>
      <c r="D6670" s="256"/>
    </row>
    <row r="6671" spans="3:4">
      <c r="C6671" s="256"/>
      <c r="D6671" s="256"/>
    </row>
    <row r="6672" spans="3:4">
      <c r="C6672" s="256"/>
      <c r="D6672" s="256"/>
    </row>
    <row r="6673" spans="3:4">
      <c r="C6673" s="256"/>
      <c r="D6673" s="256"/>
    </row>
    <row r="6674" spans="3:4">
      <c r="C6674" s="256"/>
      <c r="D6674" s="256"/>
    </row>
    <row r="6675" spans="3:4">
      <c r="C6675" s="256"/>
      <c r="D6675" s="256"/>
    </row>
    <row r="6676" spans="3:4">
      <c r="C6676" s="256"/>
      <c r="D6676" s="256"/>
    </row>
    <row r="6677" spans="3:4">
      <c r="C6677" s="256"/>
      <c r="D6677" s="256"/>
    </row>
    <row r="6678" spans="3:4">
      <c r="C6678" s="256"/>
      <c r="D6678" s="256"/>
    </row>
    <row r="6679" spans="3:4">
      <c r="C6679" s="256"/>
      <c r="D6679" s="256"/>
    </row>
    <row r="6680" spans="3:4">
      <c r="C6680" s="256"/>
      <c r="D6680" s="256"/>
    </row>
    <row r="6681" spans="3:4">
      <c r="C6681" s="256"/>
      <c r="D6681" s="256"/>
    </row>
    <row r="6682" spans="3:4">
      <c r="C6682" s="256"/>
      <c r="D6682" s="256"/>
    </row>
    <row r="6683" spans="3:4">
      <c r="C6683" s="256"/>
      <c r="D6683" s="256"/>
    </row>
    <row r="6684" spans="3:4">
      <c r="C6684" s="256"/>
      <c r="D6684" s="256"/>
    </row>
    <row r="6685" spans="3:4">
      <c r="C6685" s="256"/>
      <c r="D6685" s="256"/>
    </row>
    <row r="6686" spans="3:4">
      <c r="C6686" s="256"/>
      <c r="D6686" s="256"/>
    </row>
    <row r="6687" spans="3:4">
      <c r="C6687" s="256"/>
      <c r="D6687" s="256"/>
    </row>
    <row r="6688" spans="3:4">
      <c r="C6688" s="256"/>
      <c r="D6688" s="256"/>
    </row>
    <row r="6689" spans="3:4">
      <c r="C6689" s="256"/>
      <c r="D6689" s="256"/>
    </row>
    <row r="6690" spans="3:4">
      <c r="C6690" s="256"/>
      <c r="D6690" s="256"/>
    </row>
    <row r="6691" spans="3:4">
      <c r="C6691" s="256"/>
      <c r="D6691" s="256"/>
    </row>
    <row r="6692" spans="3:4">
      <c r="C6692" s="256"/>
      <c r="D6692" s="256"/>
    </row>
    <row r="6693" spans="3:4">
      <c r="C6693" s="256"/>
      <c r="D6693" s="256"/>
    </row>
    <row r="6694" spans="3:4">
      <c r="C6694" s="256"/>
      <c r="D6694" s="256"/>
    </row>
    <row r="6695" spans="3:4">
      <c r="C6695" s="256"/>
      <c r="D6695" s="256"/>
    </row>
    <row r="6696" spans="3:4">
      <c r="C6696" s="256"/>
      <c r="D6696" s="256"/>
    </row>
    <row r="6697" spans="3:4">
      <c r="C6697" s="256"/>
      <c r="D6697" s="256"/>
    </row>
    <row r="6698" spans="3:4">
      <c r="C6698" s="256"/>
      <c r="D6698" s="256"/>
    </row>
    <row r="6699" spans="3:4">
      <c r="C6699" s="256"/>
      <c r="D6699" s="256"/>
    </row>
    <row r="6700" spans="3:4">
      <c r="C6700" s="256"/>
      <c r="D6700" s="256"/>
    </row>
    <row r="6701" spans="3:4">
      <c r="C6701" s="256"/>
      <c r="D6701" s="256"/>
    </row>
    <row r="6702" spans="3:4">
      <c r="C6702" s="256"/>
      <c r="D6702" s="256"/>
    </row>
    <row r="6703" spans="3:4">
      <c r="C6703" s="256"/>
      <c r="D6703" s="256"/>
    </row>
    <row r="6704" spans="3:4">
      <c r="C6704" s="256"/>
      <c r="D6704" s="256"/>
    </row>
    <row r="6705" spans="3:4">
      <c r="C6705" s="256"/>
      <c r="D6705" s="256"/>
    </row>
    <row r="6706" spans="3:4">
      <c r="C6706" s="256"/>
      <c r="D6706" s="256"/>
    </row>
    <row r="6707" spans="3:4">
      <c r="C6707" s="256"/>
      <c r="D6707" s="256"/>
    </row>
    <row r="6708" spans="3:4">
      <c r="C6708" s="256"/>
      <c r="D6708" s="256"/>
    </row>
    <row r="6709" spans="3:4">
      <c r="C6709" s="256"/>
      <c r="D6709" s="256"/>
    </row>
    <row r="6710" spans="3:4">
      <c r="C6710" s="256"/>
      <c r="D6710" s="256"/>
    </row>
    <row r="6711" spans="3:4">
      <c r="C6711" s="256"/>
      <c r="D6711" s="256"/>
    </row>
    <row r="6712" spans="3:4">
      <c r="C6712" s="256"/>
      <c r="D6712" s="256"/>
    </row>
    <row r="6713" spans="3:4">
      <c r="C6713" s="256"/>
      <c r="D6713" s="256"/>
    </row>
    <row r="6714" spans="3:4">
      <c r="C6714" s="256"/>
      <c r="D6714" s="256"/>
    </row>
    <row r="6715" spans="3:4">
      <c r="C6715" s="256"/>
      <c r="D6715" s="256"/>
    </row>
    <row r="6716" spans="3:4">
      <c r="C6716" s="256"/>
      <c r="D6716" s="256"/>
    </row>
    <row r="6717" spans="3:4">
      <c r="C6717" s="256"/>
      <c r="D6717" s="256"/>
    </row>
    <row r="6718" spans="3:4">
      <c r="C6718" s="256"/>
      <c r="D6718" s="256"/>
    </row>
    <row r="6719" spans="3:4">
      <c r="C6719" s="256"/>
      <c r="D6719" s="256"/>
    </row>
    <row r="6720" spans="3:4">
      <c r="C6720" s="256"/>
      <c r="D6720" s="256"/>
    </row>
    <row r="6721" spans="3:4">
      <c r="C6721" s="256"/>
      <c r="D6721" s="256"/>
    </row>
    <row r="6722" spans="3:4">
      <c r="C6722" s="256"/>
      <c r="D6722" s="256"/>
    </row>
    <row r="6723" spans="3:4">
      <c r="C6723" s="256"/>
      <c r="D6723" s="256"/>
    </row>
    <row r="6724" spans="3:4">
      <c r="C6724" s="256"/>
      <c r="D6724" s="256"/>
    </row>
    <row r="6725" spans="3:4">
      <c r="C6725" s="256"/>
      <c r="D6725" s="256"/>
    </row>
    <row r="6726" spans="3:4">
      <c r="C6726" s="256"/>
      <c r="D6726" s="256"/>
    </row>
    <row r="6727" spans="3:4">
      <c r="C6727" s="256"/>
      <c r="D6727" s="256"/>
    </row>
    <row r="6728" spans="3:4">
      <c r="C6728" s="256"/>
      <c r="D6728" s="256"/>
    </row>
    <row r="6729" spans="3:4">
      <c r="C6729" s="256"/>
      <c r="D6729" s="256"/>
    </row>
    <row r="6730" spans="3:4">
      <c r="C6730" s="256"/>
      <c r="D6730" s="256"/>
    </row>
    <row r="6731" spans="3:4">
      <c r="C6731" s="256"/>
      <c r="D6731" s="256"/>
    </row>
    <row r="6732" spans="3:4">
      <c r="C6732" s="256"/>
      <c r="D6732" s="256"/>
    </row>
    <row r="6733" spans="3:4">
      <c r="C6733" s="256"/>
      <c r="D6733" s="256"/>
    </row>
    <row r="6734" spans="3:4">
      <c r="C6734" s="256"/>
      <c r="D6734" s="256"/>
    </row>
    <row r="6735" spans="3:4">
      <c r="C6735" s="256"/>
      <c r="D6735" s="256"/>
    </row>
    <row r="6736" spans="3:4">
      <c r="C6736" s="256"/>
      <c r="D6736" s="256"/>
    </row>
    <row r="6737" spans="3:4">
      <c r="C6737" s="256"/>
      <c r="D6737" s="256"/>
    </row>
    <row r="6738" spans="3:4">
      <c r="C6738" s="256"/>
      <c r="D6738" s="256"/>
    </row>
    <row r="6739" spans="3:4">
      <c r="C6739" s="256"/>
      <c r="D6739" s="256"/>
    </row>
    <row r="6740" spans="3:4">
      <c r="C6740" s="256"/>
      <c r="D6740" s="256"/>
    </row>
    <row r="6741" spans="3:4">
      <c r="C6741" s="256"/>
      <c r="D6741" s="256"/>
    </row>
    <row r="6742" spans="3:4">
      <c r="C6742" s="256"/>
      <c r="D6742" s="256"/>
    </row>
    <row r="6743" spans="3:4">
      <c r="C6743" s="256"/>
      <c r="D6743" s="256"/>
    </row>
    <row r="6744" spans="3:4">
      <c r="C6744" s="256"/>
      <c r="D6744" s="256"/>
    </row>
    <row r="6745" spans="3:4">
      <c r="C6745" s="256"/>
      <c r="D6745" s="256"/>
    </row>
    <row r="6746" spans="3:4">
      <c r="C6746" s="256"/>
      <c r="D6746" s="256"/>
    </row>
    <row r="6747" spans="3:4">
      <c r="C6747" s="256"/>
      <c r="D6747" s="256"/>
    </row>
    <row r="6748" spans="3:4">
      <c r="C6748" s="256"/>
      <c r="D6748" s="256"/>
    </row>
    <row r="6749" spans="3:4">
      <c r="C6749" s="256"/>
      <c r="D6749" s="256"/>
    </row>
    <row r="6750" spans="3:4">
      <c r="C6750" s="256"/>
      <c r="D6750" s="256"/>
    </row>
    <row r="6751" spans="3:4">
      <c r="C6751" s="256"/>
      <c r="D6751" s="256"/>
    </row>
    <row r="6752" spans="3:4">
      <c r="C6752" s="256"/>
      <c r="D6752" s="256"/>
    </row>
    <row r="6753" spans="3:4">
      <c r="C6753" s="256"/>
      <c r="D6753" s="256"/>
    </row>
    <row r="6754" spans="3:4">
      <c r="C6754" s="256"/>
      <c r="D6754" s="256"/>
    </row>
    <row r="6755" spans="3:4">
      <c r="C6755" s="256"/>
      <c r="D6755" s="256"/>
    </row>
    <row r="6756" spans="3:4">
      <c r="C6756" s="256"/>
      <c r="D6756" s="256"/>
    </row>
    <row r="6757" spans="3:4">
      <c r="C6757" s="256"/>
      <c r="D6757" s="256"/>
    </row>
    <row r="6758" spans="3:4">
      <c r="C6758" s="256"/>
      <c r="D6758" s="256"/>
    </row>
    <row r="6759" spans="3:4">
      <c r="C6759" s="256"/>
      <c r="D6759" s="256"/>
    </row>
    <row r="6760" spans="3:4">
      <c r="C6760" s="256"/>
      <c r="D6760" s="256"/>
    </row>
    <row r="6761" spans="3:4">
      <c r="C6761" s="256"/>
      <c r="D6761" s="256"/>
    </row>
    <row r="6762" spans="3:4">
      <c r="C6762" s="256"/>
      <c r="D6762" s="256"/>
    </row>
    <row r="6763" spans="3:4">
      <c r="C6763" s="256"/>
      <c r="D6763" s="256"/>
    </row>
    <row r="6764" spans="3:4">
      <c r="C6764" s="256"/>
      <c r="D6764" s="256"/>
    </row>
    <row r="6765" spans="3:4">
      <c r="C6765" s="256"/>
      <c r="D6765" s="256"/>
    </row>
    <row r="6766" spans="3:4">
      <c r="C6766" s="256"/>
      <c r="D6766" s="256"/>
    </row>
    <row r="6767" spans="3:4">
      <c r="C6767" s="256"/>
      <c r="D6767" s="256"/>
    </row>
    <row r="6768" spans="3:4">
      <c r="C6768" s="256"/>
      <c r="D6768" s="256"/>
    </row>
    <row r="6769" spans="3:4">
      <c r="C6769" s="256"/>
      <c r="D6769" s="256"/>
    </row>
    <row r="6770" spans="3:4">
      <c r="C6770" s="256"/>
      <c r="D6770" s="256"/>
    </row>
    <row r="6771" spans="3:4">
      <c r="C6771" s="256"/>
      <c r="D6771" s="256"/>
    </row>
    <row r="6772" spans="3:4">
      <c r="C6772" s="256"/>
      <c r="D6772" s="256"/>
    </row>
    <row r="6773" spans="3:4">
      <c r="C6773" s="256"/>
      <c r="D6773" s="256"/>
    </row>
    <row r="6774" spans="3:4">
      <c r="C6774" s="256"/>
      <c r="D6774" s="256"/>
    </row>
    <row r="6775" spans="3:4">
      <c r="C6775" s="256"/>
      <c r="D6775" s="256"/>
    </row>
    <row r="6776" spans="3:4">
      <c r="C6776" s="256"/>
      <c r="D6776" s="256"/>
    </row>
    <row r="6777" spans="3:4">
      <c r="C6777" s="256"/>
      <c r="D6777" s="256"/>
    </row>
    <row r="6778" spans="3:4">
      <c r="C6778" s="256"/>
      <c r="D6778" s="256"/>
    </row>
    <row r="6779" spans="3:4">
      <c r="C6779" s="256"/>
      <c r="D6779" s="256"/>
    </row>
    <row r="6780" spans="3:4">
      <c r="C6780" s="256"/>
      <c r="D6780" s="256"/>
    </row>
    <row r="6781" spans="3:4">
      <c r="C6781" s="256"/>
      <c r="D6781" s="256"/>
    </row>
    <row r="6782" spans="3:4">
      <c r="C6782" s="256"/>
      <c r="D6782" s="256"/>
    </row>
    <row r="6783" spans="3:4">
      <c r="C6783" s="256"/>
      <c r="D6783" s="256"/>
    </row>
    <row r="6784" spans="3:4">
      <c r="C6784" s="256"/>
      <c r="D6784" s="256"/>
    </row>
    <row r="6785" spans="3:4">
      <c r="C6785" s="256"/>
      <c r="D6785" s="256"/>
    </row>
    <row r="6786" spans="3:4">
      <c r="C6786" s="256"/>
      <c r="D6786" s="256"/>
    </row>
    <row r="6787" spans="3:4">
      <c r="C6787" s="256"/>
      <c r="D6787" s="256"/>
    </row>
    <row r="6788" spans="3:4">
      <c r="C6788" s="256"/>
      <c r="D6788" s="256"/>
    </row>
    <row r="6789" spans="3:4">
      <c r="C6789" s="256"/>
      <c r="D6789" s="256"/>
    </row>
    <row r="6790" spans="3:4">
      <c r="C6790" s="256"/>
      <c r="D6790" s="256"/>
    </row>
    <row r="6791" spans="3:4">
      <c r="C6791" s="256"/>
      <c r="D6791" s="256"/>
    </row>
    <row r="6792" spans="3:4">
      <c r="C6792" s="256"/>
      <c r="D6792" s="256"/>
    </row>
    <row r="6793" spans="3:4">
      <c r="C6793" s="256"/>
      <c r="D6793" s="256"/>
    </row>
    <row r="6794" spans="3:4">
      <c r="C6794" s="256"/>
      <c r="D6794" s="256"/>
    </row>
    <row r="6795" spans="3:4">
      <c r="C6795" s="256"/>
      <c r="D6795" s="256"/>
    </row>
    <row r="6796" spans="3:4">
      <c r="C6796" s="256"/>
      <c r="D6796" s="256"/>
    </row>
    <row r="6797" spans="3:4">
      <c r="C6797" s="256"/>
      <c r="D6797" s="256"/>
    </row>
    <row r="6798" spans="3:4">
      <c r="C6798" s="256"/>
      <c r="D6798" s="256"/>
    </row>
    <row r="6799" spans="3:4">
      <c r="C6799" s="256"/>
      <c r="D6799" s="256"/>
    </row>
    <row r="6800" spans="3:4">
      <c r="C6800" s="256"/>
      <c r="D6800" s="256"/>
    </row>
    <row r="6801" spans="3:4">
      <c r="C6801" s="256"/>
      <c r="D6801" s="256"/>
    </row>
    <row r="6802" spans="3:4">
      <c r="C6802" s="256"/>
      <c r="D6802" s="256"/>
    </row>
    <row r="6803" spans="3:4">
      <c r="C6803" s="256"/>
      <c r="D6803" s="256"/>
    </row>
    <row r="6804" spans="3:4">
      <c r="C6804" s="256"/>
      <c r="D6804" s="256"/>
    </row>
    <row r="6805" spans="3:4">
      <c r="C6805" s="256"/>
      <c r="D6805" s="256"/>
    </row>
    <row r="6806" spans="3:4">
      <c r="C6806" s="256"/>
      <c r="D6806" s="256"/>
    </row>
    <row r="6807" spans="3:4">
      <c r="C6807" s="256"/>
      <c r="D6807" s="256"/>
    </row>
    <row r="6808" spans="3:4">
      <c r="C6808" s="256"/>
      <c r="D6808" s="256"/>
    </row>
    <row r="6809" spans="3:4">
      <c r="C6809" s="256"/>
      <c r="D6809" s="256"/>
    </row>
    <row r="6810" spans="3:4">
      <c r="C6810" s="256"/>
      <c r="D6810" s="256"/>
    </row>
    <row r="6811" spans="3:4">
      <c r="C6811" s="256"/>
      <c r="D6811" s="256"/>
    </row>
    <row r="6812" spans="3:4">
      <c r="C6812" s="256"/>
      <c r="D6812" s="256"/>
    </row>
    <row r="6813" spans="3:4">
      <c r="C6813" s="256"/>
      <c r="D6813" s="256"/>
    </row>
    <row r="6814" spans="3:4">
      <c r="C6814" s="256"/>
      <c r="D6814" s="256"/>
    </row>
    <row r="6815" spans="3:4">
      <c r="C6815" s="256"/>
      <c r="D6815" s="256"/>
    </row>
    <row r="6816" spans="3:4">
      <c r="C6816" s="256"/>
      <c r="D6816" s="256"/>
    </row>
    <row r="6817" spans="3:4">
      <c r="C6817" s="256"/>
      <c r="D6817" s="256"/>
    </row>
    <row r="6818" spans="3:4">
      <c r="C6818" s="256"/>
      <c r="D6818" s="256"/>
    </row>
    <row r="6819" spans="3:4">
      <c r="C6819" s="256"/>
      <c r="D6819" s="256"/>
    </row>
    <row r="6820" spans="3:4">
      <c r="C6820" s="256"/>
      <c r="D6820" s="256"/>
    </row>
    <row r="6821" spans="3:4">
      <c r="C6821" s="256"/>
      <c r="D6821" s="256"/>
    </row>
    <row r="6822" spans="3:4">
      <c r="C6822" s="256"/>
      <c r="D6822" s="256"/>
    </row>
    <row r="6823" spans="3:4">
      <c r="C6823" s="256"/>
      <c r="D6823" s="256"/>
    </row>
    <row r="6824" spans="3:4">
      <c r="C6824" s="256"/>
      <c r="D6824" s="256"/>
    </row>
    <row r="6825" spans="3:4">
      <c r="C6825" s="256"/>
      <c r="D6825" s="256"/>
    </row>
    <row r="6826" spans="3:4">
      <c r="C6826" s="256"/>
      <c r="D6826" s="256"/>
    </row>
    <row r="6827" spans="3:4">
      <c r="C6827" s="256"/>
      <c r="D6827" s="256"/>
    </row>
    <row r="6828" spans="3:4">
      <c r="C6828" s="256"/>
      <c r="D6828" s="256"/>
    </row>
    <row r="6829" spans="3:4">
      <c r="C6829" s="256"/>
      <c r="D6829" s="256"/>
    </row>
    <row r="6830" spans="3:4">
      <c r="C6830" s="256"/>
      <c r="D6830" s="256"/>
    </row>
    <row r="6831" spans="3:4">
      <c r="C6831" s="256"/>
      <c r="D6831" s="256"/>
    </row>
    <row r="6832" spans="3:4">
      <c r="C6832" s="256"/>
      <c r="D6832" s="256"/>
    </row>
    <row r="6833" spans="3:4">
      <c r="C6833" s="256"/>
      <c r="D6833" s="256"/>
    </row>
    <row r="6834" spans="3:4">
      <c r="C6834" s="256"/>
      <c r="D6834" s="256"/>
    </row>
    <row r="6835" spans="3:4">
      <c r="C6835" s="256"/>
      <c r="D6835" s="256"/>
    </row>
    <row r="6836" spans="3:4">
      <c r="C6836" s="256"/>
      <c r="D6836" s="256"/>
    </row>
    <row r="6837" spans="3:4">
      <c r="C6837" s="256"/>
      <c r="D6837" s="256"/>
    </row>
    <row r="6838" spans="3:4">
      <c r="C6838" s="256"/>
      <c r="D6838" s="256"/>
    </row>
    <row r="6839" spans="3:4">
      <c r="C6839" s="256"/>
      <c r="D6839" s="256"/>
    </row>
    <row r="6840" spans="3:4">
      <c r="C6840" s="256"/>
      <c r="D6840" s="256"/>
    </row>
    <row r="6841" spans="3:4">
      <c r="C6841" s="256"/>
      <c r="D6841" s="256"/>
    </row>
    <row r="6842" spans="3:4">
      <c r="C6842" s="256"/>
      <c r="D6842" s="256"/>
    </row>
    <row r="6843" spans="3:4">
      <c r="C6843" s="256"/>
      <c r="D6843" s="256"/>
    </row>
    <row r="6844" spans="3:4">
      <c r="C6844" s="256"/>
      <c r="D6844" s="256"/>
    </row>
    <row r="6845" spans="3:4">
      <c r="C6845" s="256"/>
      <c r="D6845" s="256"/>
    </row>
    <row r="6846" spans="3:4">
      <c r="C6846" s="256"/>
      <c r="D6846" s="256"/>
    </row>
    <row r="6847" spans="3:4">
      <c r="C6847" s="256"/>
      <c r="D6847" s="256"/>
    </row>
    <row r="6848" spans="3:4">
      <c r="C6848" s="256"/>
      <c r="D6848" s="256"/>
    </row>
    <row r="6849" spans="3:4">
      <c r="C6849" s="256"/>
      <c r="D6849" s="256"/>
    </row>
    <row r="6850" spans="3:4">
      <c r="C6850" s="256"/>
      <c r="D6850" s="256"/>
    </row>
    <row r="6851" spans="3:4">
      <c r="C6851" s="256"/>
      <c r="D6851" s="256"/>
    </row>
    <row r="6852" spans="3:4">
      <c r="C6852" s="256"/>
      <c r="D6852" s="256"/>
    </row>
    <row r="6853" spans="3:4">
      <c r="C6853" s="256"/>
      <c r="D6853" s="256"/>
    </row>
    <row r="6854" spans="3:4">
      <c r="C6854" s="256"/>
      <c r="D6854" s="256"/>
    </row>
    <row r="6855" spans="3:4">
      <c r="C6855" s="256"/>
      <c r="D6855" s="256"/>
    </row>
    <row r="6856" spans="3:4">
      <c r="C6856" s="256"/>
      <c r="D6856" s="256"/>
    </row>
    <row r="6857" spans="3:4">
      <c r="C6857" s="256"/>
      <c r="D6857" s="256"/>
    </row>
    <row r="6858" spans="3:4">
      <c r="C6858" s="256"/>
      <c r="D6858" s="256"/>
    </row>
    <row r="6859" spans="3:4">
      <c r="C6859" s="256"/>
      <c r="D6859" s="256"/>
    </row>
    <row r="6860" spans="3:4">
      <c r="C6860" s="256"/>
      <c r="D6860" s="256"/>
    </row>
    <row r="6861" spans="3:4">
      <c r="C6861" s="256"/>
      <c r="D6861" s="256"/>
    </row>
    <row r="6862" spans="3:4">
      <c r="C6862" s="256"/>
      <c r="D6862" s="256"/>
    </row>
    <row r="6863" spans="3:4">
      <c r="C6863" s="256"/>
      <c r="D6863" s="256"/>
    </row>
    <row r="6864" spans="3:4">
      <c r="C6864" s="256"/>
      <c r="D6864" s="256"/>
    </row>
    <row r="6865" spans="3:4">
      <c r="C6865" s="256"/>
      <c r="D6865" s="256"/>
    </row>
    <row r="6866" spans="3:4">
      <c r="C6866" s="256"/>
      <c r="D6866" s="256"/>
    </row>
    <row r="6867" spans="3:4">
      <c r="C6867" s="256"/>
      <c r="D6867" s="256"/>
    </row>
    <row r="6868" spans="3:4">
      <c r="C6868" s="256"/>
      <c r="D6868" s="256"/>
    </row>
    <row r="6869" spans="3:4">
      <c r="C6869" s="256"/>
      <c r="D6869" s="256"/>
    </row>
    <row r="6870" spans="3:4">
      <c r="C6870" s="256"/>
      <c r="D6870" s="256"/>
    </row>
    <row r="6871" spans="3:4">
      <c r="C6871" s="256"/>
      <c r="D6871" s="256"/>
    </row>
    <row r="6872" spans="3:4">
      <c r="C6872" s="256"/>
      <c r="D6872" s="256"/>
    </row>
    <row r="6873" spans="3:4">
      <c r="C6873" s="256"/>
      <c r="D6873" s="256"/>
    </row>
    <row r="6874" spans="3:4">
      <c r="C6874" s="256"/>
      <c r="D6874" s="256"/>
    </row>
    <row r="6875" spans="3:4">
      <c r="C6875" s="256"/>
      <c r="D6875" s="256"/>
    </row>
    <row r="6876" spans="3:4">
      <c r="C6876" s="256"/>
      <c r="D6876" s="256"/>
    </row>
    <row r="6877" spans="3:4">
      <c r="C6877" s="256"/>
      <c r="D6877" s="256"/>
    </row>
    <row r="6878" spans="3:4">
      <c r="C6878" s="256"/>
      <c r="D6878" s="256"/>
    </row>
    <row r="6879" spans="3:4">
      <c r="C6879" s="256"/>
      <c r="D6879" s="256"/>
    </row>
    <row r="6880" spans="3:4">
      <c r="C6880" s="256"/>
      <c r="D6880" s="256"/>
    </row>
    <row r="6881" spans="3:4">
      <c r="C6881" s="256"/>
      <c r="D6881" s="256"/>
    </row>
    <row r="6882" spans="3:4">
      <c r="C6882" s="256"/>
      <c r="D6882" s="256"/>
    </row>
    <row r="6883" spans="3:4">
      <c r="C6883" s="256"/>
      <c r="D6883" s="256"/>
    </row>
    <row r="6884" spans="3:4">
      <c r="C6884" s="256"/>
      <c r="D6884" s="256"/>
    </row>
    <row r="6885" spans="3:4">
      <c r="C6885" s="256"/>
      <c r="D6885" s="256"/>
    </row>
    <row r="6886" spans="3:4">
      <c r="C6886" s="256"/>
      <c r="D6886" s="256"/>
    </row>
    <row r="6887" spans="3:4">
      <c r="C6887" s="256"/>
      <c r="D6887" s="256"/>
    </row>
    <row r="6888" spans="3:4">
      <c r="C6888" s="256"/>
      <c r="D6888" s="256"/>
    </row>
    <row r="6889" spans="3:4">
      <c r="C6889" s="256"/>
      <c r="D6889" s="256"/>
    </row>
    <row r="6890" spans="3:4">
      <c r="C6890" s="256"/>
      <c r="D6890" s="256"/>
    </row>
    <row r="6891" spans="3:4">
      <c r="C6891" s="256"/>
      <c r="D6891" s="256"/>
    </row>
    <row r="6892" spans="3:4">
      <c r="C6892" s="256"/>
      <c r="D6892" s="256"/>
    </row>
    <row r="6893" spans="3:4">
      <c r="C6893" s="256"/>
      <c r="D6893" s="256"/>
    </row>
    <row r="6894" spans="3:4">
      <c r="C6894" s="256"/>
      <c r="D6894" s="256"/>
    </row>
    <row r="6895" spans="3:4">
      <c r="C6895" s="256"/>
      <c r="D6895" s="256"/>
    </row>
    <row r="6896" spans="3:4">
      <c r="C6896" s="256"/>
      <c r="D6896" s="256"/>
    </row>
    <row r="6897" spans="3:4">
      <c r="C6897" s="256"/>
      <c r="D6897" s="256"/>
    </row>
    <row r="6898" spans="3:4">
      <c r="C6898" s="256"/>
      <c r="D6898" s="256"/>
    </row>
    <row r="6899" spans="3:4">
      <c r="C6899" s="256"/>
      <c r="D6899" s="256"/>
    </row>
    <row r="6900" spans="3:4">
      <c r="C6900" s="256"/>
      <c r="D6900" s="256"/>
    </row>
    <row r="6901" spans="3:4">
      <c r="C6901" s="256"/>
      <c r="D6901" s="256"/>
    </row>
    <row r="6902" spans="3:4">
      <c r="C6902" s="256"/>
      <c r="D6902" s="256"/>
    </row>
    <row r="6903" spans="3:4">
      <c r="C6903" s="256"/>
      <c r="D6903" s="256"/>
    </row>
    <row r="6904" spans="3:4">
      <c r="C6904" s="256"/>
      <c r="D6904" s="256"/>
    </row>
    <row r="6905" spans="3:4">
      <c r="C6905" s="256"/>
      <c r="D6905" s="256"/>
    </row>
    <row r="6906" spans="3:4">
      <c r="C6906" s="256"/>
      <c r="D6906" s="256"/>
    </row>
    <row r="6907" spans="3:4">
      <c r="C6907" s="256"/>
      <c r="D6907" s="256"/>
    </row>
    <row r="6908" spans="3:4">
      <c r="C6908" s="256"/>
      <c r="D6908" s="256"/>
    </row>
    <row r="6909" spans="3:4">
      <c r="C6909" s="256"/>
      <c r="D6909" s="256"/>
    </row>
    <row r="6910" spans="3:4">
      <c r="C6910" s="256"/>
      <c r="D6910" s="256"/>
    </row>
    <row r="6911" spans="3:4">
      <c r="C6911" s="256"/>
      <c r="D6911" s="256"/>
    </row>
    <row r="6912" spans="3:4">
      <c r="C6912" s="256"/>
      <c r="D6912" s="256"/>
    </row>
    <row r="6913" spans="3:4">
      <c r="C6913" s="256"/>
      <c r="D6913" s="256"/>
    </row>
    <row r="6914" spans="3:4">
      <c r="C6914" s="256"/>
      <c r="D6914" s="256"/>
    </row>
    <row r="6915" spans="3:4">
      <c r="C6915" s="256"/>
      <c r="D6915" s="256"/>
    </row>
    <row r="6916" spans="3:4">
      <c r="C6916" s="256"/>
      <c r="D6916" s="256"/>
    </row>
    <row r="6917" spans="3:4">
      <c r="C6917" s="256"/>
      <c r="D6917" s="256"/>
    </row>
    <row r="6918" spans="3:4">
      <c r="C6918" s="256"/>
      <c r="D6918" s="256"/>
    </row>
    <row r="6919" spans="3:4">
      <c r="C6919" s="256"/>
      <c r="D6919" s="256"/>
    </row>
    <row r="6920" spans="3:4">
      <c r="C6920" s="256"/>
      <c r="D6920" s="256"/>
    </row>
    <row r="6921" spans="3:4">
      <c r="C6921" s="256"/>
      <c r="D6921" s="256"/>
    </row>
    <row r="6922" spans="3:4">
      <c r="C6922" s="256"/>
      <c r="D6922" s="256"/>
    </row>
    <row r="6923" spans="3:4">
      <c r="C6923" s="256"/>
      <c r="D6923" s="256"/>
    </row>
    <row r="6924" spans="3:4">
      <c r="C6924" s="256"/>
      <c r="D6924" s="256"/>
    </row>
    <row r="6925" spans="3:4">
      <c r="C6925" s="256"/>
      <c r="D6925" s="256"/>
    </row>
    <row r="6926" spans="3:4">
      <c r="C6926" s="256"/>
      <c r="D6926" s="256"/>
    </row>
    <row r="6927" spans="3:4">
      <c r="C6927" s="256"/>
      <c r="D6927" s="256"/>
    </row>
    <row r="6928" spans="3:4">
      <c r="C6928" s="256"/>
      <c r="D6928" s="256"/>
    </row>
    <row r="6929" spans="3:4">
      <c r="C6929" s="256"/>
      <c r="D6929" s="256"/>
    </row>
    <row r="6930" spans="3:4">
      <c r="C6930" s="256"/>
      <c r="D6930" s="256"/>
    </row>
    <row r="6931" spans="3:4">
      <c r="C6931" s="256"/>
      <c r="D6931" s="256"/>
    </row>
    <row r="6932" spans="3:4">
      <c r="C6932" s="256"/>
      <c r="D6932" s="256"/>
    </row>
    <row r="6933" spans="3:4">
      <c r="C6933" s="256"/>
      <c r="D6933" s="256"/>
    </row>
    <row r="6934" spans="3:4">
      <c r="C6934" s="256"/>
      <c r="D6934" s="256"/>
    </row>
    <row r="6935" spans="3:4">
      <c r="C6935" s="256"/>
      <c r="D6935" s="256"/>
    </row>
    <row r="6936" spans="3:4">
      <c r="C6936" s="256"/>
      <c r="D6936" s="256"/>
    </row>
    <row r="6937" spans="3:4">
      <c r="C6937" s="256"/>
      <c r="D6937" s="256"/>
    </row>
    <row r="6938" spans="3:4">
      <c r="C6938" s="256"/>
      <c r="D6938" s="256"/>
    </row>
    <row r="6939" spans="3:4">
      <c r="C6939" s="256"/>
      <c r="D6939" s="256"/>
    </row>
    <row r="6940" spans="3:4">
      <c r="C6940" s="256"/>
      <c r="D6940" s="256"/>
    </row>
    <row r="6941" spans="3:4">
      <c r="C6941" s="256"/>
      <c r="D6941" s="256"/>
    </row>
    <row r="6942" spans="3:4">
      <c r="C6942" s="256"/>
      <c r="D6942" s="256"/>
    </row>
    <row r="6943" spans="3:4">
      <c r="C6943" s="256"/>
      <c r="D6943" s="256"/>
    </row>
    <row r="6944" spans="3:4">
      <c r="C6944" s="256"/>
      <c r="D6944" s="256"/>
    </row>
    <row r="6945" spans="3:4">
      <c r="C6945" s="256"/>
      <c r="D6945" s="256"/>
    </row>
    <row r="6946" spans="3:4">
      <c r="C6946" s="256"/>
      <c r="D6946" s="256"/>
    </row>
    <row r="6947" spans="3:4">
      <c r="C6947" s="256"/>
      <c r="D6947" s="256"/>
    </row>
    <row r="6948" spans="3:4">
      <c r="C6948" s="256"/>
      <c r="D6948" s="256"/>
    </row>
    <row r="6949" spans="3:4">
      <c r="C6949" s="256"/>
      <c r="D6949" s="256"/>
    </row>
    <row r="6950" spans="3:4">
      <c r="C6950" s="256"/>
      <c r="D6950" s="256"/>
    </row>
    <row r="6951" spans="3:4">
      <c r="C6951" s="256"/>
      <c r="D6951" s="256"/>
    </row>
    <row r="6952" spans="3:4">
      <c r="C6952" s="256"/>
      <c r="D6952" s="256"/>
    </row>
    <row r="6953" spans="3:4">
      <c r="C6953" s="256"/>
      <c r="D6953" s="256"/>
    </row>
    <row r="6954" spans="3:4">
      <c r="C6954" s="256"/>
      <c r="D6954" s="256"/>
    </row>
    <row r="6955" spans="3:4">
      <c r="C6955" s="256"/>
      <c r="D6955" s="256"/>
    </row>
    <row r="6956" spans="3:4">
      <c r="C6956" s="256"/>
      <c r="D6956" s="256"/>
    </row>
    <row r="6957" spans="3:4">
      <c r="C6957" s="256"/>
      <c r="D6957" s="256"/>
    </row>
    <row r="6958" spans="3:4">
      <c r="C6958" s="256"/>
      <c r="D6958" s="256"/>
    </row>
    <row r="6959" spans="3:4">
      <c r="C6959" s="256"/>
      <c r="D6959" s="256"/>
    </row>
    <row r="6960" spans="3:4">
      <c r="C6960" s="256"/>
      <c r="D6960" s="256"/>
    </row>
    <row r="6961" spans="3:4">
      <c r="C6961" s="256"/>
      <c r="D6961" s="256"/>
    </row>
    <row r="6962" spans="3:4">
      <c r="C6962" s="256"/>
      <c r="D6962" s="256"/>
    </row>
    <row r="6963" spans="3:4">
      <c r="C6963" s="256"/>
      <c r="D6963" s="256"/>
    </row>
    <row r="6964" spans="3:4">
      <c r="C6964" s="256"/>
      <c r="D6964" s="256"/>
    </row>
    <row r="6965" spans="3:4">
      <c r="C6965" s="256"/>
      <c r="D6965" s="256"/>
    </row>
    <row r="6966" spans="3:4">
      <c r="C6966" s="256"/>
      <c r="D6966" s="256"/>
    </row>
    <row r="6967" spans="3:4">
      <c r="C6967" s="256"/>
      <c r="D6967" s="256"/>
    </row>
    <row r="6968" spans="3:4">
      <c r="C6968" s="256"/>
      <c r="D6968" s="256"/>
    </row>
    <row r="6969" spans="3:4">
      <c r="C6969" s="256"/>
      <c r="D6969" s="256"/>
    </row>
    <row r="6970" spans="3:4">
      <c r="C6970" s="256"/>
      <c r="D6970" s="256"/>
    </row>
    <row r="6971" spans="3:4">
      <c r="C6971" s="256"/>
      <c r="D6971" s="256"/>
    </row>
    <row r="6972" spans="3:4">
      <c r="C6972" s="256"/>
      <c r="D6972" s="256"/>
    </row>
    <row r="6973" spans="3:4">
      <c r="C6973" s="256"/>
      <c r="D6973" s="256"/>
    </row>
    <row r="6974" spans="3:4">
      <c r="C6974" s="256"/>
      <c r="D6974" s="256"/>
    </row>
    <row r="6975" spans="3:4">
      <c r="C6975" s="256"/>
      <c r="D6975" s="256"/>
    </row>
    <row r="6976" spans="3:4">
      <c r="C6976" s="256"/>
      <c r="D6976" s="256"/>
    </row>
    <row r="6977" spans="3:4">
      <c r="C6977" s="256"/>
      <c r="D6977" s="256"/>
    </row>
    <row r="6978" spans="3:4">
      <c r="C6978" s="256"/>
      <c r="D6978" s="256"/>
    </row>
    <row r="6979" spans="3:4">
      <c r="C6979" s="256"/>
      <c r="D6979" s="256"/>
    </row>
    <row r="6980" spans="3:4">
      <c r="C6980" s="256"/>
      <c r="D6980" s="256"/>
    </row>
    <row r="6981" spans="3:4">
      <c r="C6981" s="256"/>
      <c r="D6981" s="256"/>
    </row>
    <row r="6982" spans="3:4">
      <c r="C6982" s="256"/>
      <c r="D6982" s="256"/>
    </row>
    <row r="6983" spans="3:4">
      <c r="C6983" s="256"/>
      <c r="D6983" s="256"/>
    </row>
    <row r="6984" spans="3:4">
      <c r="C6984" s="256"/>
      <c r="D6984" s="256"/>
    </row>
    <row r="6985" spans="3:4">
      <c r="C6985" s="256"/>
      <c r="D6985" s="256"/>
    </row>
    <row r="6986" spans="3:4">
      <c r="C6986" s="256"/>
      <c r="D6986" s="256"/>
    </row>
    <row r="6987" spans="3:4">
      <c r="C6987" s="256"/>
      <c r="D6987" s="256"/>
    </row>
    <row r="6988" spans="3:4">
      <c r="C6988" s="256"/>
      <c r="D6988" s="256"/>
    </row>
    <row r="6989" spans="3:4">
      <c r="C6989" s="256"/>
      <c r="D6989" s="256"/>
    </row>
    <row r="6990" spans="3:4">
      <c r="C6990" s="256"/>
      <c r="D6990" s="256"/>
    </row>
    <row r="6991" spans="3:4">
      <c r="C6991" s="256"/>
      <c r="D6991" s="256"/>
    </row>
    <row r="6992" spans="3:4">
      <c r="C6992" s="256"/>
      <c r="D6992" s="256"/>
    </row>
    <row r="6993" spans="3:4">
      <c r="C6993" s="256"/>
      <c r="D6993" s="256"/>
    </row>
    <row r="6994" spans="3:4">
      <c r="C6994" s="256"/>
      <c r="D6994" s="256"/>
    </row>
    <row r="6995" spans="3:4">
      <c r="C6995" s="256"/>
      <c r="D6995" s="256"/>
    </row>
    <row r="6996" spans="3:4">
      <c r="C6996" s="256"/>
      <c r="D6996" s="256"/>
    </row>
    <row r="6997" spans="3:4">
      <c r="C6997" s="256"/>
      <c r="D6997" s="256"/>
    </row>
    <row r="6998" spans="3:4">
      <c r="C6998" s="256"/>
      <c r="D6998" s="256"/>
    </row>
    <row r="6999" spans="3:4">
      <c r="C6999" s="256"/>
      <c r="D6999" s="256"/>
    </row>
    <row r="7000" spans="3:4">
      <c r="C7000" s="256"/>
      <c r="D7000" s="256"/>
    </row>
    <row r="7001" spans="3:4">
      <c r="C7001" s="256"/>
      <c r="D7001" s="256"/>
    </row>
    <row r="7002" spans="3:4">
      <c r="C7002" s="256"/>
      <c r="D7002" s="256"/>
    </row>
    <row r="7003" spans="3:4">
      <c r="C7003" s="256"/>
      <c r="D7003" s="256"/>
    </row>
    <row r="7004" spans="3:4">
      <c r="C7004" s="256"/>
      <c r="D7004" s="256"/>
    </row>
    <row r="7005" spans="3:4">
      <c r="C7005" s="256"/>
      <c r="D7005" s="256"/>
    </row>
    <row r="7006" spans="3:4">
      <c r="C7006" s="256"/>
      <c r="D7006" s="256"/>
    </row>
    <row r="7007" spans="3:4">
      <c r="C7007" s="256"/>
      <c r="D7007" s="256"/>
    </row>
    <row r="7008" spans="3:4">
      <c r="C7008" s="256"/>
      <c r="D7008" s="256"/>
    </row>
    <row r="7009" spans="3:4">
      <c r="C7009" s="256"/>
      <c r="D7009" s="256"/>
    </row>
    <row r="7010" spans="3:4">
      <c r="C7010" s="256"/>
      <c r="D7010" s="256"/>
    </row>
    <row r="7011" spans="3:4">
      <c r="C7011" s="256"/>
      <c r="D7011" s="256"/>
    </row>
    <row r="7012" spans="3:4">
      <c r="C7012" s="256"/>
      <c r="D7012" s="256"/>
    </row>
    <row r="7013" spans="3:4">
      <c r="C7013" s="256"/>
      <c r="D7013" s="256"/>
    </row>
    <row r="7014" spans="3:4">
      <c r="C7014" s="256"/>
      <c r="D7014" s="256"/>
    </row>
    <row r="7015" spans="3:4">
      <c r="C7015" s="256"/>
      <c r="D7015" s="256"/>
    </row>
    <row r="7016" spans="3:4">
      <c r="C7016" s="256"/>
      <c r="D7016" s="256"/>
    </row>
    <row r="7017" spans="3:4">
      <c r="C7017" s="256"/>
      <c r="D7017" s="256"/>
    </row>
    <row r="7018" spans="3:4">
      <c r="C7018" s="256"/>
      <c r="D7018" s="256"/>
    </row>
    <row r="7019" spans="3:4">
      <c r="C7019" s="256"/>
      <c r="D7019" s="256"/>
    </row>
    <row r="7020" spans="3:4">
      <c r="C7020" s="256"/>
      <c r="D7020" s="256"/>
    </row>
    <row r="7021" spans="3:4">
      <c r="C7021" s="256"/>
      <c r="D7021" s="256"/>
    </row>
    <row r="7022" spans="3:4">
      <c r="C7022" s="256"/>
      <c r="D7022" s="256"/>
    </row>
    <row r="7023" spans="3:4">
      <c r="C7023" s="256"/>
      <c r="D7023" s="256"/>
    </row>
    <row r="7024" spans="3:4">
      <c r="C7024" s="256"/>
      <c r="D7024" s="256"/>
    </row>
    <row r="7025" spans="3:4">
      <c r="C7025" s="256"/>
      <c r="D7025" s="256"/>
    </row>
    <row r="7026" spans="3:4">
      <c r="C7026" s="256"/>
      <c r="D7026" s="256"/>
    </row>
    <row r="7027" spans="3:4">
      <c r="C7027" s="256"/>
      <c r="D7027" s="256"/>
    </row>
    <row r="7028" spans="3:4">
      <c r="C7028" s="256"/>
      <c r="D7028" s="256"/>
    </row>
    <row r="7029" spans="3:4">
      <c r="C7029" s="256"/>
      <c r="D7029" s="256"/>
    </row>
    <row r="7030" spans="3:4">
      <c r="C7030" s="256"/>
      <c r="D7030" s="256"/>
    </row>
    <row r="7031" spans="3:4">
      <c r="C7031" s="256"/>
      <c r="D7031" s="256"/>
    </row>
    <row r="7032" spans="3:4">
      <c r="C7032" s="256"/>
      <c r="D7032" s="256"/>
    </row>
    <row r="7033" spans="3:4">
      <c r="C7033" s="256"/>
      <c r="D7033" s="256"/>
    </row>
    <row r="7034" spans="3:4">
      <c r="C7034" s="256"/>
      <c r="D7034" s="256"/>
    </row>
    <row r="7035" spans="3:4">
      <c r="C7035" s="256"/>
      <c r="D7035" s="256"/>
    </row>
    <row r="7036" spans="3:4">
      <c r="C7036" s="256"/>
      <c r="D7036" s="256"/>
    </row>
    <row r="7037" spans="3:4">
      <c r="C7037" s="256"/>
      <c r="D7037" s="256"/>
    </row>
    <row r="7038" spans="3:4">
      <c r="C7038" s="256"/>
      <c r="D7038" s="256"/>
    </row>
    <row r="7039" spans="3:4">
      <c r="C7039" s="256"/>
      <c r="D7039" s="256"/>
    </row>
    <row r="7040" spans="3:4">
      <c r="C7040" s="256"/>
      <c r="D7040" s="256"/>
    </row>
    <row r="7041" spans="3:4">
      <c r="C7041" s="256"/>
      <c r="D7041" s="256"/>
    </row>
    <row r="7042" spans="3:4">
      <c r="C7042" s="256"/>
      <c r="D7042" s="256"/>
    </row>
    <row r="7043" spans="3:4">
      <c r="C7043" s="256"/>
      <c r="D7043" s="256"/>
    </row>
    <row r="7044" spans="3:4">
      <c r="C7044" s="256"/>
      <c r="D7044" s="256"/>
    </row>
    <row r="7045" spans="3:4">
      <c r="C7045" s="256"/>
      <c r="D7045" s="256"/>
    </row>
    <row r="7046" spans="3:4">
      <c r="C7046" s="256"/>
      <c r="D7046" s="256"/>
    </row>
    <row r="7047" spans="3:4">
      <c r="C7047" s="256"/>
      <c r="D7047" s="256"/>
    </row>
    <row r="7048" spans="3:4">
      <c r="C7048" s="256"/>
      <c r="D7048" s="256"/>
    </row>
    <row r="7049" spans="3:4">
      <c r="C7049" s="256"/>
      <c r="D7049" s="256"/>
    </row>
    <row r="7050" spans="3:4">
      <c r="C7050" s="256"/>
      <c r="D7050" s="256"/>
    </row>
    <row r="7051" spans="3:4">
      <c r="C7051" s="256"/>
      <c r="D7051" s="256"/>
    </row>
    <row r="7052" spans="3:4">
      <c r="C7052" s="256"/>
      <c r="D7052" s="256"/>
    </row>
    <row r="7053" spans="3:4">
      <c r="C7053" s="256"/>
      <c r="D7053" s="256"/>
    </row>
    <row r="7054" spans="3:4">
      <c r="C7054" s="256"/>
      <c r="D7054" s="256"/>
    </row>
    <row r="7055" spans="3:4">
      <c r="C7055" s="256"/>
      <c r="D7055" s="256"/>
    </row>
    <row r="7056" spans="3:4">
      <c r="C7056" s="256"/>
      <c r="D7056" s="256"/>
    </row>
    <row r="7057" spans="3:4">
      <c r="C7057" s="256"/>
      <c r="D7057" s="256"/>
    </row>
    <row r="7058" spans="3:4">
      <c r="C7058" s="256"/>
      <c r="D7058" s="256"/>
    </row>
    <row r="7059" spans="3:4">
      <c r="C7059" s="256"/>
      <c r="D7059" s="256"/>
    </row>
    <row r="7060" spans="3:4">
      <c r="C7060" s="256"/>
      <c r="D7060" s="256"/>
    </row>
    <row r="7061" spans="3:4">
      <c r="C7061" s="256"/>
      <c r="D7061" s="256"/>
    </row>
    <row r="7062" spans="3:4">
      <c r="C7062" s="256"/>
      <c r="D7062" s="256"/>
    </row>
    <row r="7063" spans="3:4">
      <c r="C7063" s="256"/>
      <c r="D7063" s="256"/>
    </row>
    <row r="7064" spans="3:4">
      <c r="C7064" s="256"/>
      <c r="D7064" s="256"/>
    </row>
    <row r="7065" spans="3:4">
      <c r="C7065" s="256"/>
      <c r="D7065" s="256"/>
    </row>
    <row r="7066" spans="3:4">
      <c r="C7066" s="256"/>
      <c r="D7066" s="256"/>
    </row>
    <row r="7067" spans="3:4">
      <c r="C7067" s="256"/>
      <c r="D7067" s="256"/>
    </row>
    <row r="7068" spans="3:4">
      <c r="C7068" s="256"/>
      <c r="D7068" s="256"/>
    </row>
    <row r="7069" spans="3:4">
      <c r="C7069" s="256"/>
      <c r="D7069" s="256"/>
    </row>
    <row r="7070" spans="3:4">
      <c r="C7070" s="256"/>
      <c r="D7070" s="256"/>
    </row>
    <row r="7071" spans="3:4">
      <c r="C7071" s="256"/>
      <c r="D7071" s="256"/>
    </row>
    <row r="7072" spans="3:4">
      <c r="C7072" s="256"/>
      <c r="D7072" s="256"/>
    </row>
    <row r="7073" spans="3:4">
      <c r="C7073" s="256"/>
      <c r="D7073" s="256"/>
    </row>
    <row r="7074" spans="3:4">
      <c r="C7074" s="256"/>
      <c r="D7074" s="256"/>
    </row>
    <row r="7075" spans="3:4">
      <c r="C7075" s="256"/>
      <c r="D7075" s="256"/>
    </row>
    <row r="7076" spans="3:4">
      <c r="C7076" s="256"/>
      <c r="D7076" s="256"/>
    </row>
    <row r="7077" spans="3:4">
      <c r="C7077" s="256"/>
      <c r="D7077" s="256"/>
    </row>
    <row r="7078" spans="3:4">
      <c r="C7078" s="256"/>
      <c r="D7078" s="256"/>
    </row>
    <row r="7079" spans="3:4">
      <c r="C7079" s="256"/>
      <c r="D7079" s="256"/>
    </row>
    <row r="7080" spans="3:4">
      <c r="C7080" s="256"/>
      <c r="D7080" s="256"/>
    </row>
    <row r="7081" spans="3:4">
      <c r="C7081" s="256"/>
      <c r="D7081" s="256"/>
    </row>
    <row r="7082" spans="3:4">
      <c r="C7082" s="256"/>
      <c r="D7082" s="256"/>
    </row>
    <row r="7083" spans="3:4">
      <c r="C7083" s="256"/>
      <c r="D7083" s="256"/>
    </row>
    <row r="7084" spans="3:4">
      <c r="C7084" s="256"/>
      <c r="D7084" s="256"/>
    </row>
    <row r="7085" spans="3:4">
      <c r="C7085" s="256"/>
      <c r="D7085" s="256"/>
    </row>
    <row r="7086" spans="3:4">
      <c r="C7086" s="256"/>
      <c r="D7086" s="256"/>
    </row>
    <row r="7087" spans="3:4">
      <c r="C7087" s="256"/>
      <c r="D7087" s="256"/>
    </row>
    <row r="7088" spans="3:4">
      <c r="C7088" s="256"/>
      <c r="D7088" s="256"/>
    </row>
    <row r="7089" spans="3:4">
      <c r="C7089" s="256"/>
      <c r="D7089" s="256"/>
    </row>
    <row r="7090" spans="3:4">
      <c r="C7090" s="256"/>
      <c r="D7090" s="256"/>
    </row>
    <row r="7091" spans="3:4">
      <c r="C7091" s="256"/>
      <c r="D7091" s="256"/>
    </row>
    <row r="7092" spans="3:4">
      <c r="C7092" s="256"/>
      <c r="D7092" s="256"/>
    </row>
    <row r="7093" spans="3:4">
      <c r="C7093" s="256"/>
      <c r="D7093" s="256"/>
    </row>
    <row r="7094" spans="3:4">
      <c r="C7094" s="256"/>
      <c r="D7094" s="256"/>
    </row>
    <row r="7095" spans="3:4">
      <c r="C7095" s="256"/>
      <c r="D7095" s="256"/>
    </row>
    <row r="7096" spans="3:4">
      <c r="C7096" s="256"/>
      <c r="D7096" s="256"/>
    </row>
    <row r="7097" spans="3:4">
      <c r="C7097" s="256"/>
      <c r="D7097" s="256"/>
    </row>
    <row r="7098" spans="3:4">
      <c r="C7098" s="256"/>
      <c r="D7098" s="256"/>
    </row>
    <row r="7099" spans="3:4">
      <c r="C7099" s="256"/>
      <c r="D7099" s="256"/>
    </row>
    <row r="7100" spans="3:4">
      <c r="C7100" s="256"/>
      <c r="D7100" s="256"/>
    </row>
    <row r="7101" spans="3:4">
      <c r="C7101" s="256"/>
      <c r="D7101" s="256"/>
    </row>
    <row r="7102" spans="3:4">
      <c r="C7102" s="256"/>
      <c r="D7102" s="256"/>
    </row>
    <row r="7103" spans="3:4">
      <c r="C7103" s="256"/>
      <c r="D7103" s="256"/>
    </row>
    <row r="7104" spans="3:4">
      <c r="C7104" s="256"/>
      <c r="D7104" s="256"/>
    </row>
    <row r="7105" spans="3:4">
      <c r="C7105" s="256"/>
      <c r="D7105" s="256"/>
    </row>
    <row r="7106" spans="3:4">
      <c r="C7106" s="256"/>
      <c r="D7106" s="256"/>
    </row>
    <row r="7107" spans="3:4">
      <c r="C7107" s="256"/>
      <c r="D7107" s="256"/>
    </row>
    <row r="7108" spans="3:4">
      <c r="C7108" s="256"/>
      <c r="D7108" s="256"/>
    </row>
    <row r="7109" spans="3:4">
      <c r="C7109" s="256"/>
      <c r="D7109" s="256"/>
    </row>
    <row r="7110" spans="3:4">
      <c r="C7110" s="256"/>
      <c r="D7110" s="256"/>
    </row>
    <row r="7111" spans="3:4">
      <c r="C7111" s="256"/>
      <c r="D7111" s="256"/>
    </row>
    <row r="7112" spans="3:4">
      <c r="C7112" s="256"/>
      <c r="D7112" s="256"/>
    </row>
    <row r="7113" spans="3:4">
      <c r="C7113" s="256"/>
      <c r="D7113" s="256"/>
    </row>
    <row r="7114" spans="3:4">
      <c r="C7114" s="256"/>
      <c r="D7114" s="256"/>
    </row>
    <row r="7115" spans="3:4">
      <c r="C7115" s="256"/>
      <c r="D7115" s="256"/>
    </row>
    <row r="7116" spans="3:4">
      <c r="C7116" s="256"/>
      <c r="D7116" s="256"/>
    </row>
    <row r="7117" spans="3:4">
      <c r="C7117" s="256"/>
      <c r="D7117" s="256"/>
    </row>
    <row r="7118" spans="3:4">
      <c r="C7118" s="256"/>
      <c r="D7118" s="256"/>
    </row>
    <row r="7119" spans="3:4">
      <c r="C7119" s="256"/>
      <c r="D7119" s="256"/>
    </row>
    <row r="7120" spans="3:4">
      <c r="C7120" s="256"/>
      <c r="D7120" s="256"/>
    </row>
    <row r="7121" spans="3:4">
      <c r="C7121" s="256"/>
      <c r="D7121" s="256"/>
    </row>
    <row r="7122" spans="3:4">
      <c r="C7122" s="256"/>
      <c r="D7122" s="256"/>
    </row>
    <row r="7123" spans="3:4">
      <c r="C7123" s="256"/>
      <c r="D7123" s="256"/>
    </row>
    <row r="7124" spans="3:4">
      <c r="C7124" s="256"/>
      <c r="D7124" s="256"/>
    </row>
    <row r="7125" spans="3:4">
      <c r="C7125" s="256"/>
      <c r="D7125" s="256"/>
    </row>
    <row r="7126" spans="3:4">
      <c r="C7126" s="256"/>
      <c r="D7126" s="256"/>
    </row>
    <row r="7127" spans="3:4">
      <c r="C7127" s="256"/>
      <c r="D7127" s="256"/>
    </row>
    <row r="7128" spans="3:4">
      <c r="C7128" s="256"/>
      <c r="D7128" s="256"/>
    </row>
    <row r="7129" spans="3:4">
      <c r="C7129" s="256"/>
      <c r="D7129" s="256"/>
    </row>
    <row r="7130" spans="3:4">
      <c r="C7130" s="256"/>
      <c r="D7130" s="256"/>
    </row>
    <row r="7131" spans="3:4">
      <c r="C7131" s="256"/>
      <c r="D7131" s="256"/>
    </row>
    <row r="7132" spans="3:4">
      <c r="C7132" s="256"/>
      <c r="D7132" s="256"/>
    </row>
    <row r="7133" spans="3:4">
      <c r="C7133" s="256"/>
      <c r="D7133" s="256"/>
    </row>
    <row r="7134" spans="3:4">
      <c r="C7134" s="256"/>
      <c r="D7134" s="256"/>
    </row>
    <row r="7135" spans="3:4">
      <c r="C7135" s="256"/>
      <c r="D7135" s="256"/>
    </row>
    <row r="7136" spans="3:4">
      <c r="C7136" s="256"/>
      <c r="D7136" s="256"/>
    </row>
    <row r="7137" spans="3:4">
      <c r="C7137" s="256"/>
      <c r="D7137" s="256"/>
    </row>
    <row r="7138" spans="3:4">
      <c r="C7138" s="256"/>
      <c r="D7138" s="256"/>
    </row>
    <row r="7139" spans="3:4">
      <c r="C7139" s="256"/>
      <c r="D7139" s="256"/>
    </row>
    <row r="7140" spans="3:4">
      <c r="C7140" s="256"/>
      <c r="D7140" s="256"/>
    </row>
    <row r="7141" spans="3:4">
      <c r="C7141" s="256"/>
      <c r="D7141" s="256"/>
    </row>
    <row r="7142" spans="3:4">
      <c r="C7142" s="256"/>
      <c r="D7142" s="256"/>
    </row>
    <row r="7143" spans="3:4">
      <c r="C7143" s="256"/>
      <c r="D7143" s="256"/>
    </row>
    <row r="7144" spans="3:4">
      <c r="C7144" s="256"/>
      <c r="D7144" s="256"/>
    </row>
    <row r="7145" spans="3:4">
      <c r="C7145" s="256"/>
      <c r="D7145" s="256"/>
    </row>
    <row r="7146" spans="3:4">
      <c r="C7146" s="256"/>
      <c r="D7146" s="256"/>
    </row>
    <row r="7147" spans="3:4">
      <c r="C7147" s="256"/>
      <c r="D7147" s="256"/>
    </row>
    <row r="7148" spans="3:4">
      <c r="C7148" s="256"/>
      <c r="D7148" s="256"/>
    </row>
    <row r="7149" spans="3:4">
      <c r="C7149" s="256"/>
      <c r="D7149" s="256"/>
    </row>
    <row r="7150" spans="3:4">
      <c r="C7150" s="256"/>
      <c r="D7150" s="256"/>
    </row>
    <row r="7151" spans="3:4">
      <c r="C7151" s="256"/>
      <c r="D7151" s="256"/>
    </row>
    <row r="7152" spans="3:4">
      <c r="C7152" s="256"/>
      <c r="D7152" s="256"/>
    </row>
    <row r="7153" spans="3:4">
      <c r="C7153" s="256"/>
      <c r="D7153" s="256"/>
    </row>
    <row r="7154" spans="3:4">
      <c r="C7154" s="256"/>
      <c r="D7154" s="256"/>
    </row>
    <row r="7155" spans="3:4">
      <c r="C7155" s="256"/>
      <c r="D7155" s="256"/>
    </row>
    <row r="7156" spans="3:4">
      <c r="C7156" s="256"/>
      <c r="D7156" s="256"/>
    </row>
    <row r="7157" spans="3:4">
      <c r="C7157" s="256"/>
      <c r="D7157" s="256"/>
    </row>
    <row r="7158" spans="3:4">
      <c r="C7158" s="256"/>
      <c r="D7158" s="256"/>
    </row>
    <row r="7159" spans="3:4">
      <c r="C7159" s="256"/>
      <c r="D7159" s="256"/>
    </row>
    <row r="7160" spans="3:4">
      <c r="C7160" s="256"/>
      <c r="D7160" s="256"/>
    </row>
    <row r="7161" spans="3:4">
      <c r="C7161" s="256"/>
      <c r="D7161" s="256"/>
    </row>
    <row r="7162" spans="3:4">
      <c r="C7162" s="256"/>
      <c r="D7162" s="256"/>
    </row>
    <row r="7163" spans="3:4">
      <c r="C7163" s="256"/>
      <c r="D7163" s="256"/>
    </row>
    <row r="7164" spans="3:4">
      <c r="C7164" s="256"/>
      <c r="D7164" s="256"/>
    </row>
    <row r="7165" spans="3:4">
      <c r="C7165" s="256"/>
      <c r="D7165" s="256"/>
    </row>
    <row r="7166" spans="3:4">
      <c r="C7166" s="256"/>
      <c r="D7166" s="256"/>
    </row>
    <row r="7167" spans="3:4">
      <c r="C7167" s="256"/>
      <c r="D7167" s="256"/>
    </row>
    <row r="7168" spans="3:4">
      <c r="C7168" s="256"/>
      <c r="D7168" s="256"/>
    </row>
    <row r="7169" spans="3:4">
      <c r="C7169" s="256"/>
      <c r="D7169" s="256"/>
    </row>
    <row r="7170" spans="3:4">
      <c r="C7170" s="256"/>
      <c r="D7170" s="256"/>
    </row>
    <row r="7171" spans="3:4">
      <c r="C7171" s="256"/>
      <c r="D7171" s="256"/>
    </row>
    <row r="7172" spans="3:4">
      <c r="C7172" s="256"/>
      <c r="D7172" s="256"/>
    </row>
    <row r="7173" spans="3:4">
      <c r="C7173" s="256"/>
      <c r="D7173" s="256"/>
    </row>
    <row r="7174" spans="3:4">
      <c r="C7174" s="256"/>
      <c r="D7174" s="256"/>
    </row>
    <row r="7175" spans="3:4">
      <c r="C7175" s="256"/>
      <c r="D7175" s="256"/>
    </row>
    <row r="7176" spans="3:4">
      <c r="C7176" s="256"/>
      <c r="D7176" s="256"/>
    </row>
    <row r="7177" spans="3:4">
      <c r="C7177" s="256"/>
      <c r="D7177" s="256"/>
    </row>
    <row r="7178" spans="3:4">
      <c r="C7178" s="256"/>
      <c r="D7178" s="256"/>
    </row>
    <row r="7179" spans="3:4">
      <c r="C7179" s="256"/>
      <c r="D7179" s="256"/>
    </row>
    <row r="7180" spans="3:4">
      <c r="C7180" s="256"/>
      <c r="D7180" s="256"/>
    </row>
    <row r="7181" spans="3:4">
      <c r="C7181" s="256"/>
      <c r="D7181" s="256"/>
    </row>
    <row r="7182" spans="3:4">
      <c r="C7182" s="256"/>
      <c r="D7182" s="256"/>
    </row>
    <row r="7183" spans="3:4">
      <c r="C7183" s="256"/>
      <c r="D7183" s="256"/>
    </row>
    <row r="7184" spans="3:4">
      <c r="C7184" s="256"/>
      <c r="D7184" s="256"/>
    </row>
    <row r="7185" spans="3:4">
      <c r="C7185" s="256"/>
      <c r="D7185" s="256"/>
    </row>
    <row r="7186" spans="3:4">
      <c r="C7186" s="256"/>
      <c r="D7186" s="256"/>
    </row>
    <row r="7187" spans="3:4">
      <c r="C7187" s="256"/>
      <c r="D7187" s="256"/>
    </row>
    <row r="7188" spans="3:4">
      <c r="C7188" s="256"/>
      <c r="D7188" s="256"/>
    </row>
    <row r="7189" spans="3:4">
      <c r="C7189" s="256"/>
      <c r="D7189" s="256"/>
    </row>
    <row r="7190" spans="3:4">
      <c r="C7190" s="256"/>
      <c r="D7190" s="256"/>
    </row>
    <row r="7191" spans="3:4">
      <c r="C7191" s="256"/>
      <c r="D7191" s="256"/>
    </row>
    <row r="7192" spans="3:4">
      <c r="C7192" s="256"/>
      <c r="D7192" s="256"/>
    </row>
    <row r="7193" spans="3:4">
      <c r="C7193" s="256"/>
      <c r="D7193" s="256"/>
    </row>
    <row r="7194" spans="3:4">
      <c r="C7194" s="256"/>
      <c r="D7194" s="256"/>
    </row>
    <row r="7195" spans="3:4">
      <c r="C7195" s="256"/>
      <c r="D7195" s="256"/>
    </row>
    <row r="7196" spans="3:4">
      <c r="C7196" s="256"/>
      <c r="D7196" s="256"/>
    </row>
    <row r="7197" spans="3:4">
      <c r="C7197" s="256"/>
      <c r="D7197" s="256"/>
    </row>
    <row r="7198" spans="3:4">
      <c r="C7198" s="256"/>
      <c r="D7198" s="256"/>
    </row>
    <row r="7199" spans="3:4">
      <c r="C7199" s="256"/>
      <c r="D7199" s="256"/>
    </row>
    <row r="7200" spans="3:4">
      <c r="C7200" s="256"/>
      <c r="D7200" s="256"/>
    </row>
    <row r="7201" spans="3:4">
      <c r="C7201" s="256"/>
      <c r="D7201" s="256"/>
    </row>
    <row r="7202" spans="3:4">
      <c r="C7202" s="256"/>
      <c r="D7202" s="256"/>
    </row>
    <row r="7203" spans="3:4">
      <c r="C7203" s="256"/>
      <c r="D7203" s="256"/>
    </row>
    <row r="7204" spans="3:4">
      <c r="C7204" s="256"/>
      <c r="D7204" s="256"/>
    </row>
    <row r="7205" spans="3:4">
      <c r="C7205" s="256"/>
      <c r="D7205" s="256"/>
    </row>
    <row r="7206" spans="3:4">
      <c r="C7206" s="256"/>
      <c r="D7206" s="256"/>
    </row>
    <row r="7207" spans="3:4">
      <c r="C7207" s="256"/>
      <c r="D7207" s="256"/>
    </row>
    <row r="7208" spans="3:4">
      <c r="C7208" s="256"/>
      <c r="D7208" s="256"/>
    </row>
    <row r="7209" spans="3:4">
      <c r="C7209" s="256"/>
      <c r="D7209" s="256"/>
    </row>
    <row r="7210" spans="3:4">
      <c r="C7210" s="256"/>
      <c r="D7210" s="256"/>
    </row>
    <row r="7211" spans="3:4">
      <c r="C7211" s="256"/>
      <c r="D7211" s="256"/>
    </row>
    <row r="7212" spans="3:4">
      <c r="C7212" s="256"/>
      <c r="D7212" s="256"/>
    </row>
    <row r="7213" spans="3:4">
      <c r="C7213" s="256"/>
      <c r="D7213" s="256"/>
    </row>
    <row r="7214" spans="3:4">
      <c r="C7214" s="256"/>
      <c r="D7214" s="256"/>
    </row>
    <row r="7215" spans="3:4">
      <c r="C7215" s="256"/>
      <c r="D7215" s="256"/>
    </row>
    <row r="7216" spans="3:4">
      <c r="C7216" s="256"/>
      <c r="D7216" s="256"/>
    </row>
    <row r="7217" spans="3:4">
      <c r="C7217" s="256"/>
      <c r="D7217" s="256"/>
    </row>
    <row r="7218" spans="3:4">
      <c r="C7218" s="256"/>
      <c r="D7218" s="256"/>
    </row>
    <row r="7219" spans="3:4">
      <c r="C7219" s="256"/>
      <c r="D7219" s="256"/>
    </row>
    <row r="7220" spans="3:4">
      <c r="C7220" s="256"/>
      <c r="D7220" s="256"/>
    </row>
    <row r="7221" spans="3:4">
      <c r="C7221" s="256"/>
      <c r="D7221" s="256"/>
    </row>
    <row r="7222" spans="3:4">
      <c r="C7222" s="256"/>
      <c r="D7222" s="256"/>
    </row>
    <row r="7223" spans="3:4">
      <c r="C7223" s="256"/>
      <c r="D7223" s="256"/>
    </row>
    <row r="7224" spans="3:4">
      <c r="C7224" s="256"/>
      <c r="D7224" s="256"/>
    </row>
    <row r="7225" spans="3:4">
      <c r="C7225" s="256"/>
      <c r="D7225" s="256"/>
    </row>
    <row r="7226" spans="3:4">
      <c r="C7226" s="256"/>
      <c r="D7226" s="256"/>
    </row>
    <row r="7227" spans="3:4">
      <c r="C7227" s="256"/>
      <c r="D7227" s="256"/>
    </row>
    <row r="7228" spans="3:4">
      <c r="C7228" s="256"/>
      <c r="D7228" s="256"/>
    </row>
    <row r="7229" spans="3:4">
      <c r="C7229" s="256"/>
      <c r="D7229" s="256"/>
    </row>
    <row r="7230" spans="3:4">
      <c r="C7230" s="256"/>
      <c r="D7230" s="256"/>
    </row>
    <row r="7231" spans="3:4">
      <c r="C7231" s="256"/>
      <c r="D7231" s="256"/>
    </row>
    <row r="7232" spans="3:4">
      <c r="C7232" s="256"/>
      <c r="D7232" s="256"/>
    </row>
    <row r="7233" spans="3:4">
      <c r="C7233" s="256"/>
      <c r="D7233" s="256"/>
    </row>
    <row r="7234" spans="3:4">
      <c r="C7234" s="256"/>
      <c r="D7234" s="256"/>
    </row>
    <row r="7235" spans="3:4">
      <c r="C7235" s="256"/>
      <c r="D7235" s="256"/>
    </row>
    <row r="7236" spans="3:4">
      <c r="C7236" s="256"/>
      <c r="D7236" s="256"/>
    </row>
    <row r="7237" spans="3:4">
      <c r="C7237" s="256"/>
      <c r="D7237" s="256"/>
    </row>
    <row r="7238" spans="3:4">
      <c r="C7238" s="256"/>
      <c r="D7238" s="256"/>
    </row>
    <row r="7239" spans="3:4">
      <c r="C7239" s="256"/>
      <c r="D7239" s="256"/>
    </row>
    <row r="7240" spans="3:4">
      <c r="C7240" s="256"/>
      <c r="D7240" s="256"/>
    </row>
    <row r="7241" spans="3:4">
      <c r="C7241" s="256"/>
      <c r="D7241" s="256"/>
    </row>
    <row r="7242" spans="3:4">
      <c r="C7242" s="256"/>
      <c r="D7242" s="256"/>
    </row>
    <row r="7243" spans="3:4">
      <c r="C7243" s="256"/>
      <c r="D7243" s="256"/>
    </row>
    <row r="7244" spans="3:4">
      <c r="C7244" s="256"/>
      <c r="D7244" s="256"/>
    </row>
    <row r="7245" spans="3:4">
      <c r="C7245" s="256"/>
      <c r="D7245" s="256"/>
    </row>
    <row r="7246" spans="3:4">
      <c r="C7246" s="256"/>
      <c r="D7246" s="256"/>
    </row>
    <row r="7247" spans="3:4">
      <c r="C7247" s="256"/>
      <c r="D7247" s="256"/>
    </row>
    <row r="7248" spans="3:4">
      <c r="C7248" s="256"/>
      <c r="D7248" s="256"/>
    </row>
    <row r="7249" spans="3:4">
      <c r="C7249" s="256"/>
      <c r="D7249" s="256"/>
    </row>
    <row r="7250" spans="3:4">
      <c r="C7250" s="256"/>
      <c r="D7250" s="256"/>
    </row>
    <row r="7251" spans="3:4">
      <c r="C7251" s="256"/>
      <c r="D7251" s="256"/>
    </row>
    <row r="7252" spans="3:4">
      <c r="C7252" s="256"/>
      <c r="D7252" s="256"/>
    </row>
    <row r="7253" spans="3:4">
      <c r="C7253" s="256"/>
      <c r="D7253" s="256"/>
    </row>
    <row r="7254" spans="3:4">
      <c r="C7254" s="256"/>
      <c r="D7254" s="256"/>
    </row>
    <row r="7255" spans="3:4">
      <c r="C7255" s="256"/>
      <c r="D7255" s="256"/>
    </row>
    <row r="7256" spans="3:4">
      <c r="C7256" s="256"/>
      <c r="D7256" s="256"/>
    </row>
    <row r="7257" spans="3:4">
      <c r="C7257" s="256"/>
      <c r="D7257" s="256"/>
    </row>
    <row r="7258" spans="3:4">
      <c r="C7258" s="256"/>
      <c r="D7258" s="256"/>
    </row>
    <row r="7259" spans="3:4">
      <c r="C7259" s="256"/>
      <c r="D7259" s="256"/>
    </row>
    <row r="7260" spans="3:4">
      <c r="C7260" s="256"/>
      <c r="D7260" s="256"/>
    </row>
    <row r="7261" spans="3:4">
      <c r="C7261" s="256"/>
      <c r="D7261" s="256"/>
    </row>
    <row r="7262" spans="3:4">
      <c r="C7262" s="256"/>
      <c r="D7262" s="256"/>
    </row>
    <row r="7263" spans="3:4">
      <c r="C7263" s="256"/>
      <c r="D7263" s="256"/>
    </row>
    <row r="7264" spans="3:4">
      <c r="C7264" s="256"/>
      <c r="D7264" s="256"/>
    </row>
    <row r="7265" spans="3:4">
      <c r="C7265" s="256"/>
      <c r="D7265" s="256"/>
    </row>
    <row r="7266" spans="3:4">
      <c r="C7266" s="256"/>
      <c r="D7266" s="256"/>
    </row>
    <row r="7267" spans="3:4">
      <c r="C7267" s="256"/>
      <c r="D7267" s="256"/>
    </row>
    <row r="7268" spans="3:4">
      <c r="C7268" s="256"/>
      <c r="D7268" s="256"/>
    </row>
    <row r="7269" spans="3:4">
      <c r="C7269" s="256"/>
      <c r="D7269" s="256"/>
    </row>
    <row r="7270" spans="3:4">
      <c r="C7270" s="256"/>
      <c r="D7270" s="256"/>
    </row>
    <row r="7271" spans="3:4">
      <c r="C7271" s="256"/>
      <c r="D7271" s="256"/>
    </row>
    <row r="7272" spans="3:4">
      <c r="C7272" s="256"/>
      <c r="D7272" s="256"/>
    </row>
    <row r="7273" spans="3:4">
      <c r="C7273" s="256"/>
      <c r="D7273" s="256"/>
    </row>
    <row r="7274" spans="3:4">
      <c r="C7274" s="256"/>
      <c r="D7274" s="256"/>
    </row>
    <row r="7275" spans="3:4">
      <c r="C7275" s="256"/>
      <c r="D7275" s="256"/>
    </row>
    <row r="7276" spans="3:4">
      <c r="C7276" s="256"/>
      <c r="D7276" s="256"/>
    </row>
    <row r="7277" spans="3:4">
      <c r="C7277" s="256"/>
      <c r="D7277" s="256"/>
    </row>
    <row r="7278" spans="3:4">
      <c r="C7278" s="256"/>
      <c r="D7278" s="256"/>
    </row>
    <row r="7279" spans="3:4">
      <c r="C7279" s="256"/>
      <c r="D7279" s="256"/>
    </row>
    <row r="7280" spans="3:4">
      <c r="C7280" s="256"/>
      <c r="D7280" s="256"/>
    </row>
    <row r="7281" spans="3:4">
      <c r="C7281" s="256"/>
      <c r="D7281" s="256"/>
    </row>
    <row r="7282" spans="3:4">
      <c r="C7282" s="256"/>
      <c r="D7282" s="256"/>
    </row>
    <row r="7283" spans="3:4">
      <c r="C7283" s="256"/>
      <c r="D7283" s="256"/>
    </row>
    <row r="7284" spans="3:4">
      <c r="C7284" s="256"/>
      <c r="D7284" s="256"/>
    </row>
    <row r="7285" spans="3:4">
      <c r="C7285" s="256"/>
      <c r="D7285" s="256"/>
    </row>
    <row r="7286" spans="3:4">
      <c r="C7286" s="256"/>
      <c r="D7286" s="256"/>
    </row>
    <row r="7287" spans="3:4">
      <c r="C7287" s="256"/>
      <c r="D7287" s="256"/>
    </row>
    <row r="7288" spans="3:4">
      <c r="C7288" s="256"/>
      <c r="D7288" s="256"/>
    </row>
    <row r="7289" spans="3:4">
      <c r="C7289" s="256"/>
      <c r="D7289" s="256"/>
    </row>
    <row r="7290" spans="3:4">
      <c r="C7290" s="256"/>
      <c r="D7290" s="256"/>
    </row>
    <row r="7291" spans="3:4">
      <c r="C7291" s="256"/>
      <c r="D7291" s="256"/>
    </row>
    <row r="7292" spans="3:4">
      <c r="C7292" s="256"/>
      <c r="D7292" s="256"/>
    </row>
    <row r="7293" spans="3:4">
      <c r="C7293" s="256"/>
      <c r="D7293" s="256"/>
    </row>
    <row r="7294" spans="3:4">
      <c r="C7294" s="256"/>
      <c r="D7294" s="256"/>
    </row>
    <row r="7295" spans="3:4">
      <c r="C7295" s="256"/>
      <c r="D7295" s="256"/>
    </row>
    <row r="7296" spans="3:4">
      <c r="C7296" s="256"/>
      <c r="D7296" s="256"/>
    </row>
    <row r="7297" spans="3:4">
      <c r="C7297" s="256"/>
      <c r="D7297" s="256"/>
    </row>
    <row r="7298" spans="3:4">
      <c r="C7298" s="256"/>
      <c r="D7298" s="256"/>
    </row>
    <row r="7299" spans="3:4">
      <c r="C7299" s="256"/>
      <c r="D7299" s="256"/>
    </row>
    <row r="7300" spans="3:4">
      <c r="C7300" s="256"/>
      <c r="D7300" s="256"/>
    </row>
    <row r="7301" spans="3:4">
      <c r="C7301" s="256"/>
      <c r="D7301" s="256"/>
    </row>
    <row r="7302" spans="3:4">
      <c r="C7302" s="256"/>
      <c r="D7302" s="256"/>
    </row>
    <row r="7303" spans="3:4">
      <c r="C7303" s="256"/>
      <c r="D7303" s="256"/>
    </row>
    <row r="7304" spans="3:4">
      <c r="C7304" s="256"/>
      <c r="D7304" s="256"/>
    </row>
    <row r="7305" spans="3:4">
      <c r="C7305" s="256"/>
      <c r="D7305" s="256"/>
    </row>
    <row r="7306" spans="3:4">
      <c r="C7306" s="256"/>
      <c r="D7306" s="256"/>
    </row>
    <row r="7307" spans="3:4">
      <c r="C7307" s="256"/>
      <c r="D7307" s="256"/>
    </row>
    <row r="7308" spans="3:4">
      <c r="C7308" s="256"/>
      <c r="D7308" s="256"/>
    </row>
    <row r="7309" spans="3:4">
      <c r="C7309" s="256"/>
      <c r="D7309" s="256"/>
    </row>
    <row r="7310" spans="3:4">
      <c r="C7310" s="256"/>
      <c r="D7310" s="256"/>
    </row>
    <row r="7311" spans="3:4">
      <c r="C7311" s="256"/>
      <c r="D7311" s="256"/>
    </row>
    <row r="7312" spans="3:4">
      <c r="C7312" s="256"/>
      <c r="D7312" s="256"/>
    </row>
    <row r="7313" spans="3:4">
      <c r="C7313" s="256"/>
      <c r="D7313" s="256"/>
    </row>
    <row r="7314" spans="3:4">
      <c r="C7314" s="256"/>
      <c r="D7314" s="256"/>
    </row>
    <row r="7315" spans="3:4">
      <c r="C7315" s="256"/>
      <c r="D7315" s="256"/>
    </row>
    <row r="7316" spans="3:4">
      <c r="C7316" s="256"/>
      <c r="D7316" s="256"/>
    </row>
    <row r="7317" spans="3:4">
      <c r="C7317" s="256"/>
      <c r="D7317" s="256"/>
    </row>
    <row r="7318" spans="3:4">
      <c r="C7318" s="256"/>
      <c r="D7318" s="256"/>
    </row>
    <row r="7319" spans="3:4">
      <c r="C7319" s="256"/>
      <c r="D7319" s="256"/>
    </row>
    <row r="7320" spans="3:4">
      <c r="C7320" s="256"/>
      <c r="D7320" s="256"/>
    </row>
    <row r="7321" spans="3:4">
      <c r="C7321" s="256"/>
      <c r="D7321" s="256"/>
    </row>
    <row r="7322" spans="3:4">
      <c r="C7322" s="256"/>
      <c r="D7322" s="256"/>
    </row>
    <row r="7323" spans="3:4">
      <c r="C7323" s="256"/>
      <c r="D7323" s="256"/>
    </row>
    <row r="7324" spans="3:4">
      <c r="C7324" s="256"/>
      <c r="D7324" s="256"/>
    </row>
    <row r="7325" spans="3:4">
      <c r="C7325" s="256"/>
      <c r="D7325" s="256"/>
    </row>
    <row r="7326" spans="3:4">
      <c r="C7326" s="256"/>
      <c r="D7326" s="256"/>
    </row>
    <row r="7327" spans="3:4">
      <c r="C7327" s="256"/>
      <c r="D7327" s="256"/>
    </row>
    <row r="7328" spans="3:4">
      <c r="C7328" s="256"/>
      <c r="D7328" s="256"/>
    </row>
    <row r="7329" spans="3:4">
      <c r="C7329" s="256"/>
      <c r="D7329" s="256"/>
    </row>
    <row r="7330" spans="3:4">
      <c r="C7330" s="256"/>
      <c r="D7330" s="256"/>
    </row>
    <row r="7331" spans="3:4">
      <c r="C7331" s="256"/>
      <c r="D7331" s="256"/>
    </row>
    <row r="7332" spans="3:4">
      <c r="C7332" s="256"/>
      <c r="D7332" s="256"/>
    </row>
    <row r="7333" spans="3:4">
      <c r="C7333" s="256"/>
      <c r="D7333" s="256"/>
    </row>
    <row r="7334" spans="3:4">
      <c r="C7334" s="256"/>
      <c r="D7334" s="256"/>
    </row>
    <row r="7335" spans="3:4">
      <c r="C7335" s="256"/>
      <c r="D7335" s="256"/>
    </row>
    <row r="7336" spans="3:4">
      <c r="C7336" s="256"/>
      <c r="D7336" s="256"/>
    </row>
    <row r="7337" spans="3:4">
      <c r="C7337" s="256"/>
      <c r="D7337" s="256"/>
    </row>
    <row r="7338" spans="3:4">
      <c r="C7338" s="256"/>
      <c r="D7338" s="256"/>
    </row>
    <row r="7339" spans="3:4">
      <c r="C7339" s="256"/>
      <c r="D7339" s="256"/>
    </row>
    <row r="7340" spans="3:4">
      <c r="C7340" s="256"/>
      <c r="D7340" s="256"/>
    </row>
    <row r="7341" spans="3:4">
      <c r="C7341" s="256"/>
      <c r="D7341" s="256"/>
    </row>
    <row r="7342" spans="3:4">
      <c r="C7342" s="256"/>
      <c r="D7342" s="256"/>
    </row>
    <row r="7343" spans="3:4">
      <c r="C7343" s="256"/>
      <c r="D7343" s="256"/>
    </row>
    <row r="7344" spans="3:4">
      <c r="C7344" s="256"/>
      <c r="D7344" s="256"/>
    </row>
    <row r="7345" spans="3:4">
      <c r="C7345" s="256"/>
      <c r="D7345" s="256"/>
    </row>
    <row r="7346" spans="3:4">
      <c r="C7346" s="256"/>
      <c r="D7346" s="256"/>
    </row>
    <row r="7347" spans="3:4">
      <c r="C7347" s="256"/>
      <c r="D7347" s="256"/>
    </row>
    <row r="7348" spans="3:4">
      <c r="C7348" s="256"/>
      <c r="D7348" s="256"/>
    </row>
    <row r="7349" spans="3:4">
      <c r="C7349" s="256"/>
      <c r="D7349" s="256"/>
    </row>
    <row r="7350" spans="3:4">
      <c r="C7350" s="256"/>
      <c r="D7350" s="256"/>
    </row>
    <row r="7351" spans="3:4">
      <c r="C7351" s="256"/>
      <c r="D7351" s="256"/>
    </row>
    <row r="7352" spans="3:4">
      <c r="C7352" s="256"/>
      <c r="D7352" s="256"/>
    </row>
    <row r="7353" spans="3:4">
      <c r="C7353" s="256"/>
      <c r="D7353" s="256"/>
    </row>
    <row r="7354" spans="3:4">
      <c r="C7354" s="256"/>
      <c r="D7354" s="256"/>
    </row>
    <row r="7355" spans="3:4">
      <c r="C7355" s="256"/>
      <c r="D7355" s="256"/>
    </row>
    <row r="7356" spans="3:4">
      <c r="C7356" s="256"/>
      <c r="D7356" s="256"/>
    </row>
    <row r="7357" spans="3:4">
      <c r="C7357" s="256"/>
      <c r="D7357" s="256"/>
    </row>
    <row r="7358" spans="3:4">
      <c r="C7358" s="256"/>
      <c r="D7358" s="256"/>
    </row>
    <row r="7359" spans="3:4">
      <c r="C7359" s="256"/>
      <c r="D7359" s="256"/>
    </row>
    <row r="7360" spans="3:4">
      <c r="C7360" s="256"/>
      <c r="D7360" s="256"/>
    </row>
    <row r="7361" spans="3:4">
      <c r="C7361" s="256"/>
      <c r="D7361" s="256"/>
    </row>
    <row r="7362" spans="3:4">
      <c r="C7362" s="256"/>
      <c r="D7362" s="256"/>
    </row>
    <row r="7363" spans="3:4">
      <c r="C7363" s="256"/>
      <c r="D7363" s="256"/>
    </row>
    <row r="7364" spans="3:4">
      <c r="C7364" s="256"/>
      <c r="D7364" s="256"/>
    </row>
    <row r="7365" spans="3:4">
      <c r="C7365" s="256"/>
      <c r="D7365" s="256"/>
    </row>
    <row r="7366" spans="3:4">
      <c r="C7366" s="256"/>
      <c r="D7366" s="256"/>
    </row>
    <row r="7367" spans="3:4">
      <c r="C7367" s="256"/>
      <c r="D7367" s="256"/>
    </row>
    <row r="7368" spans="3:4">
      <c r="C7368" s="256"/>
      <c r="D7368" s="256"/>
    </row>
    <row r="7369" spans="3:4">
      <c r="C7369" s="256"/>
      <c r="D7369" s="256"/>
    </row>
    <row r="7370" spans="3:4">
      <c r="C7370" s="256"/>
      <c r="D7370" s="256"/>
    </row>
    <row r="7371" spans="3:4">
      <c r="C7371" s="256"/>
      <c r="D7371" s="256"/>
    </row>
    <row r="7372" spans="3:4">
      <c r="C7372" s="256"/>
      <c r="D7372" s="256"/>
    </row>
    <row r="7373" spans="3:4">
      <c r="C7373" s="256"/>
      <c r="D7373" s="256"/>
    </row>
    <row r="7374" spans="3:4">
      <c r="C7374" s="256"/>
      <c r="D7374" s="256"/>
    </row>
    <row r="7375" spans="3:4">
      <c r="C7375" s="256"/>
      <c r="D7375" s="256"/>
    </row>
    <row r="7376" spans="3:4">
      <c r="C7376" s="256"/>
      <c r="D7376" s="256"/>
    </row>
    <row r="7377" spans="3:4">
      <c r="C7377" s="256"/>
      <c r="D7377" s="256"/>
    </row>
    <row r="7378" spans="3:4">
      <c r="C7378" s="256"/>
      <c r="D7378" s="256"/>
    </row>
    <row r="7379" spans="3:4">
      <c r="C7379" s="256"/>
      <c r="D7379" s="256"/>
    </row>
    <row r="7380" spans="3:4">
      <c r="C7380" s="256"/>
      <c r="D7380" s="256"/>
    </row>
    <row r="7381" spans="3:4">
      <c r="C7381" s="256"/>
      <c r="D7381" s="256"/>
    </row>
    <row r="7382" spans="3:4">
      <c r="C7382" s="256"/>
      <c r="D7382" s="256"/>
    </row>
    <row r="7383" spans="3:4">
      <c r="C7383" s="256"/>
      <c r="D7383" s="256"/>
    </row>
    <row r="7384" spans="3:4">
      <c r="C7384" s="256"/>
      <c r="D7384" s="256"/>
    </row>
    <row r="7385" spans="3:4">
      <c r="C7385" s="256"/>
      <c r="D7385" s="256"/>
    </row>
    <row r="7386" spans="3:4">
      <c r="C7386" s="256"/>
      <c r="D7386" s="256"/>
    </row>
    <row r="7387" spans="3:4">
      <c r="C7387" s="256"/>
      <c r="D7387" s="256"/>
    </row>
    <row r="7388" spans="3:4">
      <c r="C7388" s="256"/>
      <c r="D7388" s="256"/>
    </row>
    <row r="7389" spans="3:4">
      <c r="C7389" s="256"/>
      <c r="D7389" s="256"/>
    </row>
    <row r="7390" spans="3:4">
      <c r="C7390" s="256"/>
      <c r="D7390" s="256"/>
    </row>
    <row r="7391" spans="3:4">
      <c r="C7391" s="256"/>
      <c r="D7391" s="256"/>
    </row>
    <row r="7392" spans="3:4">
      <c r="C7392" s="256"/>
      <c r="D7392" s="256"/>
    </row>
    <row r="7393" spans="3:4">
      <c r="C7393" s="256"/>
      <c r="D7393" s="256"/>
    </row>
    <row r="7394" spans="3:4">
      <c r="C7394" s="256"/>
      <c r="D7394" s="256"/>
    </row>
    <row r="7395" spans="3:4">
      <c r="C7395" s="256"/>
      <c r="D7395" s="256"/>
    </row>
    <row r="7396" spans="3:4">
      <c r="C7396" s="256"/>
      <c r="D7396" s="256"/>
    </row>
    <row r="7397" spans="3:4">
      <c r="C7397" s="256"/>
      <c r="D7397" s="256"/>
    </row>
    <row r="7398" spans="3:4">
      <c r="C7398" s="256"/>
      <c r="D7398" s="256"/>
    </row>
    <row r="7399" spans="3:4">
      <c r="C7399" s="256"/>
      <c r="D7399" s="256"/>
    </row>
    <row r="7400" spans="3:4">
      <c r="C7400" s="256"/>
      <c r="D7400" s="256"/>
    </row>
    <row r="7401" spans="3:4">
      <c r="C7401" s="256"/>
      <c r="D7401" s="256"/>
    </row>
    <row r="7402" spans="3:4">
      <c r="C7402" s="256"/>
      <c r="D7402" s="256"/>
    </row>
    <row r="7403" spans="3:4">
      <c r="C7403" s="256"/>
      <c r="D7403" s="256"/>
    </row>
    <row r="7404" spans="3:4">
      <c r="C7404" s="256"/>
      <c r="D7404" s="256"/>
    </row>
    <row r="7405" spans="3:4">
      <c r="C7405" s="256"/>
      <c r="D7405" s="256"/>
    </row>
    <row r="7406" spans="3:4">
      <c r="C7406" s="256"/>
      <c r="D7406" s="256"/>
    </row>
    <row r="7407" spans="3:4">
      <c r="C7407" s="256"/>
      <c r="D7407" s="256"/>
    </row>
    <row r="7408" spans="3:4">
      <c r="C7408" s="256"/>
      <c r="D7408" s="256"/>
    </row>
    <row r="7409" spans="3:4">
      <c r="C7409" s="256"/>
      <c r="D7409" s="256"/>
    </row>
    <row r="7410" spans="3:4">
      <c r="C7410" s="256"/>
      <c r="D7410" s="256"/>
    </row>
    <row r="7411" spans="3:4">
      <c r="C7411" s="256"/>
      <c r="D7411" s="256"/>
    </row>
    <row r="7412" spans="3:4">
      <c r="C7412" s="256"/>
      <c r="D7412" s="256"/>
    </row>
    <row r="7413" spans="3:4">
      <c r="C7413" s="256"/>
      <c r="D7413" s="256"/>
    </row>
    <row r="7414" spans="3:4">
      <c r="C7414" s="256"/>
      <c r="D7414" s="256"/>
    </row>
    <row r="7415" spans="3:4">
      <c r="C7415" s="256"/>
      <c r="D7415" s="256"/>
    </row>
    <row r="7416" spans="3:4">
      <c r="C7416" s="256"/>
      <c r="D7416" s="256"/>
    </row>
    <row r="7417" spans="3:4">
      <c r="C7417" s="256"/>
      <c r="D7417" s="256"/>
    </row>
    <row r="7418" spans="3:4">
      <c r="C7418" s="256"/>
      <c r="D7418" s="256"/>
    </row>
    <row r="7419" spans="3:4">
      <c r="C7419" s="256"/>
      <c r="D7419" s="256"/>
    </row>
    <row r="7420" spans="3:4">
      <c r="C7420" s="256"/>
      <c r="D7420" s="256"/>
    </row>
    <row r="7421" spans="3:4">
      <c r="C7421" s="256"/>
      <c r="D7421" s="256"/>
    </row>
    <row r="7422" spans="3:4">
      <c r="C7422" s="256"/>
      <c r="D7422" s="256"/>
    </row>
    <row r="7423" spans="3:4">
      <c r="C7423" s="256"/>
      <c r="D7423" s="256"/>
    </row>
    <row r="7424" spans="3:4">
      <c r="C7424" s="256"/>
      <c r="D7424" s="256"/>
    </row>
    <row r="7425" spans="3:4">
      <c r="C7425" s="256"/>
      <c r="D7425" s="256"/>
    </row>
    <row r="7426" spans="3:4">
      <c r="C7426" s="256"/>
      <c r="D7426" s="256"/>
    </row>
    <row r="7427" spans="3:4">
      <c r="C7427" s="256"/>
      <c r="D7427" s="256"/>
    </row>
    <row r="7428" spans="3:4">
      <c r="C7428" s="256"/>
      <c r="D7428" s="256"/>
    </row>
    <row r="7429" spans="3:4">
      <c r="C7429" s="256"/>
      <c r="D7429" s="256"/>
    </row>
    <row r="7430" spans="3:4">
      <c r="C7430" s="256"/>
      <c r="D7430" s="256"/>
    </row>
    <row r="7431" spans="3:4">
      <c r="C7431" s="256"/>
      <c r="D7431" s="256"/>
    </row>
    <row r="7432" spans="3:4">
      <c r="C7432" s="256"/>
      <c r="D7432" s="256"/>
    </row>
    <row r="7433" spans="3:4">
      <c r="C7433" s="256"/>
      <c r="D7433" s="256"/>
    </row>
    <row r="7434" spans="3:4">
      <c r="C7434" s="256"/>
      <c r="D7434" s="256"/>
    </row>
    <row r="7435" spans="3:4">
      <c r="C7435" s="256"/>
      <c r="D7435" s="256"/>
    </row>
    <row r="7436" spans="3:4">
      <c r="C7436" s="256"/>
      <c r="D7436" s="256"/>
    </row>
    <row r="7437" spans="3:4">
      <c r="C7437" s="256"/>
      <c r="D7437" s="256"/>
    </row>
    <row r="7438" spans="3:4">
      <c r="C7438" s="256"/>
      <c r="D7438" s="256"/>
    </row>
    <row r="7439" spans="3:4">
      <c r="C7439" s="256"/>
      <c r="D7439" s="256"/>
    </row>
    <row r="7440" spans="3:4">
      <c r="C7440" s="256"/>
      <c r="D7440" s="256"/>
    </row>
    <row r="7441" spans="3:4">
      <c r="C7441" s="256"/>
      <c r="D7441" s="256"/>
    </row>
    <row r="7442" spans="3:4">
      <c r="C7442" s="256"/>
      <c r="D7442" s="256"/>
    </row>
    <row r="7443" spans="3:4">
      <c r="C7443" s="256"/>
      <c r="D7443" s="256"/>
    </row>
    <row r="7444" spans="3:4">
      <c r="C7444" s="256"/>
      <c r="D7444" s="256"/>
    </row>
    <row r="7445" spans="3:4">
      <c r="C7445" s="256"/>
      <c r="D7445" s="256"/>
    </row>
    <row r="7446" spans="3:4">
      <c r="C7446" s="256"/>
      <c r="D7446" s="256"/>
    </row>
    <row r="7447" spans="3:4">
      <c r="C7447" s="256"/>
      <c r="D7447" s="256"/>
    </row>
    <row r="7448" spans="3:4">
      <c r="C7448" s="256"/>
      <c r="D7448" s="256"/>
    </row>
    <row r="7449" spans="3:4">
      <c r="C7449" s="256"/>
      <c r="D7449" s="256"/>
    </row>
    <row r="7450" spans="3:4">
      <c r="C7450" s="256"/>
      <c r="D7450" s="256"/>
    </row>
    <row r="7451" spans="3:4">
      <c r="C7451" s="256"/>
      <c r="D7451" s="256"/>
    </row>
    <row r="7452" spans="3:4">
      <c r="C7452" s="256"/>
      <c r="D7452" s="256"/>
    </row>
    <row r="7453" spans="3:4">
      <c r="C7453" s="256"/>
      <c r="D7453" s="256"/>
    </row>
    <row r="7454" spans="3:4">
      <c r="C7454" s="256"/>
      <c r="D7454" s="256"/>
    </row>
    <row r="7455" spans="3:4">
      <c r="C7455" s="256"/>
      <c r="D7455" s="256"/>
    </row>
    <row r="7456" spans="3:4">
      <c r="C7456" s="256"/>
      <c r="D7456" s="256"/>
    </row>
    <row r="7457" spans="3:4">
      <c r="C7457" s="256"/>
      <c r="D7457" s="256"/>
    </row>
    <row r="7458" spans="3:4">
      <c r="C7458" s="256"/>
      <c r="D7458" s="256"/>
    </row>
    <row r="7459" spans="3:4">
      <c r="C7459" s="256"/>
      <c r="D7459" s="256"/>
    </row>
    <row r="7460" spans="3:4">
      <c r="C7460" s="256"/>
      <c r="D7460" s="256"/>
    </row>
    <row r="7461" spans="3:4">
      <c r="C7461" s="256"/>
      <c r="D7461" s="256"/>
    </row>
    <row r="7462" spans="3:4">
      <c r="C7462" s="256"/>
      <c r="D7462" s="256"/>
    </row>
    <row r="7463" spans="3:4">
      <c r="C7463" s="256"/>
      <c r="D7463" s="256"/>
    </row>
    <row r="7464" spans="3:4">
      <c r="C7464" s="256"/>
      <c r="D7464" s="256"/>
    </row>
    <row r="7465" spans="3:4">
      <c r="C7465" s="256"/>
      <c r="D7465" s="256"/>
    </row>
    <row r="7466" spans="3:4">
      <c r="C7466" s="256"/>
      <c r="D7466" s="256"/>
    </row>
    <row r="7467" spans="3:4">
      <c r="C7467" s="256"/>
      <c r="D7467" s="256"/>
    </row>
    <row r="7468" spans="3:4">
      <c r="C7468" s="256"/>
      <c r="D7468" s="256"/>
    </row>
    <row r="7469" spans="3:4">
      <c r="C7469" s="256"/>
      <c r="D7469" s="256"/>
    </row>
    <row r="7470" spans="3:4">
      <c r="C7470" s="256"/>
      <c r="D7470" s="256"/>
    </row>
    <row r="7471" spans="3:4">
      <c r="C7471" s="256"/>
      <c r="D7471" s="256"/>
    </row>
    <row r="7472" spans="3:4">
      <c r="C7472" s="256"/>
      <c r="D7472" s="256"/>
    </row>
    <row r="7473" spans="3:4">
      <c r="C7473" s="256"/>
      <c r="D7473" s="256"/>
    </row>
    <row r="7474" spans="3:4">
      <c r="C7474" s="256"/>
      <c r="D7474" s="256"/>
    </row>
    <row r="7475" spans="3:4">
      <c r="C7475" s="256"/>
      <c r="D7475" s="256"/>
    </row>
    <row r="7476" spans="3:4">
      <c r="C7476" s="256"/>
      <c r="D7476" s="256"/>
    </row>
    <row r="7477" spans="3:4">
      <c r="C7477" s="256"/>
      <c r="D7477" s="256"/>
    </row>
    <row r="7478" spans="3:4">
      <c r="C7478" s="256"/>
      <c r="D7478" s="256"/>
    </row>
    <row r="7479" spans="3:4">
      <c r="C7479" s="256"/>
      <c r="D7479" s="256"/>
    </row>
    <row r="7480" spans="3:4">
      <c r="C7480" s="256"/>
      <c r="D7480" s="256"/>
    </row>
    <row r="7481" spans="3:4">
      <c r="C7481" s="256"/>
      <c r="D7481" s="256"/>
    </row>
    <row r="7482" spans="3:4">
      <c r="C7482" s="256"/>
      <c r="D7482" s="256"/>
    </row>
    <row r="7483" spans="3:4">
      <c r="C7483" s="256"/>
      <c r="D7483" s="256"/>
    </row>
    <row r="7484" spans="3:4">
      <c r="C7484" s="256"/>
      <c r="D7484" s="256"/>
    </row>
    <row r="7485" spans="3:4">
      <c r="C7485" s="256"/>
      <c r="D7485" s="256"/>
    </row>
    <row r="7486" spans="3:4">
      <c r="C7486" s="256"/>
      <c r="D7486" s="256"/>
    </row>
    <row r="7487" spans="3:4">
      <c r="C7487" s="256"/>
      <c r="D7487" s="256"/>
    </row>
    <row r="7488" spans="3:4">
      <c r="C7488" s="256"/>
      <c r="D7488" s="256"/>
    </row>
    <row r="7489" spans="3:4">
      <c r="C7489" s="256"/>
      <c r="D7489" s="256"/>
    </row>
    <row r="7490" spans="3:4">
      <c r="C7490" s="256"/>
      <c r="D7490" s="256"/>
    </row>
    <row r="7491" spans="3:4">
      <c r="C7491" s="256"/>
      <c r="D7491" s="256"/>
    </row>
    <row r="7492" spans="3:4">
      <c r="C7492" s="256"/>
      <c r="D7492" s="256"/>
    </row>
    <row r="7493" spans="3:4">
      <c r="C7493" s="256"/>
      <c r="D7493" s="256"/>
    </row>
    <row r="7494" spans="3:4">
      <c r="C7494" s="256"/>
      <c r="D7494" s="256"/>
    </row>
    <row r="7495" spans="3:4">
      <c r="C7495" s="256"/>
      <c r="D7495" s="256"/>
    </row>
    <row r="7496" spans="3:4">
      <c r="C7496" s="256"/>
      <c r="D7496" s="256"/>
    </row>
    <row r="7497" spans="3:4">
      <c r="C7497" s="256"/>
      <c r="D7497" s="256"/>
    </row>
    <row r="7498" spans="3:4">
      <c r="C7498" s="256"/>
      <c r="D7498" s="256"/>
    </row>
    <row r="7499" spans="3:4">
      <c r="C7499" s="256"/>
      <c r="D7499" s="256"/>
    </row>
    <row r="7500" spans="3:4">
      <c r="C7500" s="256"/>
      <c r="D7500" s="256"/>
    </row>
    <row r="7501" spans="3:4">
      <c r="C7501" s="256"/>
      <c r="D7501" s="256"/>
    </row>
    <row r="7502" spans="3:4">
      <c r="C7502" s="256"/>
      <c r="D7502" s="256"/>
    </row>
    <row r="7503" spans="3:4">
      <c r="C7503" s="256"/>
      <c r="D7503" s="256"/>
    </row>
    <row r="7504" spans="3:4">
      <c r="C7504" s="256"/>
      <c r="D7504" s="256"/>
    </row>
    <row r="7505" spans="3:4">
      <c r="C7505" s="256"/>
      <c r="D7505" s="256"/>
    </row>
    <row r="7506" spans="3:4">
      <c r="C7506" s="256"/>
      <c r="D7506" s="256"/>
    </row>
    <row r="7507" spans="3:4">
      <c r="C7507" s="256"/>
      <c r="D7507" s="256"/>
    </row>
    <row r="7508" spans="3:4">
      <c r="C7508" s="256"/>
      <c r="D7508" s="256"/>
    </row>
    <row r="7509" spans="3:4">
      <c r="C7509" s="256"/>
      <c r="D7509" s="256"/>
    </row>
    <row r="7510" spans="3:4">
      <c r="C7510" s="256"/>
      <c r="D7510" s="256"/>
    </row>
    <row r="7511" spans="3:4">
      <c r="C7511" s="256"/>
      <c r="D7511" s="256"/>
    </row>
    <row r="7512" spans="3:4">
      <c r="C7512" s="256"/>
      <c r="D7512" s="256"/>
    </row>
    <row r="7513" spans="3:4">
      <c r="C7513" s="256"/>
      <c r="D7513" s="256"/>
    </row>
    <row r="7514" spans="3:4">
      <c r="C7514" s="256"/>
      <c r="D7514" s="256"/>
    </row>
    <row r="7515" spans="3:4">
      <c r="C7515" s="256"/>
      <c r="D7515" s="256"/>
    </row>
    <row r="7516" spans="3:4">
      <c r="C7516" s="256"/>
      <c r="D7516" s="256"/>
    </row>
    <row r="7517" spans="3:4">
      <c r="C7517" s="256"/>
      <c r="D7517" s="256"/>
    </row>
    <row r="7518" spans="3:4">
      <c r="C7518" s="256"/>
      <c r="D7518" s="256"/>
    </row>
    <row r="7519" spans="3:4">
      <c r="C7519" s="256"/>
      <c r="D7519" s="256"/>
    </row>
    <row r="7520" spans="3:4">
      <c r="C7520" s="256"/>
      <c r="D7520" s="256"/>
    </row>
    <row r="7521" spans="3:4">
      <c r="C7521" s="256"/>
      <c r="D7521" s="256"/>
    </row>
    <row r="7522" spans="3:4">
      <c r="C7522" s="256"/>
      <c r="D7522" s="256"/>
    </row>
    <row r="7523" spans="3:4">
      <c r="C7523" s="256"/>
      <c r="D7523" s="256"/>
    </row>
    <row r="7524" spans="3:4">
      <c r="C7524" s="256"/>
      <c r="D7524" s="256"/>
    </row>
    <row r="7525" spans="3:4">
      <c r="C7525" s="256"/>
      <c r="D7525" s="256"/>
    </row>
    <row r="7526" spans="3:4">
      <c r="C7526" s="256"/>
      <c r="D7526" s="256"/>
    </row>
    <row r="7527" spans="3:4">
      <c r="C7527" s="256"/>
      <c r="D7527" s="256"/>
    </row>
    <row r="7528" spans="3:4">
      <c r="C7528" s="256"/>
      <c r="D7528" s="256"/>
    </row>
    <row r="7529" spans="3:4">
      <c r="C7529" s="256"/>
      <c r="D7529" s="256"/>
    </row>
    <row r="7530" spans="3:4">
      <c r="C7530" s="256"/>
      <c r="D7530" s="256"/>
    </row>
    <row r="7531" spans="3:4">
      <c r="C7531" s="256"/>
      <c r="D7531" s="256"/>
    </row>
    <row r="7532" spans="3:4">
      <c r="C7532" s="256"/>
      <c r="D7532" s="256"/>
    </row>
    <row r="7533" spans="3:4">
      <c r="C7533" s="256"/>
      <c r="D7533" s="256"/>
    </row>
    <row r="7534" spans="3:4">
      <c r="C7534" s="256"/>
      <c r="D7534" s="256"/>
    </row>
    <row r="7535" spans="3:4">
      <c r="C7535" s="256"/>
      <c r="D7535" s="256"/>
    </row>
    <row r="7536" spans="3:4">
      <c r="C7536" s="256"/>
      <c r="D7536" s="256"/>
    </row>
    <row r="7537" spans="3:4">
      <c r="C7537" s="256"/>
      <c r="D7537" s="256"/>
    </row>
    <row r="7538" spans="3:4">
      <c r="C7538" s="256"/>
      <c r="D7538" s="256"/>
    </row>
    <row r="7539" spans="3:4">
      <c r="C7539" s="256"/>
      <c r="D7539" s="256"/>
    </row>
    <row r="7540" spans="3:4">
      <c r="C7540" s="256"/>
      <c r="D7540" s="256"/>
    </row>
    <row r="7541" spans="3:4">
      <c r="C7541" s="256"/>
      <c r="D7541" s="256"/>
    </row>
    <row r="7542" spans="3:4">
      <c r="C7542" s="256"/>
      <c r="D7542" s="256"/>
    </row>
    <row r="7543" spans="3:4">
      <c r="C7543" s="256"/>
      <c r="D7543" s="256"/>
    </row>
    <row r="7544" spans="3:4">
      <c r="C7544" s="256"/>
      <c r="D7544" s="256"/>
    </row>
    <row r="7545" spans="3:4">
      <c r="C7545" s="256"/>
      <c r="D7545" s="256"/>
    </row>
    <row r="7546" spans="3:4">
      <c r="C7546" s="256"/>
      <c r="D7546" s="256"/>
    </row>
    <row r="7547" spans="3:4">
      <c r="C7547" s="256"/>
      <c r="D7547" s="256"/>
    </row>
    <row r="7548" spans="3:4">
      <c r="C7548" s="256"/>
      <c r="D7548" s="256"/>
    </row>
    <row r="7549" spans="3:4">
      <c r="C7549" s="256"/>
      <c r="D7549" s="256"/>
    </row>
    <row r="7550" spans="3:4">
      <c r="C7550" s="256"/>
      <c r="D7550" s="256"/>
    </row>
    <row r="7551" spans="3:4">
      <c r="C7551" s="256"/>
      <c r="D7551" s="256"/>
    </row>
    <row r="7552" spans="3:4">
      <c r="C7552" s="256"/>
      <c r="D7552" s="256"/>
    </row>
    <row r="7553" spans="3:4">
      <c r="C7553" s="256"/>
      <c r="D7553" s="256"/>
    </row>
    <row r="7554" spans="3:4">
      <c r="C7554" s="256"/>
      <c r="D7554" s="256"/>
    </row>
    <row r="7555" spans="3:4">
      <c r="C7555" s="256"/>
      <c r="D7555" s="256"/>
    </row>
    <row r="7556" spans="3:4">
      <c r="C7556" s="256"/>
      <c r="D7556" s="256"/>
    </row>
    <row r="7557" spans="3:4">
      <c r="C7557" s="256"/>
      <c r="D7557" s="256"/>
    </row>
    <row r="7558" spans="3:4">
      <c r="C7558" s="256"/>
      <c r="D7558" s="256"/>
    </row>
    <row r="7559" spans="3:4">
      <c r="C7559" s="256"/>
      <c r="D7559" s="256"/>
    </row>
    <row r="7560" spans="3:4">
      <c r="C7560" s="256"/>
      <c r="D7560" s="256"/>
    </row>
    <row r="7561" spans="3:4">
      <c r="C7561" s="256"/>
      <c r="D7561" s="256"/>
    </row>
    <row r="7562" spans="3:4">
      <c r="C7562" s="256"/>
      <c r="D7562" s="256"/>
    </row>
    <row r="7563" spans="3:4">
      <c r="C7563" s="256"/>
      <c r="D7563" s="256"/>
    </row>
    <row r="7564" spans="3:4">
      <c r="C7564" s="256"/>
      <c r="D7564" s="256"/>
    </row>
    <row r="7565" spans="3:4">
      <c r="C7565" s="256"/>
      <c r="D7565" s="256"/>
    </row>
    <row r="7566" spans="3:4">
      <c r="C7566" s="256"/>
      <c r="D7566" s="256"/>
    </row>
    <row r="7567" spans="3:4">
      <c r="C7567" s="256"/>
      <c r="D7567" s="256"/>
    </row>
    <row r="7568" spans="3:4">
      <c r="C7568" s="256"/>
      <c r="D7568" s="256"/>
    </row>
    <row r="7569" spans="3:4">
      <c r="C7569" s="256"/>
      <c r="D7569" s="256"/>
    </row>
    <row r="7570" spans="3:4">
      <c r="C7570" s="256"/>
      <c r="D7570" s="256"/>
    </row>
    <row r="7571" spans="3:4">
      <c r="C7571" s="256"/>
      <c r="D7571" s="256"/>
    </row>
    <row r="7572" spans="3:4">
      <c r="C7572" s="256"/>
      <c r="D7572" s="256"/>
    </row>
    <row r="7573" spans="3:4">
      <c r="C7573" s="256"/>
      <c r="D7573" s="256"/>
    </row>
    <row r="7574" spans="3:4">
      <c r="C7574" s="256"/>
      <c r="D7574" s="256"/>
    </row>
    <row r="7575" spans="3:4">
      <c r="C7575" s="256"/>
      <c r="D7575" s="256"/>
    </row>
    <row r="7576" spans="3:4">
      <c r="C7576" s="256"/>
      <c r="D7576" s="256"/>
    </row>
    <row r="7577" spans="3:4">
      <c r="C7577" s="256"/>
      <c r="D7577" s="256"/>
    </row>
    <row r="7578" spans="3:4">
      <c r="C7578" s="256"/>
      <c r="D7578" s="256"/>
    </row>
    <row r="7579" spans="3:4">
      <c r="C7579" s="256"/>
      <c r="D7579" s="256"/>
    </row>
    <row r="7580" spans="3:4">
      <c r="C7580" s="256"/>
      <c r="D7580" s="256"/>
    </row>
    <row r="7581" spans="3:4">
      <c r="C7581" s="256"/>
      <c r="D7581" s="256"/>
    </row>
    <row r="7582" spans="3:4">
      <c r="C7582" s="256"/>
      <c r="D7582" s="256"/>
    </row>
    <row r="7583" spans="3:4">
      <c r="C7583" s="256"/>
      <c r="D7583" s="256"/>
    </row>
    <row r="7584" spans="3:4">
      <c r="C7584" s="256"/>
      <c r="D7584" s="256"/>
    </row>
    <row r="7585" spans="3:4">
      <c r="C7585" s="256"/>
      <c r="D7585" s="256"/>
    </row>
    <row r="7586" spans="3:4">
      <c r="C7586" s="256"/>
      <c r="D7586" s="256"/>
    </row>
    <row r="7587" spans="3:4">
      <c r="C7587" s="256"/>
      <c r="D7587" s="256"/>
    </row>
    <row r="7588" spans="3:4">
      <c r="C7588" s="256"/>
      <c r="D7588" s="256"/>
    </row>
    <row r="7589" spans="3:4">
      <c r="C7589" s="256"/>
      <c r="D7589" s="256"/>
    </row>
    <row r="7590" spans="3:4">
      <c r="C7590" s="256"/>
      <c r="D7590" s="256"/>
    </row>
    <row r="7591" spans="3:4">
      <c r="C7591" s="256"/>
      <c r="D7591" s="256"/>
    </row>
    <row r="7592" spans="3:4">
      <c r="C7592" s="256"/>
      <c r="D7592" s="256"/>
    </row>
    <row r="7593" spans="3:4">
      <c r="C7593" s="256"/>
      <c r="D7593" s="256"/>
    </row>
    <row r="7594" spans="3:4">
      <c r="C7594" s="256"/>
      <c r="D7594" s="256"/>
    </row>
    <row r="7595" spans="3:4">
      <c r="C7595" s="256"/>
      <c r="D7595" s="256"/>
    </row>
    <row r="7596" spans="3:4">
      <c r="C7596" s="256"/>
      <c r="D7596" s="256"/>
    </row>
    <row r="7597" spans="3:4">
      <c r="C7597" s="256"/>
      <c r="D7597" s="256"/>
    </row>
    <row r="7598" spans="3:4">
      <c r="C7598" s="256"/>
      <c r="D7598" s="256"/>
    </row>
    <row r="7599" spans="3:4">
      <c r="C7599" s="256"/>
      <c r="D7599" s="256"/>
    </row>
    <row r="7600" spans="3:4">
      <c r="C7600" s="256"/>
      <c r="D7600" s="256"/>
    </row>
    <row r="7601" spans="3:4">
      <c r="C7601" s="256"/>
      <c r="D7601" s="256"/>
    </row>
    <row r="7602" spans="3:4">
      <c r="C7602" s="256"/>
      <c r="D7602" s="256"/>
    </row>
    <row r="7603" spans="3:4">
      <c r="C7603" s="256"/>
      <c r="D7603" s="256"/>
    </row>
    <row r="7604" spans="3:4">
      <c r="C7604" s="256"/>
      <c r="D7604" s="256"/>
    </row>
    <row r="7605" spans="3:4">
      <c r="C7605" s="256"/>
      <c r="D7605" s="256"/>
    </row>
    <row r="7606" spans="3:4">
      <c r="C7606" s="256"/>
      <c r="D7606" s="256"/>
    </row>
    <row r="7607" spans="3:4">
      <c r="C7607" s="256"/>
      <c r="D7607" s="256"/>
    </row>
    <row r="7608" spans="3:4">
      <c r="C7608" s="256"/>
      <c r="D7608" s="256"/>
    </row>
    <row r="7609" spans="3:4">
      <c r="C7609" s="256"/>
      <c r="D7609" s="256"/>
    </row>
    <row r="7610" spans="3:4">
      <c r="C7610" s="256"/>
      <c r="D7610" s="256"/>
    </row>
    <row r="7611" spans="3:4">
      <c r="C7611" s="256"/>
      <c r="D7611" s="256"/>
    </row>
    <row r="7612" spans="3:4">
      <c r="C7612" s="256"/>
      <c r="D7612" s="256"/>
    </row>
    <row r="7613" spans="3:4">
      <c r="C7613" s="256"/>
      <c r="D7613" s="256"/>
    </row>
    <row r="7614" spans="3:4">
      <c r="C7614" s="256"/>
      <c r="D7614" s="256"/>
    </row>
    <row r="7615" spans="3:4">
      <c r="C7615" s="256"/>
      <c r="D7615" s="256"/>
    </row>
    <row r="7616" spans="3:4">
      <c r="C7616" s="256"/>
      <c r="D7616" s="256"/>
    </row>
    <row r="7617" spans="3:4">
      <c r="C7617" s="256"/>
      <c r="D7617" s="256"/>
    </row>
    <row r="7618" spans="3:4">
      <c r="C7618" s="256"/>
      <c r="D7618" s="256"/>
    </row>
    <row r="7619" spans="3:4">
      <c r="C7619" s="256"/>
      <c r="D7619" s="256"/>
    </row>
    <row r="7620" spans="3:4">
      <c r="C7620" s="256"/>
      <c r="D7620" s="256"/>
    </row>
    <row r="7621" spans="3:4">
      <c r="C7621" s="256"/>
      <c r="D7621" s="256"/>
    </row>
    <row r="7622" spans="3:4">
      <c r="C7622" s="256"/>
      <c r="D7622" s="256"/>
    </row>
    <row r="7623" spans="3:4">
      <c r="C7623" s="256"/>
      <c r="D7623" s="256"/>
    </row>
    <row r="7624" spans="3:4">
      <c r="C7624" s="256"/>
      <c r="D7624" s="256"/>
    </row>
    <row r="7625" spans="3:4">
      <c r="C7625" s="256"/>
      <c r="D7625" s="256"/>
    </row>
    <row r="7626" spans="3:4">
      <c r="C7626" s="256"/>
      <c r="D7626" s="256"/>
    </row>
    <row r="7627" spans="3:4">
      <c r="C7627" s="256"/>
      <c r="D7627" s="256"/>
    </row>
    <row r="7628" spans="3:4">
      <c r="C7628" s="256"/>
      <c r="D7628" s="256"/>
    </row>
    <row r="7629" spans="3:4">
      <c r="C7629" s="256"/>
      <c r="D7629" s="256"/>
    </row>
    <row r="7630" spans="3:4">
      <c r="C7630" s="256"/>
      <c r="D7630" s="256"/>
    </row>
    <row r="7631" spans="3:4">
      <c r="C7631" s="256"/>
      <c r="D7631" s="256"/>
    </row>
    <row r="7632" spans="3:4">
      <c r="C7632" s="256"/>
      <c r="D7632" s="256"/>
    </row>
    <row r="7633" spans="3:4">
      <c r="C7633" s="256"/>
      <c r="D7633" s="256"/>
    </row>
    <row r="7634" spans="3:4">
      <c r="C7634" s="256"/>
      <c r="D7634" s="256"/>
    </row>
    <row r="7635" spans="3:4">
      <c r="C7635" s="256"/>
      <c r="D7635" s="256"/>
    </row>
    <row r="7636" spans="3:4">
      <c r="C7636" s="256"/>
      <c r="D7636" s="256"/>
    </row>
    <row r="7637" spans="3:4">
      <c r="C7637" s="256"/>
      <c r="D7637" s="256"/>
    </row>
    <row r="7638" spans="3:4">
      <c r="C7638" s="256"/>
      <c r="D7638" s="256"/>
    </row>
    <row r="7639" spans="3:4">
      <c r="C7639" s="256"/>
      <c r="D7639" s="256"/>
    </row>
    <row r="7640" spans="3:4">
      <c r="C7640" s="256"/>
      <c r="D7640" s="256"/>
    </row>
    <row r="7641" spans="3:4">
      <c r="C7641" s="256"/>
      <c r="D7641" s="256"/>
    </row>
    <row r="7642" spans="3:4">
      <c r="C7642" s="256"/>
      <c r="D7642" s="256"/>
    </row>
    <row r="7643" spans="3:4">
      <c r="C7643" s="256"/>
      <c r="D7643" s="256"/>
    </row>
    <row r="7644" spans="3:4">
      <c r="C7644" s="256"/>
      <c r="D7644" s="256"/>
    </row>
    <row r="7645" spans="3:4">
      <c r="C7645" s="256"/>
      <c r="D7645" s="256"/>
    </row>
    <row r="7646" spans="3:4">
      <c r="C7646" s="256"/>
      <c r="D7646" s="256"/>
    </row>
    <row r="7647" spans="3:4">
      <c r="C7647" s="256"/>
      <c r="D7647" s="256"/>
    </row>
    <row r="7648" spans="3:4">
      <c r="C7648" s="256"/>
      <c r="D7648" s="256"/>
    </row>
    <row r="7649" spans="3:4">
      <c r="C7649" s="256"/>
      <c r="D7649" s="256"/>
    </row>
    <row r="7650" spans="3:4">
      <c r="C7650" s="256"/>
      <c r="D7650" s="256"/>
    </row>
    <row r="7651" spans="3:4">
      <c r="C7651" s="256"/>
      <c r="D7651" s="256"/>
    </row>
    <row r="7652" spans="3:4">
      <c r="C7652" s="256"/>
      <c r="D7652" s="256"/>
    </row>
    <row r="7653" spans="3:4">
      <c r="C7653" s="256"/>
      <c r="D7653" s="256"/>
    </row>
    <row r="7654" spans="3:4">
      <c r="C7654" s="256"/>
      <c r="D7654" s="256"/>
    </row>
    <row r="7655" spans="3:4">
      <c r="C7655" s="256"/>
      <c r="D7655" s="256"/>
    </row>
    <row r="7656" spans="3:4">
      <c r="C7656" s="256"/>
      <c r="D7656" s="256"/>
    </row>
    <row r="7657" spans="3:4">
      <c r="C7657" s="256"/>
      <c r="D7657" s="256"/>
    </row>
    <row r="7658" spans="3:4">
      <c r="C7658" s="256"/>
      <c r="D7658" s="256"/>
    </row>
    <row r="7659" spans="3:4">
      <c r="C7659" s="256"/>
      <c r="D7659" s="256"/>
    </row>
    <row r="7660" spans="3:4">
      <c r="C7660" s="256"/>
      <c r="D7660" s="256"/>
    </row>
    <row r="7661" spans="3:4">
      <c r="C7661" s="256"/>
      <c r="D7661" s="256"/>
    </row>
    <row r="7662" spans="3:4">
      <c r="C7662" s="256"/>
      <c r="D7662" s="256"/>
    </row>
    <row r="7663" spans="3:4">
      <c r="C7663" s="256"/>
      <c r="D7663" s="256"/>
    </row>
    <row r="7664" spans="3:4">
      <c r="C7664" s="256"/>
      <c r="D7664" s="256"/>
    </row>
    <row r="7665" spans="3:4">
      <c r="C7665" s="256"/>
      <c r="D7665" s="256"/>
    </row>
    <row r="7666" spans="3:4">
      <c r="C7666" s="256"/>
      <c r="D7666" s="256"/>
    </row>
    <row r="7667" spans="3:4">
      <c r="C7667" s="256"/>
      <c r="D7667" s="256"/>
    </row>
    <row r="7668" spans="3:4">
      <c r="C7668" s="256"/>
      <c r="D7668" s="256"/>
    </row>
    <row r="7669" spans="3:4">
      <c r="C7669" s="256"/>
      <c r="D7669" s="256"/>
    </row>
    <row r="7670" spans="3:4">
      <c r="C7670" s="256"/>
      <c r="D7670" s="256"/>
    </row>
    <row r="7671" spans="3:4">
      <c r="C7671" s="256"/>
      <c r="D7671" s="256"/>
    </row>
    <row r="7672" spans="3:4">
      <c r="C7672" s="256"/>
      <c r="D7672" s="256"/>
    </row>
    <row r="7673" spans="3:4">
      <c r="C7673" s="256"/>
      <c r="D7673" s="256"/>
    </row>
    <row r="7674" spans="3:4">
      <c r="C7674" s="256"/>
      <c r="D7674" s="256"/>
    </row>
    <row r="7675" spans="3:4">
      <c r="C7675" s="256"/>
      <c r="D7675" s="256"/>
    </row>
    <row r="7676" spans="3:4">
      <c r="C7676" s="256"/>
      <c r="D7676" s="256"/>
    </row>
    <row r="7677" spans="3:4">
      <c r="C7677" s="256"/>
      <c r="D7677" s="256"/>
    </row>
    <row r="7678" spans="3:4">
      <c r="C7678" s="256"/>
      <c r="D7678" s="256"/>
    </row>
    <row r="7679" spans="3:4">
      <c r="C7679" s="256"/>
      <c r="D7679" s="256"/>
    </row>
    <row r="7680" spans="3:4">
      <c r="C7680" s="256"/>
      <c r="D7680" s="256"/>
    </row>
    <row r="7681" spans="3:4">
      <c r="C7681" s="256"/>
      <c r="D7681" s="256"/>
    </row>
    <row r="7682" spans="3:4">
      <c r="C7682" s="256"/>
      <c r="D7682" s="256"/>
    </row>
    <row r="7683" spans="3:4">
      <c r="C7683" s="256"/>
      <c r="D7683" s="256"/>
    </row>
    <row r="7684" spans="3:4">
      <c r="C7684" s="256"/>
      <c r="D7684" s="256"/>
    </row>
    <row r="7685" spans="3:4">
      <c r="C7685" s="256"/>
      <c r="D7685" s="256"/>
    </row>
    <row r="7686" spans="3:4">
      <c r="C7686" s="256"/>
      <c r="D7686" s="256"/>
    </row>
    <row r="7687" spans="3:4">
      <c r="C7687" s="256"/>
      <c r="D7687" s="256"/>
    </row>
    <row r="7688" spans="3:4">
      <c r="C7688" s="256"/>
      <c r="D7688" s="256"/>
    </row>
    <row r="7689" spans="3:4">
      <c r="C7689" s="256"/>
      <c r="D7689" s="256"/>
    </row>
    <row r="7690" spans="3:4">
      <c r="C7690" s="256"/>
      <c r="D7690" s="256"/>
    </row>
    <row r="7691" spans="3:4">
      <c r="C7691" s="256"/>
      <c r="D7691" s="256"/>
    </row>
    <row r="7692" spans="3:4">
      <c r="C7692" s="256"/>
      <c r="D7692" s="256"/>
    </row>
    <row r="7693" spans="3:4">
      <c r="C7693" s="256"/>
      <c r="D7693" s="256"/>
    </row>
    <row r="7694" spans="3:4">
      <c r="C7694" s="256"/>
      <c r="D7694" s="256"/>
    </row>
    <row r="7695" spans="3:4">
      <c r="C7695" s="256"/>
      <c r="D7695" s="256"/>
    </row>
    <row r="7696" spans="3:4">
      <c r="C7696" s="256"/>
      <c r="D7696" s="256"/>
    </row>
    <row r="7697" spans="3:4">
      <c r="C7697" s="256"/>
      <c r="D7697" s="256"/>
    </row>
    <row r="7698" spans="3:4">
      <c r="C7698" s="256"/>
      <c r="D7698" s="256"/>
    </row>
    <row r="7699" spans="3:4">
      <c r="C7699" s="256"/>
      <c r="D7699" s="256"/>
    </row>
    <row r="7700" spans="3:4">
      <c r="C7700" s="256"/>
      <c r="D7700" s="256"/>
    </row>
    <row r="7701" spans="3:4">
      <c r="C7701" s="256"/>
      <c r="D7701" s="256"/>
    </row>
    <row r="7702" spans="3:4">
      <c r="C7702" s="256"/>
      <c r="D7702" s="256"/>
    </row>
    <row r="7703" spans="3:4">
      <c r="C7703" s="256"/>
      <c r="D7703" s="256"/>
    </row>
    <row r="7704" spans="3:4">
      <c r="C7704" s="256"/>
      <c r="D7704" s="256"/>
    </row>
    <row r="7705" spans="3:4">
      <c r="C7705" s="256"/>
      <c r="D7705" s="256"/>
    </row>
    <row r="7706" spans="3:4">
      <c r="C7706" s="256"/>
      <c r="D7706" s="256"/>
    </row>
    <row r="7707" spans="3:4">
      <c r="C7707" s="256"/>
      <c r="D7707" s="256"/>
    </row>
    <row r="7708" spans="3:4">
      <c r="C7708" s="256"/>
      <c r="D7708" s="256"/>
    </row>
    <row r="7709" spans="3:4">
      <c r="C7709" s="256"/>
      <c r="D7709" s="256"/>
    </row>
    <row r="7710" spans="3:4">
      <c r="C7710" s="256"/>
      <c r="D7710" s="256"/>
    </row>
    <row r="7711" spans="3:4">
      <c r="C7711" s="256"/>
      <c r="D7711" s="256"/>
    </row>
    <row r="7712" spans="3:4">
      <c r="C7712" s="256"/>
      <c r="D7712" s="256"/>
    </row>
    <row r="7713" spans="3:4">
      <c r="C7713" s="256"/>
      <c r="D7713" s="256"/>
    </row>
    <row r="7714" spans="3:4">
      <c r="C7714" s="256"/>
      <c r="D7714" s="256"/>
    </row>
    <row r="7715" spans="3:4">
      <c r="C7715" s="256"/>
      <c r="D7715" s="256"/>
    </row>
    <row r="7716" spans="3:4">
      <c r="C7716" s="256"/>
      <c r="D7716" s="256"/>
    </row>
    <row r="7717" spans="3:4">
      <c r="C7717" s="256"/>
      <c r="D7717" s="256"/>
    </row>
    <row r="7718" spans="3:4">
      <c r="C7718" s="256"/>
      <c r="D7718" s="256"/>
    </row>
    <row r="7719" spans="3:4">
      <c r="C7719" s="256"/>
      <c r="D7719" s="256"/>
    </row>
    <row r="7720" spans="3:4">
      <c r="C7720" s="256"/>
      <c r="D7720" s="256"/>
    </row>
    <row r="7721" spans="3:4">
      <c r="C7721" s="256"/>
      <c r="D7721" s="256"/>
    </row>
    <row r="7722" spans="3:4">
      <c r="C7722" s="256"/>
      <c r="D7722" s="256"/>
    </row>
    <row r="7723" spans="3:4">
      <c r="C7723" s="256"/>
      <c r="D7723" s="256"/>
    </row>
    <row r="7724" spans="3:4">
      <c r="C7724" s="256"/>
      <c r="D7724" s="256"/>
    </row>
    <row r="7725" spans="3:4">
      <c r="C7725" s="256"/>
      <c r="D7725" s="256"/>
    </row>
    <row r="7726" spans="3:4">
      <c r="C7726" s="256"/>
      <c r="D7726" s="256"/>
    </row>
    <row r="7727" spans="3:4">
      <c r="C7727" s="256"/>
      <c r="D7727" s="256"/>
    </row>
    <row r="7728" spans="3:4">
      <c r="C7728" s="256"/>
      <c r="D7728" s="256"/>
    </row>
    <row r="7729" spans="3:4">
      <c r="C7729" s="256"/>
      <c r="D7729" s="256"/>
    </row>
    <row r="7730" spans="3:4">
      <c r="C7730" s="256"/>
      <c r="D7730" s="256"/>
    </row>
    <row r="7731" spans="3:4">
      <c r="C7731" s="256"/>
      <c r="D7731" s="256"/>
    </row>
    <row r="7732" spans="3:4">
      <c r="C7732" s="256"/>
      <c r="D7732" s="256"/>
    </row>
    <row r="7733" spans="3:4">
      <c r="C7733" s="256"/>
      <c r="D7733" s="256"/>
    </row>
    <row r="7734" spans="3:4">
      <c r="C7734" s="256"/>
      <c r="D7734" s="256"/>
    </row>
    <row r="7735" spans="3:4">
      <c r="C7735" s="256"/>
      <c r="D7735" s="256"/>
    </row>
    <row r="7736" spans="3:4">
      <c r="C7736" s="256"/>
      <c r="D7736" s="256"/>
    </row>
    <row r="7737" spans="3:4">
      <c r="C7737" s="256"/>
      <c r="D7737" s="256"/>
    </row>
    <row r="7738" spans="3:4">
      <c r="C7738" s="256"/>
      <c r="D7738" s="256"/>
    </row>
    <row r="7739" spans="3:4">
      <c r="C7739" s="256"/>
      <c r="D7739" s="256"/>
    </row>
    <row r="7740" spans="3:4">
      <c r="C7740" s="256"/>
      <c r="D7740" s="256"/>
    </row>
    <row r="7741" spans="3:4">
      <c r="C7741" s="256"/>
      <c r="D7741" s="256"/>
    </row>
    <row r="7742" spans="3:4">
      <c r="C7742" s="256"/>
      <c r="D7742" s="256"/>
    </row>
    <row r="7743" spans="3:4">
      <c r="C7743" s="256"/>
      <c r="D7743" s="256"/>
    </row>
    <row r="7744" spans="3:4">
      <c r="C7744" s="256"/>
      <c r="D7744" s="256"/>
    </row>
    <row r="7745" spans="3:4">
      <c r="C7745" s="256"/>
      <c r="D7745" s="256"/>
    </row>
    <row r="7746" spans="3:4">
      <c r="C7746" s="256"/>
      <c r="D7746" s="256"/>
    </row>
    <row r="7747" spans="3:4">
      <c r="C7747" s="256"/>
      <c r="D7747" s="256"/>
    </row>
    <row r="7748" spans="3:4">
      <c r="C7748" s="256"/>
      <c r="D7748" s="256"/>
    </row>
    <row r="7749" spans="3:4">
      <c r="C7749" s="256"/>
      <c r="D7749" s="256"/>
    </row>
    <row r="7750" spans="3:4">
      <c r="C7750" s="256"/>
      <c r="D7750" s="256"/>
    </row>
    <row r="7751" spans="3:4">
      <c r="C7751" s="256"/>
      <c r="D7751" s="256"/>
    </row>
    <row r="7752" spans="3:4">
      <c r="C7752" s="256"/>
      <c r="D7752" s="256"/>
    </row>
    <row r="7753" spans="3:4">
      <c r="C7753" s="256"/>
      <c r="D7753" s="256"/>
    </row>
    <row r="7754" spans="3:4">
      <c r="C7754" s="256"/>
      <c r="D7754" s="256"/>
    </row>
    <row r="7755" spans="3:4">
      <c r="C7755" s="256"/>
      <c r="D7755" s="256"/>
    </row>
    <row r="7756" spans="3:4">
      <c r="C7756" s="256"/>
      <c r="D7756" s="256"/>
    </row>
    <row r="7757" spans="3:4">
      <c r="C7757" s="256"/>
      <c r="D7757" s="256"/>
    </row>
    <row r="7758" spans="3:4">
      <c r="C7758" s="256"/>
      <c r="D7758" s="256"/>
    </row>
    <row r="7759" spans="3:4">
      <c r="C7759" s="256"/>
      <c r="D7759" s="256"/>
    </row>
    <row r="7760" spans="3:4">
      <c r="C7760" s="256"/>
      <c r="D7760" s="256"/>
    </row>
    <row r="7761" spans="3:4">
      <c r="C7761" s="256"/>
      <c r="D7761" s="256"/>
    </row>
    <row r="7762" spans="3:4">
      <c r="C7762" s="256"/>
      <c r="D7762" s="256"/>
    </row>
    <row r="7763" spans="3:4">
      <c r="C7763" s="256"/>
      <c r="D7763" s="256"/>
    </row>
    <row r="7764" spans="3:4">
      <c r="C7764" s="256"/>
      <c r="D7764" s="256"/>
    </row>
    <row r="7765" spans="3:4">
      <c r="C7765" s="256"/>
      <c r="D7765" s="256"/>
    </row>
    <row r="7766" spans="3:4">
      <c r="C7766" s="256"/>
      <c r="D7766" s="256"/>
    </row>
    <row r="7767" spans="3:4">
      <c r="C7767" s="256"/>
      <c r="D7767" s="256"/>
    </row>
    <row r="7768" spans="3:4">
      <c r="C7768" s="256"/>
      <c r="D7768" s="256"/>
    </row>
    <row r="7769" spans="3:4">
      <c r="C7769" s="256"/>
      <c r="D7769" s="256"/>
    </row>
    <row r="7770" spans="3:4">
      <c r="C7770" s="256"/>
      <c r="D7770" s="256"/>
    </row>
    <row r="7771" spans="3:4">
      <c r="C7771" s="256"/>
      <c r="D7771" s="256"/>
    </row>
    <row r="7772" spans="3:4">
      <c r="C7772" s="256"/>
      <c r="D7772" s="256"/>
    </row>
    <row r="7773" spans="3:4">
      <c r="C7773" s="256"/>
      <c r="D7773" s="256"/>
    </row>
    <row r="7774" spans="3:4">
      <c r="C7774" s="256"/>
      <c r="D7774" s="256"/>
    </row>
    <row r="7775" spans="3:4">
      <c r="C7775" s="256"/>
      <c r="D7775" s="256"/>
    </row>
    <row r="7776" spans="3:4">
      <c r="C7776" s="256"/>
      <c r="D7776" s="256"/>
    </row>
    <row r="7777" spans="3:4">
      <c r="C7777" s="256"/>
      <c r="D7777" s="256"/>
    </row>
    <row r="7778" spans="3:4">
      <c r="C7778" s="256"/>
      <c r="D7778" s="256"/>
    </row>
    <row r="7779" spans="3:4">
      <c r="C7779" s="256"/>
      <c r="D7779" s="256"/>
    </row>
    <row r="7780" spans="3:4">
      <c r="C7780" s="256"/>
      <c r="D7780" s="256"/>
    </row>
    <row r="7781" spans="3:4">
      <c r="C7781" s="256"/>
      <c r="D7781" s="256"/>
    </row>
    <row r="7782" spans="3:4">
      <c r="C7782" s="256"/>
      <c r="D7782" s="256"/>
    </row>
    <row r="7783" spans="3:4">
      <c r="C7783" s="256"/>
      <c r="D7783" s="256"/>
    </row>
    <row r="7784" spans="3:4">
      <c r="C7784" s="256"/>
      <c r="D7784" s="256"/>
    </row>
    <row r="7785" spans="3:4">
      <c r="C7785" s="256"/>
      <c r="D7785" s="256"/>
    </row>
    <row r="7786" spans="3:4">
      <c r="C7786" s="256"/>
      <c r="D7786" s="256"/>
    </row>
    <row r="7787" spans="3:4">
      <c r="C7787" s="256"/>
      <c r="D7787" s="256"/>
    </row>
    <row r="7788" spans="3:4">
      <c r="C7788" s="256"/>
      <c r="D7788" s="256"/>
    </row>
    <row r="7789" spans="3:4">
      <c r="C7789" s="256"/>
      <c r="D7789" s="256"/>
    </row>
    <row r="7790" spans="3:4">
      <c r="C7790" s="256"/>
      <c r="D7790" s="256"/>
    </row>
    <row r="7791" spans="3:4">
      <c r="C7791" s="256"/>
      <c r="D7791" s="256"/>
    </row>
    <row r="7792" spans="3:4">
      <c r="C7792" s="256"/>
      <c r="D7792" s="256"/>
    </row>
    <row r="7793" spans="3:4">
      <c r="C7793" s="256"/>
      <c r="D7793" s="256"/>
    </row>
    <row r="7794" spans="3:4">
      <c r="C7794" s="256"/>
      <c r="D7794" s="256"/>
    </row>
    <row r="7795" spans="3:4">
      <c r="C7795" s="256"/>
      <c r="D7795" s="256"/>
    </row>
    <row r="7796" spans="3:4">
      <c r="C7796" s="256"/>
      <c r="D7796" s="256"/>
    </row>
    <row r="7797" spans="3:4">
      <c r="C7797" s="256"/>
      <c r="D7797" s="256"/>
    </row>
    <row r="7798" spans="3:4">
      <c r="C7798" s="256"/>
      <c r="D7798" s="256"/>
    </row>
    <row r="7799" spans="3:4">
      <c r="C7799" s="256"/>
      <c r="D7799" s="256"/>
    </row>
    <row r="7800" spans="3:4">
      <c r="C7800" s="256"/>
      <c r="D7800" s="256"/>
    </row>
    <row r="7801" spans="3:4">
      <c r="C7801" s="256"/>
      <c r="D7801" s="256"/>
    </row>
    <row r="7802" spans="3:4">
      <c r="C7802" s="256"/>
      <c r="D7802" s="256"/>
    </row>
    <row r="7803" spans="3:4">
      <c r="C7803" s="256"/>
      <c r="D7803" s="256"/>
    </row>
    <row r="7804" spans="3:4">
      <c r="C7804" s="256"/>
      <c r="D7804" s="256"/>
    </row>
    <row r="7805" spans="3:4">
      <c r="C7805" s="256"/>
      <c r="D7805" s="256"/>
    </row>
    <row r="7806" spans="3:4">
      <c r="C7806" s="256"/>
      <c r="D7806" s="256"/>
    </row>
    <row r="7807" spans="3:4">
      <c r="C7807" s="256"/>
      <c r="D7807" s="256"/>
    </row>
    <row r="7808" spans="3:4">
      <c r="C7808" s="256"/>
      <c r="D7808" s="256"/>
    </row>
    <row r="7809" spans="3:4">
      <c r="C7809" s="256"/>
      <c r="D7809" s="256"/>
    </row>
    <row r="7810" spans="3:4">
      <c r="C7810" s="256"/>
      <c r="D7810" s="256"/>
    </row>
    <row r="7811" spans="3:4">
      <c r="C7811" s="256"/>
      <c r="D7811" s="256"/>
    </row>
    <row r="7812" spans="3:4">
      <c r="C7812" s="256"/>
      <c r="D7812" s="256"/>
    </row>
    <row r="7813" spans="3:4">
      <c r="C7813" s="256"/>
      <c r="D7813" s="256"/>
    </row>
    <row r="7814" spans="3:4">
      <c r="C7814" s="256"/>
      <c r="D7814" s="256"/>
    </row>
    <row r="7815" spans="3:4">
      <c r="C7815" s="256"/>
      <c r="D7815" s="256"/>
    </row>
    <row r="7816" spans="3:4">
      <c r="C7816" s="256"/>
      <c r="D7816" s="256"/>
    </row>
    <row r="7817" spans="3:4">
      <c r="C7817" s="256"/>
      <c r="D7817" s="256"/>
    </row>
    <row r="7818" spans="3:4">
      <c r="C7818" s="256"/>
      <c r="D7818" s="256"/>
    </row>
    <row r="7819" spans="3:4">
      <c r="C7819" s="256"/>
      <c r="D7819" s="256"/>
    </row>
    <row r="7820" spans="3:4">
      <c r="C7820" s="256"/>
      <c r="D7820" s="256"/>
    </row>
    <row r="7821" spans="3:4">
      <c r="C7821" s="256"/>
      <c r="D7821" s="256"/>
    </row>
    <row r="7822" spans="3:4">
      <c r="C7822" s="256"/>
      <c r="D7822" s="256"/>
    </row>
    <row r="7823" spans="3:4">
      <c r="C7823" s="256"/>
      <c r="D7823" s="256"/>
    </row>
    <row r="7824" spans="3:4">
      <c r="C7824" s="256"/>
      <c r="D7824" s="256"/>
    </row>
    <row r="7825" spans="3:4">
      <c r="C7825" s="256"/>
      <c r="D7825" s="256"/>
    </row>
    <row r="7826" spans="3:4">
      <c r="C7826" s="256"/>
      <c r="D7826" s="256"/>
    </row>
    <row r="7827" spans="3:4">
      <c r="C7827" s="256"/>
      <c r="D7827" s="256"/>
    </row>
    <row r="7828" spans="3:4">
      <c r="C7828" s="256"/>
      <c r="D7828" s="256"/>
    </row>
    <row r="7829" spans="3:4">
      <c r="C7829" s="256"/>
      <c r="D7829" s="256"/>
    </row>
    <row r="7830" spans="3:4">
      <c r="C7830" s="256"/>
      <c r="D7830" s="256"/>
    </row>
    <row r="7831" spans="3:4">
      <c r="C7831" s="256"/>
      <c r="D7831" s="256"/>
    </row>
    <row r="7832" spans="3:4">
      <c r="C7832" s="256"/>
      <c r="D7832" s="256"/>
    </row>
    <row r="7833" spans="3:4">
      <c r="C7833" s="256"/>
      <c r="D7833" s="256"/>
    </row>
    <row r="7834" spans="3:4">
      <c r="C7834" s="256"/>
      <c r="D7834" s="256"/>
    </row>
    <row r="7835" spans="3:4">
      <c r="C7835" s="256"/>
      <c r="D7835" s="256"/>
    </row>
    <row r="7836" spans="3:4">
      <c r="C7836" s="256"/>
      <c r="D7836" s="256"/>
    </row>
    <row r="7837" spans="3:4">
      <c r="C7837" s="256"/>
      <c r="D7837" s="256"/>
    </row>
    <row r="7838" spans="3:4">
      <c r="C7838" s="256"/>
      <c r="D7838" s="256"/>
    </row>
    <row r="7839" spans="3:4">
      <c r="C7839" s="256"/>
      <c r="D7839" s="256"/>
    </row>
    <row r="7840" spans="3:4">
      <c r="C7840" s="256"/>
      <c r="D7840" s="256"/>
    </row>
    <row r="7841" spans="3:4">
      <c r="C7841" s="256"/>
      <c r="D7841" s="256"/>
    </row>
    <row r="7842" spans="3:4">
      <c r="C7842" s="256"/>
      <c r="D7842" s="256"/>
    </row>
    <row r="7843" spans="3:4">
      <c r="C7843" s="256"/>
      <c r="D7843" s="256"/>
    </row>
    <row r="7844" spans="3:4">
      <c r="C7844" s="256"/>
      <c r="D7844" s="256"/>
    </row>
    <row r="7845" spans="3:4">
      <c r="C7845" s="256"/>
      <c r="D7845" s="256"/>
    </row>
    <row r="7846" spans="3:4">
      <c r="C7846" s="256"/>
      <c r="D7846" s="256"/>
    </row>
    <row r="7847" spans="3:4">
      <c r="C7847" s="256"/>
      <c r="D7847" s="256"/>
    </row>
    <row r="7848" spans="3:4">
      <c r="C7848" s="256"/>
      <c r="D7848" s="256"/>
    </row>
    <row r="7849" spans="3:4">
      <c r="C7849" s="256"/>
      <c r="D7849" s="256"/>
    </row>
    <row r="7850" spans="3:4">
      <c r="C7850" s="256"/>
      <c r="D7850" s="256"/>
    </row>
    <row r="7851" spans="3:4">
      <c r="C7851" s="256"/>
      <c r="D7851" s="256"/>
    </row>
    <row r="7852" spans="3:4">
      <c r="C7852" s="256"/>
      <c r="D7852" s="256"/>
    </row>
    <row r="7853" spans="3:4">
      <c r="C7853" s="256"/>
      <c r="D7853" s="256"/>
    </row>
    <row r="7854" spans="3:4">
      <c r="C7854" s="256"/>
      <c r="D7854" s="256"/>
    </row>
    <row r="7855" spans="3:4">
      <c r="C7855" s="256"/>
      <c r="D7855" s="256"/>
    </row>
    <row r="7856" spans="3:4">
      <c r="C7856" s="256"/>
      <c r="D7856" s="256"/>
    </row>
    <row r="7857" spans="3:4">
      <c r="C7857" s="256"/>
      <c r="D7857" s="256"/>
    </row>
    <row r="7858" spans="3:4">
      <c r="C7858" s="256"/>
      <c r="D7858" s="256"/>
    </row>
    <row r="7859" spans="3:4">
      <c r="C7859" s="256"/>
      <c r="D7859" s="256"/>
    </row>
    <row r="7860" spans="3:4">
      <c r="C7860" s="256"/>
      <c r="D7860" s="256"/>
    </row>
    <row r="7861" spans="3:4">
      <c r="C7861" s="256"/>
      <c r="D7861" s="256"/>
    </row>
    <row r="7862" spans="3:4">
      <c r="C7862" s="256"/>
      <c r="D7862" s="256"/>
    </row>
    <row r="7863" spans="3:4">
      <c r="C7863" s="256"/>
      <c r="D7863" s="256"/>
    </row>
    <row r="7864" spans="3:4">
      <c r="C7864" s="256"/>
      <c r="D7864" s="256"/>
    </row>
    <row r="7865" spans="3:4">
      <c r="C7865" s="256"/>
      <c r="D7865" s="256"/>
    </row>
    <row r="7866" spans="3:4">
      <c r="C7866" s="256"/>
      <c r="D7866" s="256"/>
    </row>
    <row r="7867" spans="3:4">
      <c r="C7867" s="256"/>
      <c r="D7867" s="256"/>
    </row>
    <row r="7868" spans="3:4">
      <c r="C7868" s="256"/>
      <c r="D7868" s="256"/>
    </row>
    <row r="7869" spans="3:4">
      <c r="C7869" s="256"/>
      <c r="D7869" s="256"/>
    </row>
    <row r="7870" spans="3:4">
      <c r="C7870" s="256"/>
      <c r="D7870" s="256"/>
    </row>
    <row r="7871" spans="3:4">
      <c r="C7871" s="256"/>
      <c r="D7871" s="256"/>
    </row>
    <row r="7872" spans="3:4">
      <c r="C7872" s="256"/>
      <c r="D7872" s="256"/>
    </row>
    <row r="7873" spans="3:4">
      <c r="C7873" s="256"/>
      <c r="D7873" s="256"/>
    </row>
    <row r="7874" spans="3:4">
      <c r="C7874" s="256"/>
      <c r="D7874" s="256"/>
    </row>
    <row r="7875" spans="3:4">
      <c r="C7875" s="256"/>
      <c r="D7875" s="256"/>
    </row>
    <row r="7876" spans="3:4">
      <c r="C7876" s="256"/>
      <c r="D7876" s="256"/>
    </row>
    <row r="7877" spans="3:4">
      <c r="C7877" s="256"/>
      <c r="D7877" s="256"/>
    </row>
    <row r="7878" spans="3:4">
      <c r="C7878" s="256"/>
      <c r="D7878" s="256"/>
    </row>
    <row r="7879" spans="3:4">
      <c r="C7879" s="256"/>
      <c r="D7879" s="256"/>
    </row>
    <row r="7880" spans="3:4">
      <c r="C7880" s="256"/>
      <c r="D7880" s="256"/>
    </row>
    <row r="7881" spans="3:4">
      <c r="C7881" s="256"/>
      <c r="D7881" s="256"/>
    </row>
    <row r="7882" spans="3:4">
      <c r="C7882" s="256"/>
      <c r="D7882" s="256"/>
    </row>
    <row r="7883" spans="3:4">
      <c r="C7883" s="256"/>
      <c r="D7883" s="256"/>
    </row>
    <row r="7884" spans="3:4">
      <c r="C7884" s="256"/>
      <c r="D7884" s="256"/>
    </row>
    <row r="7885" spans="3:4">
      <c r="C7885" s="256"/>
      <c r="D7885" s="256"/>
    </row>
    <row r="7886" spans="3:4">
      <c r="C7886" s="256"/>
      <c r="D7886" s="256"/>
    </row>
    <row r="7887" spans="3:4">
      <c r="C7887" s="256"/>
      <c r="D7887" s="256"/>
    </row>
    <row r="7888" spans="3:4">
      <c r="C7888" s="256"/>
      <c r="D7888" s="256"/>
    </row>
    <row r="7889" spans="3:4">
      <c r="C7889" s="256"/>
      <c r="D7889" s="256"/>
    </row>
    <row r="7890" spans="3:4">
      <c r="C7890" s="256"/>
      <c r="D7890" s="256"/>
    </row>
    <row r="7891" spans="3:4">
      <c r="C7891" s="256"/>
      <c r="D7891" s="256"/>
    </row>
    <row r="7892" spans="3:4">
      <c r="C7892" s="256"/>
      <c r="D7892" s="256"/>
    </row>
    <row r="7893" spans="3:4">
      <c r="C7893" s="256"/>
      <c r="D7893" s="256"/>
    </row>
    <row r="7894" spans="3:4">
      <c r="C7894" s="256"/>
      <c r="D7894" s="256"/>
    </row>
    <row r="7895" spans="3:4">
      <c r="C7895" s="256"/>
      <c r="D7895" s="256"/>
    </row>
    <row r="7896" spans="3:4">
      <c r="C7896" s="256"/>
      <c r="D7896" s="256"/>
    </row>
    <row r="7897" spans="3:4">
      <c r="C7897" s="256"/>
      <c r="D7897" s="256"/>
    </row>
    <row r="7898" spans="3:4">
      <c r="C7898" s="256"/>
      <c r="D7898" s="256"/>
    </row>
    <row r="7899" spans="3:4">
      <c r="C7899" s="256"/>
      <c r="D7899" s="256"/>
    </row>
    <row r="7900" spans="3:4">
      <c r="C7900" s="256"/>
      <c r="D7900" s="256"/>
    </row>
    <row r="7901" spans="3:4">
      <c r="C7901" s="256"/>
      <c r="D7901" s="256"/>
    </row>
    <row r="7902" spans="3:4">
      <c r="C7902" s="256"/>
      <c r="D7902" s="256"/>
    </row>
    <row r="7903" spans="3:4">
      <c r="C7903" s="256"/>
      <c r="D7903" s="256"/>
    </row>
    <row r="7904" spans="3:4">
      <c r="C7904" s="256"/>
      <c r="D7904" s="256"/>
    </row>
    <row r="7905" spans="3:4">
      <c r="C7905" s="256"/>
      <c r="D7905" s="256"/>
    </row>
    <row r="7906" spans="3:4">
      <c r="C7906" s="256"/>
      <c r="D7906" s="256"/>
    </row>
    <row r="7907" spans="3:4">
      <c r="C7907" s="256"/>
      <c r="D7907" s="256"/>
    </row>
    <row r="7908" spans="3:4">
      <c r="C7908" s="256"/>
      <c r="D7908" s="256"/>
    </row>
    <row r="7909" spans="3:4">
      <c r="C7909" s="256"/>
      <c r="D7909" s="256"/>
    </row>
    <row r="7910" spans="3:4">
      <c r="C7910" s="256"/>
      <c r="D7910" s="256"/>
    </row>
    <row r="7911" spans="3:4">
      <c r="C7911" s="256"/>
      <c r="D7911" s="256"/>
    </row>
    <row r="7912" spans="3:4">
      <c r="C7912" s="256"/>
      <c r="D7912" s="256"/>
    </row>
    <row r="7913" spans="3:4">
      <c r="C7913" s="256"/>
      <c r="D7913" s="256"/>
    </row>
    <row r="7914" spans="3:4">
      <c r="C7914" s="256"/>
      <c r="D7914" s="256"/>
    </row>
    <row r="7915" spans="3:4">
      <c r="C7915" s="256"/>
      <c r="D7915" s="256"/>
    </row>
    <row r="7916" spans="3:4">
      <c r="C7916" s="256"/>
      <c r="D7916" s="256"/>
    </row>
    <row r="7917" spans="3:4">
      <c r="C7917" s="256"/>
      <c r="D7917" s="256"/>
    </row>
    <row r="7918" spans="3:4">
      <c r="C7918" s="256"/>
      <c r="D7918" s="256"/>
    </row>
    <row r="7919" spans="3:4">
      <c r="C7919" s="256"/>
      <c r="D7919" s="256"/>
    </row>
    <row r="7920" spans="3:4">
      <c r="C7920" s="256"/>
      <c r="D7920" s="256"/>
    </row>
    <row r="7921" spans="3:4">
      <c r="C7921" s="256"/>
      <c r="D7921" s="256"/>
    </row>
    <row r="7922" spans="3:4">
      <c r="C7922" s="256"/>
      <c r="D7922" s="256"/>
    </row>
    <row r="7923" spans="3:4">
      <c r="C7923" s="256"/>
      <c r="D7923" s="256"/>
    </row>
    <row r="7924" spans="3:4">
      <c r="C7924" s="256"/>
      <c r="D7924" s="256"/>
    </row>
    <row r="7925" spans="3:4">
      <c r="C7925" s="256"/>
      <c r="D7925" s="256"/>
    </row>
    <row r="7926" spans="3:4">
      <c r="C7926" s="256"/>
      <c r="D7926" s="256"/>
    </row>
    <row r="7927" spans="3:4">
      <c r="C7927" s="256"/>
      <c r="D7927" s="256"/>
    </row>
    <row r="7928" spans="3:4">
      <c r="C7928" s="256"/>
      <c r="D7928" s="256"/>
    </row>
    <row r="7929" spans="3:4">
      <c r="C7929" s="256"/>
      <c r="D7929" s="256"/>
    </row>
    <row r="7930" spans="3:4">
      <c r="C7930" s="256"/>
      <c r="D7930" s="256"/>
    </row>
    <row r="7931" spans="3:4">
      <c r="C7931" s="256"/>
      <c r="D7931" s="256"/>
    </row>
    <row r="7932" spans="3:4">
      <c r="C7932" s="256"/>
      <c r="D7932" s="256"/>
    </row>
    <row r="7933" spans="3:4">
      <c r="C7933" s="256"/>
      <c r="D7933" s="256"/>
    </row>
    <row r="7934" spans="3:4">
      <c r="C7934" s="256"/>
      <c r="D7934" s="256"/>
    </row>
    <row r="7935" spans="3:4">
      <c r="C7935" s="256"/>
      <c r="D7935" s="256"/>
    </row>
    <row r="7936" spans="3:4">
      <c r="C7936" s="256"/>
      <c r="D7936" s="256"/>
    </row>
    <row r="7937" spans="3:4">
      <c r="C7937" s="256"/>
      <c r="D7937" s="256"/>
    </row>
    <row r="7938" spans="3:4">
      <c r="C7938" s="256"/>
      <c r="D7938" s="256"/>
    </row>
    <row r="7939" spans="3:4">
      <c r="C7939" s="256"/>
      <c r="D7939" s="256"/>
    </row>
    <row r="7940" spans="3:4">
      <c r="C7940" s="256"/>
      <c r="D7940" s="256"/>
    </row>
    <row r="7941" spans="3:4">
      <c r="C7941" s="256"/>
      <c r="D7941" s="256"/>
    </row>
    <row r="7942" spans="3:4">
      <c r="C7942" s="256"/>
      <c r="D7942" s="256"/>
    </row>
    <row r="7943" spans="3:4">
      <c r="C7943" s="256"/>
      <c r="D7943" s="256"/>
    </row>
    <row r="7944" spans="3:4">
      <c r="C7944" s="256"/>
      <c r="D7944" s="256"/>
    </row>
    <row r="7945" spans="3:4">
      <c r="C7945" s="256"/>
      <c r="D7945" s="256"/>
    </row>
    <row r="7946" spans="3:4">
      <c r="C7946" s="256"/>
      <c r="D7946" s="256"/>
    </row>
    <row r="7947" spans="3:4">
      <c r="C7947" s="256"/>
      <c r="D7947" s="256"/>
    </row>
    <row r="7948" spans="3:4">
      <c r="C7948" s="256"/>
      <c r="D7948" s="256"/>
    </row>
    <row r="7949" spans="3:4">
      <c r="C7949" s="256"/>
      <c r="D7949" s="256"/>
    </row>
    <row r="7950" spans="3:4">
      <c r="C7950" s="256"/>
      <c r="D7950" s="256"/>
    </row>
    <row r="7951" spans="3:4">
      <c r="C7951" s="256"/>
      <c r="D7951" s="256"/>
    </row>
    <row r="7952" spans="3:4">
      <c r="C7952" s="256"/>
      <c r="D7952" s="256"/>
    </row>
    <row r="7953" spans="3:4">
      <c r="C7953" s="256"/>
      <c r="D7953" s="256"/>
    </row>
    <row r="7954" spans="3:4">
      <c r="C7954" s="256"/>
      <c r="D7954" s="256"/>
    </row>
    <row r="7955" spans="3:4">
      <c r="C7955" s="256"/>
      <c r="D7955" s="256"/>
    </row>
    <row r="7956" spans="3:4">
      <c r="C7956" s="256"/>
      <c r="D7956" s="256"/>
    </row>
    <row r="7957" spans="3:4">
      <c r="C7957" s="256"/>
      <c r="D7957" s="256"/>
    </row>
    <row r="7958" spans="3:4">
      <c r="C7958" s="256"/>
      <c r="D7958" s="256"/>
    </row>
    <row r="7959" spans="3:4">
      <c r="C7959" s="256"/>
      <c r="D7959" s="256"/>
    </row>
    <row r="7960" spans="3:4">
      <c r="C7960" s="256"/>
      <c r="D7960" s="256"/>
    </row>
    <row r="7961" spans="3:4">
      <c r="C7961" s="256"/>
      <c r="D7961" s="256"/>
    </row>
    <row r="7962" spans="3:4">
      <c r="C7962" s="256"/>
      <c r="D7962" s="256"/>
    </row>
    <row r="7963" spans="3:4">
      <c r="C7963" s="256"/>
      <c r="D7963" s="256"/>
    </row>
    <row r="7964" spans="3:4">
      <c r="C7964" s="256"/>
      <c r="D7964" s="256"/>
    </row>
    <row r="7965" spans="3:4">
      <c r="C7965" s="256"/>
      <c r="D7965" s="256"/>
    </row>
    <row r="7966" spans="3:4">
      <c r="C7966" s="256"/>
      <c r="D7966" s="256"/>
    </row>
    <row r="7967" spans="3:4">
      <c r="C7967" s="256"/>
      <c r="D7967" s="256"/>
    </row>
    <row r="7968" spans="3:4">
      <c r="C7968" s="256"/>
      <c r="D7968" s="256"/>
    </row>
    <row r="7969" spans="3:4">
      <c r="C7969" s="256"/>
      <c r="D7969" s="256"/>
    </row>
    <row r="7970" spans="3:4">
      <c r="C7970" s="256"/>
      <c r="D7970" s="256"/>
    </row>
    <row r="7971" spans="3:4">
      <c r="C7971" s="256"/>
      <c r="D7971" s="256"/>
    </row>
    <row r="7972" spans="3:4">
      <c r="C7972" s="256"/>
      <c r="D7972" s="256"/>
    </row>
    <row r="7973" spans="3:4">
      <c r="C7973" s="256"/>
      <c r="D7973" s="256"/>
    </row>
    <row r="7974" spans="3:4">
      <c r="C7974" s="256"/>
      <c r="D7974" s="256"/>
    </row>
    <row r="7975" spans="3:4">
      <c r="C7975" s="256"/>
      <c r="D7975" s="256"/>
    </row>
    <row r="7976" spans="3:4">
      <c r="C7976" s="256"/>
      <c r="D7976" s="256"/>
    </row>
    <row r="7977" spans="3:4">
      <c r="C7977" s="256"/>
      <c r="D7977" s="256"/>
    </row>
    <row r="7978" spans="3:4">
      <c r="C7978" s="256"/>
      <c r="D7978" s="256"/>
    </row>
    <row r="7979" spans="3:4">
      <c r="C7979" s="256"/>
      <c r="D7979" s="256"/>
    </row>
    <row r="7980" spans="3:4">
      <c r="C7980" s="256"/>
      <c r="D7980" s="256"/>
    </row>
    <row r="7981" spans="3:4">
      <c r="C7981" s="256"/>
      <c r="D7981" s="256"/>
    </row>
    <row r="7982" spans="3:4">
      <c r="C7982" s="256"/>
      <c r="D7982" s="256"/>
    </row>
    <row r="7983" spans="3:4">
      <c r="C7983" s="256"/>
      <c r="D7983" s="256"/>
    </row>
    <row r="7984" spans="3:4">
      <c r="C7984" s="256"/>
      <c r="D7984" s="256"/>
    </row>
    <row r="7985" spans="3:4">
      <c r="C7985" s="256"/>
      <c r="D7985" s="256"/>
    </row>
    <row r="7986" spans="3:4">
      <c r="C7986" s="256"/>
      <c r="D7986" s="256"/>
    </row>
    <row r="7987" spans="3:4">
      <c r="C7987" s="256"/>
      <c r="D7987" s="256"/>
    </row>
    <row r="7988" spans="3:4">
      <c r="C7988" s="256"/>
      <c r="D7988" s="256"/>
    </row>
    <row r="7989" spans="3:4">
      <c r="C7989" s="256"/>
      <c r="D7989" s="256"/>
    </row>
    <row r="7990" spans="3:4">
      <c r="C7990" s="256"/>
      <c r="D7990" s="256"/>
    </row>
    <row r="7991" spans="3:4">
      <c r="C7991" s="256"/>
      <c r="D7991" s="256"/>
    </row>
    <row r="7992" spans="3:4">
      <c r="C7992" s="256"/>
      <c r="D7992" s="256"/>
    </row>
    <row r="7993" spans="3:4">
      <c r="C7993" s="256"/>
      <c r="D7993" s="256"/>
    </row>
    <row r="7994" spans="3:4">
      <c r="C7994" s="256"/>
      <c r="D7994" s="256"/>
    </row>
    <row r="7995" spans="3:4">
      <c r="C7995" s="256"/>
      <c r="D7995" s="256"/>
    </row>
    <row r="7996" spans="3:4">
      <c r="C7996" s="256"/>
      <c r="D7996" s="256"/>
    </row>
    <row r="7997" spans="3:4">
      <c r="C7997" s="256"/>
      <c r="D7997" s="256"/>
    </row>
    <row r="7998" spans="3:4">
      <c r="C7998" s="256"/>
      <c r="D7998" s="256"/>
    </row>
    <row r="7999" spans="3:4">
      <c r="C7999" s="256"/>
      <c r="D7999" s="256"/>
    </row>
    <row r="8000" spans="3:4">
      <c r="C8000" s="256"/>
      <c r="D8000" s="256"/>
    </row>
    <row r="8001" spans="3:4">
      <c r="C8001" s="256"/>
      <c r="D8001" s="256"/>
    </row>
    <row r="8002" spans="3:4">
      <c r="C8002" s="256"/>
      <c r="D8002" s="256"/>
    </row>
    <row r="8003" spans="3:4">
      <c r="C8003" s="256"/>
      <c r="D8003" s="256"/>
    </row>
    <row r="8004" spans="3:4">
      <c r="C8004" s="256"/>
      <c r="D8004" s="256"/>
    </row>
    <row r="8005" spans="3:4">
      <c r="C8005" s="256"/>
      <c r="D8005" s="256"/>
    </row>
    <row r="8006" spans="3:4">
      <c r="C8006" s="256"/>
      <c r="D8006" s="256"/>
    </row>
    <row r="8007" spans="3:4">
      <c r="C8007" s="256"/>
      <c r="D8007" s="256"/>
    </row>
    <row r="8008" spans="3:4">
      <c r="C8008" s="256"/>
      <c r="D8008" s="256"/>
    </row>
    <row r="8009" spans="3:4">
      <c r="C8009" s="256"/>
      <c r="D8009" s="256"/>
    </row>
    <row r="8010" spans="3:4">
      <c r="C8010" s="256"/>
      <c r="D8010" s="256"/>
    </row>
    <row r="8011" spans="3:4">
      <c r="C8011" s="256"/>
      <c r="D8011" s="256"/>
    </row>
    <row r="8012" spans="3:4">
      <c r="C8012" s="256"/>
      <c r="D8012" s="256"/>
    </row>
    <row r="8013" spans="3:4">
      <c r="C8013" s="256"/>
      <c r="D8013" s="256"/>
    </row>
    <row r="8014" spans="3:4">
      <c r="C8014" s="256"/>
      <c r="D8014" s="256"/>
    </row>
    <row r="8015" spans="3:4">
      <c r="C8015" s="256"/>
      <c r="D8015" s="256"/>
    </row>
    <row r="8016" spans="3:4">
      <c r="C8016" s="256"/>
      <c r="D8016" s="256"/>
    </row>
    <row r="8017" spans="3:4">
      <c r="C8017" s="256"/>
      <c r="D8017" s="256"/>
    </row>
    <row r="8018" spans="3:4">
      <c r="C8018" s="256"/>
      <c r="D8018" s="256"/>
    </row>
    <row r="8019" spans="3:4">
      <c r="C8019" s="256"/>
      <c r="D8019" s="256"/>
    </row>
    <row r="8020" spans="3:4">
      <c r="C8020" s="256"/>
      <c r="D8020" s="256"/>
    </row>
    <row r="8021" spans="3:4">
      <c r="C8021" s="256"/>
      <c r="D8021" s="256"/>
    </row>
    <row r="8022" spans="3:4">
      <c r="C8022" s="256"/>
      <c r="D8022" s="256"/>
    </row>
    <row r="8023" spans="3:4">
      <c r="C8023" s="256"/>
      <c r="D8023" s="256"/>
    </row>
    <row r="8024" spans="3:4">
      <c r="C8024" s="256"/>
      <c r="D8024" s="256"/>
    </row>
    <row r="8025" spans="3:4">
      <c r="C8025" s="256"/>
      <c r="D8025" s="256"/>
    </row>
    <row r="8026" spans="3:4">
      <c r="C8026" s="256"/>
      <c r="D8026" s="256"/>
    </row>
    <row r="8027" spans="3:4">
      <c r="C8027" s="256"/>
      <c r="D8027" s="256"/>
    </row>
    <row r="8028" spans="3:4">
      <c r="C8028" s="256"/>
      <c r="D8028" s="256"/>
    </row>
    <row r="8029" spans="3:4">
      <c r="C8029" s="256"/>
      <c r="D8029" s="256"/>
    </row>
    <row r="8030" spans="3:4">
      <c r="C8030" s="256"/>
      <c r="D8030" s="256"/>
    </row>
    <row r="8031" spans="3:4">
      <c r="C8031" s="256"/>
      <c r="D8031" s="256"/>
    </row>
    <row r="8032" spans="3:4">
      <c r="C8032" s="256"/>
      <c r="D8032" s="256"/>
    </row>
    <row r="8033" spans="3:4">
      <c r="C8033" s="256"/>
      <c r="D8033" s="256"/>
    </row>
    <row r="8034" spans="3:4">
      <c r="C8034" s="256"/>
      <c r="D8034" s="256"/>
    </row>
    <row r="8035" spans="3:4">
      <c r="C8035" s="256"/>
      <c r="D8035" s="256"/>
    </row>
    <row r="8036" spans="3:4">
      <c r="C8036" s="256"/>
      <c r="D8036" s="256"/>
    </row>
    <row r="8037" spans="3:4">
      <c r="C8037" s="256"/>
      <c r="D8037" s="256"/>
    </row>
    <row r="8038" spans="3:4">
      <c r="C8038" s="256"/>
      <c r="D8038" s="256"/>
    </row>
    <row r="8039" spans="3:4">
      <c r="C8039" s="256"/>
      <c r="D8039" s="256"/>
    </row>
    <row r="8040" spans="3:4">
      <c r="C8040" s="256"/>
      <c r="D8040" s="256"/>
    </row>
    <row r="8041" spans="3:4">
      <c r="C8041" s="256"/>
      <c r="D8041" s="256"/>
    </row>
    <row r="8042" spans="3:4">
      <c r="C8042" s="256"/>
      <c r="D8042" s="256"/>
    </row>
    <row r="8043" spans="3:4">
      <c r="C8043" s="256"/>
      <c r="D8043" s="256"/>
    </row>
    <row r="8044" spans="3:4">
      <c r="C8044" s="256"/>
      <c r="D8044" s="256"/>
    </row>
    <row r="8045" spans="3:4">
      <c r="C8045" s="256"/>
      <c r="D8045" s="256"/>
    </row>
    <row r="8046" spans="3:4">
      <c r="C8046" s="256"/>
      <c r="D8046" s="256"/>
    </row>
    <row r="8047" spans="3:4">
      <c r="C8047" s="256"/>
      <c r="D8047" s="256"/>
    </row>
    <row r="8048" spans="3:4">
      <c r="C8048" s="256"/>
      <c r="D8048" s="256"/>
    </row>
    <row r="8049" spans="3:4">
      <c r="C8049" s="256"/>
      <c r="D8049" s="256"/>
    </row>
    <row r="8050" spans="3:4">
      <c r="C8050" s="256"/>
      <c r="D8050" s="256"/>
    </row>
    <row r="8051" spans="3:4">
      <c r="C8051" s="256"/>
      <c r="D8051" s="256"/>
    </row>
    <row r="8052" spans="3:4">
      <c r="C8052" s="256"/>
      <c r="D8052" s="256"/>
    </row>
    <row r="8053" spans="3:4">
      <c r="C8053" s="256"/>
      <c r="D8053" s="256"/>
    </row>
    <row r="8054" spans="3:4">
      <c r="C8054" s="256"/>
      <c r="D8054" s="256"/>
    </row>
    <row r="8055" spans="3:4">
      <c r="C8055" s="256"/>
      <c r="D8055" s="256"/>
    </row>
    <row r="8056" spans="3:4">
      <c r="C8056" s="256"/>
      <c r="D8056" s="256"/>
    </row>
    <row r="8057" spans="3:4">
      <c r="C8057" s="256"/>
      <c r="D8057" s="256"/>
    </row>
    <row r="8058" spans="3:4">
      <c r="C8058" s="256"/>
      <c r="D8058" s="256"/>
    </row>
    <row r="8059" spans="3:4">
      <c r="C8059" s="256"/>
      <c r="D8059" s="256"/>
    </row>
    <row r="8060" spans="3:4">
      <c r="C8060" s="256"/>
      <c r="D8060" s="256"/>
    </row>
    <row r="8061" spans="3:4">
      <c r="C8061" s="256"/>
      <c r="D8061" s="256"/>
    </row>
    <row r="8062" spans="3:4">
      <c r="C8062" s="256"/>
      <c r="D8062" s="256"/>
    </row>
    <row r="8063" spans="3:4">
      <c r="C8063" s="256"/>
      <c r="D8063" s="256"/>
    </row>
    <row r="8064" spans="3:4">
      <c r="C8064" s="256"/>
      <c r="D8064" s="256"/>
    </row>
    <row r="8065" spans="3:4">
      <c r="C8065" s="256"/>
      <c r="D8065" s="256"/>
    </row>
    <row r="8066" spans="3:4">
      <c r="C8066" s="256"/>
      <c r="D8066" s="256"/>
    </row>
    <row r="8067" spans="3:4">
      <c r="C8067" s="256"/>
      <c r="D8067" s="256"/>
    </row>
    <row r="8068" spans="3:4">
      <c r="C8068" s="256"/>
      <c r="D8068" s="256"/>
    </row>
    <row r="8069" spans="3:4">
      <c r="C8069" s="256"/>
      <c r="D8069" s="256"/>
    </row>
    <row r="8070" spans="3:4">
      <c r="C8070" s="256"/>
      <c r="D8070" s="256"/>
    </row>
    <row r="8071" spans="3:4">
      <c r="C8071" s="256"/>
      <c r="D8071" s="256"/>
    </row>
    <row r="8072" spans="3:4">
      <c r="C8072" s="256"/>
      <c r="D8072" s="256"/>
    </row>
    <row r="8073" spans="3:4">
      <c r="C8073" s="256"/>
      <c r="D8073" s="256"/>
    </row>
    <row r="8074" spans="3:4">
      <c r="C8074" s="256"/>
      <c r="D8074" s="256"/>
    </row>
    <row r="8075" spans="3:4">
      <c r="C8075" s="256"/>
      <c r="D8075" s="256"/>
    </row>
    <row r="8076" spans="3:4">
      <c r="C8076" s="256"/>
      <c r="D8076" s="256"/>
    </row>
    <row r="8077" spans="3:4">
      <c r="C8077" s="256"/>
      <c r="D8077" s="256"/>
    </row>
    <row r="8078" spans="3:4">
      <c r="C8078" s="256"/>
      <c r="D8078" s="256"/>
    </row>
    <row r="8079" spans="3:4">
      <c r="C8079" s="256"/>
      <c r="D8079" s="256"/>
    </row>
    <row r="8080" spans="3:4">
      <c r="C8080" s="256"/>
      <c r="D8080" s="256"/>
    </row>
    <row r="8081" spans="3:4">
      <c r="C8081" s="256"/>
      <c r="D8081" s="256"/>
    </row>
    <row r="8082" spans="3:4">
      <c r="C8082" s="256"/>
      <c r="D8082" s="256"/>
    </row>
    <row r="8083" spans="3:4">
      <c r="C8083" s="256"/>
      <c r="D8083" s="256"/>
    </row>
    <row r="8084" spans="3:4">
      <c r="C8084" s="256"/>
      <c r="D8084" s="256"/>
    </row>
    <row r="8085" spans="3:4">
      <c r="C8085" s="256"/>
      <c r="D8085" s="256"/>
    </row>
    <row r="8086" spans="3:4">
      <c r="C8086" s="256"/>
      <c r="D8086" s="256"/>
    </row>
    <row r="8087" spans="3:4">
      <c r="C8087" s="256"/>
      <c r="D8087" s="256"/>
    </row>
    <row r="8088" spans="3:4">
      <c r="C8088" s="256"/>
      <c r="D8088" s="256"/>
    </row>
    <row r="8089" spans="3:4">
      <c r="C8089" s="256"/>
      <c r="D8089" s="256"/>
    </row>
    <row r="8090" spans="3:4">
      <c r="C8090" s="256"/>
      <c r="D8090" s="256"/>
    </row>
    <row r="8091" spans="3:4">
      <c r="C8091" s="256"/>
      <c r="D8091" s="256"/>
    </row>
    <row r="8092" spans="3:4">
      <c r="C8092" s="256"/>
      <c r="D8092" s="256"/>
    </row>
    <row r="8093" spans="3:4">
      <c r="C8093" s="256"/>
      <c r="D8093" s="256"/>
    </row>
    <row r="8094" spans="3:4">
      <c r="C8094" s="256"/>
      <c r="D8094" s="256"/>
    </row>
    <row r="8095" spans="3:4">
      <c r="C8095" s="256"/>
      <c r="D8095" s="256"/>
    </row>
    <row r="8096" spans="3:4">
      <c r="C8096" s="256"/>
      <c r="D8096" s="256"/>
    </row>
    <row r="8097" spans="3:4">
      <c r="C8097" s="256"/>
      <c r="D8097" s="256"/>
    </row>
    <row r="8098" spans="3:4">
      <c r="C8098" s="256"/>
      <c r="D8098" s="256"/>
    </row>
    <row r="8099" spans="3:4">
      <c r="C8099" s="256"/>
      <c r="D8099" s="256"/>
    </row>
    <row r="8100" spans="3:4">
      <c r="C8100" s="256"/>
      <c r="D8100" s="256"/>
    </row>
    <row r="8101" spans="3:4">
      <c r="C8101" s="256"/>
      <c r="D8101" s="256"/>
    </row>
    <row r="8102" spans="3:4">
      <c r="C8102" s="256"/>
      <c r="D8102" s="256"/>
    </row>
    <row r="8103" spans="3:4">
      <c r="C8103" s="256"/>
      <c r="D8103" s="256"/>
    </row>
    <row r="8104" spans="3:4">
      <c r="C8104" s="256"/>
      <c r="D8104" s="256"/>
    </row>
    <row r="8105" spans="3:4">
      <c r="C8105" s="256"/>
      <c r="D8105" s="256"/>
    </row>
    <row r="8106" spans="3:4">
      <c r="C8106" s="256"/>
      <c r="D8106" s="256"/>
    </row>
    <row r="8107" spans="3:4">
      <c r="C8107" s="256"/>
      <c r="D8107" s="256"/>
    </row>
    <row r="8108" spans="3:4">
      <c r="C8108" s="256"/>
      <c r="D8108" s="256"/>
    </row>
    <row r="8109" spans="3:4">
      <c r="C8109" s="256"/>
      <c r="D8109" s="256"/>
    </row>
    <row r="8110" spans="3:4">
      <c r="C8110" s="256"/>
      <c r="D8110" s="256"/>
    </row>
    <row r="8111" spans="3:4">
      <c r="C8111" s="256"/>
      <c r="D8111" s="256"/>
    </row>
    <row r="8112" spans="3:4">
      <c r="C8112" s="256"/>
      <c r="D8112" s="256"/>
    </row>
    <row r="8113" spans="3:4">
      <c r="C8113" s="256"/>
      <c r="D8113" s="256"/>
    </row>
    <row r="8114" spans="3:4">
      <c r="C8114" s="256"/>
      <c r="D8114" s="256"/>
    </row>
    <row r="8115" spans="3:4">
      <c r="C8115" s="256"/>
      <c r="D8115" s="256"/>
    </row>
    <row r="8116" spans="3:4">
      <c r="C8116" s="256"/>
      <c r="D8116" s="256"/>
    </row>
    <row r="8117" spans="3:4">
      <c r="C8117" s="256"/>
      <c r="D8117" s="256"/>
    </row>
    <row r="8118" spans="3:4">
      <c r="C8118" s="256"/>
      <c r="D8118" s="256"/>
    </row>
    <row r="8119" spans="3:4">
      <c r="C8119" s="256"/>
      <c r="D8119" s="256"/>
    </row>
    <row r="8120" spans="3:4">
      <c r="C8120" s="256"/>
      <c r="D8120" s="256"/>
    </row>
    <row r="8121" spans="3:4">
      <c r="C8121" s="256"/>
      <c r="D8121" s="256"/>
    </row>
    <row r="8122" spans="3:4">
      <c r="C8122" s="256"/>
      <c r="D8122" s="256"/>
    </row>
    <row r="8123" spans="3:4">
      <c r="C8123" s="256"/>
      <c r="D8123" s="256"/>
    </row>
    <row r="8124" spans="3:4">
      <c r="C8124" s="256"/>
      <c r="D8124" s="256"/>
    </row>
    <row r="8125" spans="3:4">
      <c r="C8125" s="256"/>
      <c r="D8125" s="256"/>
    </row>
    <row r="8126" spans="3:4">
      <c r="C8126" s="256"/>
      <c r="D8126" s="256"/>
    </row>
    <row r="8127" spans="3:4">
      <c r="C8127" s="256"/>
      <c r="D8127" s="256"/>
    </row>
    <row r="8128" spans="3:4">
      <c r="C8128" s="256"/>
      <c r="D8128" s="256"/>
    </row>
    <row r="8129" spans="3:4">
      <c r="C8129" s="256"/>
      <c r="D8129" s="256"/>
    </row>
    <row r="8130" spans="3:4">
      <c r="C8130" s="256"/>
      <c r="D8130" s="256"/>
    </row>
    <row r="8131" spans="3:4">
      <c r="C8131" s="256"/>
      <c r="D8131" s="256"/>
    </row>
    <row r="8132" spans="3:4">
      <c r="C8132" s="256"/>
      <c r="D8132" s="256"/>
    </row>
    <row r="8133" spans="3:4">
      <c r="C8133" s="256"/>
      <c r="D8133" s="256"/>
    </row>
    <row r="8134" spans="3:4">
      <c r="C8134" s="256"/>
      <c r="D8134" s="256"/>
    </row>
    <row r="8135" spans="3:4">
      <c r="C8135" s="256"/>
      <c r="D8135" s="256"/>
    </row>
    <row r="8136" spans="3:4">
      <c r="C8136" s="256"/>
      <c r="D8136" s="256"/>
    </row>
    <row r="8137" spans="3:4">
      <c r="C8137" s="256"/>
      <c r="D8137" s="256"/>
    </row>
    <row r="8138" spans="3:4">
      <c r="C8138" s="256"/>
      <c r="D8138" s="256"/>
    </row>
    <row r="8139" spans="3:4">
      <c r="C8139" s="256"/>
      <c r="D8139" s="256"/>
    </row>
    <row r="8140" spans="3:4">
      <c r="C8140" s="256"/>
      <c r="D8140" s="256"/>
    </row>
    <row r="8141" spans="3:4">
      <c r="C8141" s="256"/>
      <c r="D8141" s="256"/>
    </row>
    <row r="8142" spans="3:4">
      <c r="C8142" s="256"/>
      <c r="D8142" s="256"/>
    </row>
    <row r="8143" spans="3:4">
      <c r="C8143" s="256"/>
      <c r="D8143" s="256"/>
    </row>
    <row r="8144" spans="3:4">
      <c r="C8144" s="256"/>
      <c r="D8144" s="256"/>
    </row>
    <row r="8145" spans="3:4">
      <c r="C8145" s="256"/>
      <c r="D8145" s="256"/>
    </row>
    <row r="8146" spans="3:4">
      <c r="C8146" s="256"/>
      <c r="D8146" s="256"/>
    </row>
    <row r="8147" spans="3:4">
      <c r="C8147" s="256"/>
      <c r="D8147" s="256"/>
    </row>
    <row r="8148" spans="3:4">
      <c r="C8148" s="256"/>
      <c r="D8148" s="256"/>
    </row>
    <row r="8149" spans="3:4">
      <c r="C8149" s="256"/>
      <c r="D8149" s="256"/>
    </row>
    <row r="8150" spans="3:4">
      <c r="C8150" s="256"/>
      <c r="D8150" s="256"/>
    </row>
    <row r="8151" spans="3:4">
      <c r="C8151" s="256"/>
      <c r="D8151" s="256"/>
    </row>
    <row r="8152" spans="3:4">
      <c r="C8152" s="256"/>
      <c r="D8152" s="256"/>
    </row>
    <row r="8153" spans="3:4">
      <c r="C8153" s="256"/>
      <c r="D8153" s="256"/>
    </row>
    <row r="8154" spans="3:4">
      <c r="C8154" s="256"/>
      <c r="D8154" s="256"/>
    </row>
    <row r="8155" spans="3:4">
      <c r="C8155" s="256"/>
      <c r="D8155" s="256"/>
    </row>
    <row r="8156" spans="3:4">
      <c r="C8156" s="256"/>
      <c r="D8156" s="256"/>
    </row>
    <row r="8157" spans="3:4">
      <c r="C8157" s="256"/>
      <c r="D8157" s="256"/>
    </row>
    <row r="8158" spans="3:4">
      <c r="C8158" s="256"/>
      <c r="D8158" s="256"/>
    </row>
    <row r="8159" spans="3:4">
      <c r="C8159" s="256"/>
      <c r="D8159" s="256"/>
    </row>
    <row r="8160" spans="3:4">
      <c r="C8160" s="256"/>
      <c r="D8160" s="256"/>
    </row>
    <row r="8161" spans="3:4">
      <c r="C8161" s="256"/>
      <c r="D8161" s="256"/>
    </row>
    <row r="8162" spans="3:4">
      <c r="C8162" s="256"/>
      <c r="D8162" s="256"/>
    </row>
    <row r="8163" spans="3:4">
      <c r="C8163" s="256"/>
      <c r="D8163" s="256"/>
    </row>
    <row r="8164" spans="3:4">
      <c r="C8164" s="256"/>
      <c r="D8164" s="256"/>
    </row>
    <row r="8165" spans="3:4">
      <c r="C8165" s="256"/>
      <c r="D8165" s="256"/>
    </row>
    <row r="8166" spans="3:4">
      <c r="C8166" s="256"/>
      <c r="D8166" s="256"/>
    </row>
    <row r="8167" spans="3:4">
      <c r="C8167" s="256"/>
      <c r="D8167" s="256"/>
    </row>
    <row r="8168" spans="3:4">
      <c r="C8168" s="256"/>
      <c r="D8168" s="256"/>
    </row>
    <row r="8169" spans="3:4">
      <c r="C8169" s="256"/>
      <c r="D8169" s="256"/>
    </row>
    <row r="8170" spans="3:4">
      <c r="C8170" s="256"/>
      <c r="D8170" s="256"/>
    </row>
    <row r="8171" spans="3:4">
      <c r="C8171" s="256"/>
      <c r="D8171" s="256"/>
    </row>
    <row r="8172" spans="3:4">
      <c r="C8172" s="256"/>
      <c r="D8172" s="256"/>
    </row>
    <row r="8173" spans="3:4">
      <c r="C8173" s="256"/>
      <c r="D8173" s="256"/>
    </row>
    <row r="8174" spans="3:4">
      <c r="C8174" s="256"/>
      <c r="D8174" s="256"/>
    </row>
    <row r="8175" spans="3:4">
      <c r="C8175" s="256"/>
      <c r="D8175" s="256"/>
    </row>
    <row r="8176" spans="3:4">
      <c r="C8176" s="256"/>
      <c r="D8176" s="256"/>
    </row>
    <row r="8177" spans="3:4">
      <c r="C8177" s="256"/>
      <c r="D8177" s="256"/>
    </row>
    <row r="8178" spans="3:4">
      <c r="C8178" s="256"/>
      <c r="D8178" s="256"/>
    </row>
    <row r="8179" spans="3:4">
      <c r="C8179" s="256"/>
      <c r="D8179" s="256"/>
    </row>
    <row r="8180" spans="3:4">
      <c r="C8180" s="256"/>
      <c r="D8180" s="256"/>
    </row>
    <row r="8181" spans="3:4">
      <c r="C8181" s="256"/>
      <c r="D8181" s="256"/>
    </row>
    <row r="8182" spans="3:4">
      <c r="C8182" s="256"/>
      <c r="D8182" s="256"/>
    </row>
    <row r="8183" spans="3:4">
      <c r="C8183" s="256"/>
      <c r="D8183" s="256"/>
    </row>
    <row r="8184" spans="3:4">
      <c r="C8184" s="256"/>
      <c r="D8184" s="256"/>
    </row>
    <row r="8185" spans="3:4">
      <c r="C8185" s="256"/>
      <c r="D8185" s="256"/>
    </row>
    <row r="8186" spans="3:4">
      <c r="C8186" s="256"/>
      <c r="D8186" s="256"/>
    </row>
    <row r="8187" spans="3:4">
      <c r="C8187" s="256"/>
      <c r="D8187" s="256"/>
    </row>
    <row r="8188" spans="3:4">
      <c r="C8188" s="256"/>
      <c r="D8188" s="256"/>
    </row>
    <row r="8189" spans="3:4">
      <c r="C8189" s="256"/>
      <c r="D8189" s="256"/>
    </row>
    <row r="8190" spans="3:4">
      <c r="C8190" s="256"/>
      <c r="D8190" s="256"/>
    </row>
    <row r="8191" spans="3:4">
      <c r="C8191" s="256"/>
      <c r="D8191" s="256"/>
    </row>
    <row r="8192" spans="3:4">
      <c r="C8192" s="256"/>
      <c r="D8192" s="256"/>
    </row>
    <row r="8193" spans="3:4">
      <c r="C8193" s="256"/>
      <c r="D8193" s="256"/>
    </row>
    <row r="8194" spans="3:4">
      <c r="C8194" s="256"/>
      <c r="D8194" s="256"/>
    </row>
    <row r="8195" spans="3:4">
      <c r="C8195" s="256"/>
      <c r="D8195" s="256"/>
    </row>
    <row r="8196" spans="3:4">
      <c r="C8196" s="256"/>
      <c r="D8196" s="256"/>
    </row>
    <row r="8197" spans="3:4">
      <c r="C8197" s="256"/>
      <c r="D8197" s="256"/>
    </row>
    <row r="8198" spans="3:4">
      <c r="C8198" s="256"/>
      <c r="D8198" s="256"/>
    </row>
    <row r="8199" spans="3:4">
      <c r="C8199" s="256"/>
      <c r="D8199" s="256"/>
    </row>
    <row r="8200" spans="3:4">
      <c r="C8200" s="256"/>
      <c r="D8200" s="256"/>
    </row>
    <row r="8201" spans="3:4">
      <c r="C8201" s="256"/>
      <c r="D8201" s="256"/>
    </row>
    <row r="8202" spans="3:4">
      <c r="C8202" s="256"/>
      <c r="D8202" s="256"/>
    </row>
    <row r="8203" spans="3:4">
      <c r="C8203" s="256"/>
      <c r="D8203" s="256"/>
    </row>
    <row r="8204" spans="3:4">
      <c r="C8204" s="256"/>
      <c r="D8204" s="256"/>
    </row>
    <row r="8205" spans="3:4">
      <c r="C8205" s="256"/>
      <c r="D8205" s="256"/>
    </row>
    <row r="8206" spans="3:4">
      <c r="C8206" s="256"/>
      <c r="D8206" s="256"/>
    </row>
    <row r="8207" spans="3:4">
      <c r="C8207" s="256"/>
      <c r="D8207" s="256"/>
    </row>
    <row r="8208" spans="3:4">
      <c r="C8208" s="256"/>
      <c r="D8208" s="256"/>
    </row>
    <row r="8209" spans="3:4">
      <c r="C8209" s="256"/>
      <c r="D8209" s="256"/>
    </row>
    <row r="8210" spans="3:4">
      <c r="C8210" s="256"/>
      <c r="D8210" s="256"/>
    </row>
    <row r="8211" spans="3:4">
      <c r="C8211" s="256"/>
      <c r="D8211" s="256"/>
    </row>
    <row r="8212" spans="3:4">
      <c r="C8212" s="256"/>
      <c r="D8212" s="256"/>
    </row>
    <row r="8213" spans="3:4">
      <c r="C8213" s="256"/>
      <c r="D8213" s="256"/>
    </row>
    <row r="8214" spans="3:4">
      <c r="C8214" s="256"/>
      <c r="D8214" s="256"/>
    </row>
    <row r="8215" spans="3:4">
      <c r="C8215" s="256"/>
      <c r="D8215" s="256"/>
    </row>
    <row r="8216" spans="3:4">
      <c r="C8216" s="256"/>
      <c r="D8216" s="256"/>
    </row>
    <row r="8217" spans="3:4">
      <c r="C8217" s="256"/>
      <c r="D8217" s="256"/>
    </row>
    <row r="8218" spans="3:4">
      <c r="C8218" s="256"/>
      <c r="D8218" s="256"/>
    </row>
    <row r="8219" spans="3:4">
      <c r="C8219" s="256"/>
      <c r="D8219" s="256"/>
    </row>
    <row r="8220" spans="3:4">
      <c r="C8220" s="256"/>
      <c r="D8220" s="256"/>
    </row>
    <row r="8221" spans="3:4">
      <c r="C8221" s="256"/>
      <c r="D8221" s="256"/>
    </row>
    <row r="8222" spans="3:4">
      <c r="C8222" s="256"/>
      <c r="D8222" s="256"/>
    </row>
    <row r="8223" spans="3:4">
      <c r="C8223" s="256"/>
      <c r="D8223" s="256"/>
    </row>
    <row r="8224" spans="3:4">
      <c r="C8224" s="256"/>
      <c r="D8224" s="256"/>
    </row>
    <row r="8225" spans="3:4">
      <c r="C8225" s="256"/>
      <c r="D8225" s="256"/>
    </row>
    <row r="8226" spans="3:4">
      <c r="C8226" s="256"/>
      <c r="D8226" s="256"/>
    </row>
    <row r="8227" spans="3:4">
      <c r="C8227" s="256"/>
      <c r="D8227" s="256"/>
    </row>
    <row r="8228" spans="3:4">
      <c r="C8228" s="256"/>
      <c r="D8228" s="256"/>
    </row>
    <row r="8229" spans="3:4">
      <c r="C8229" s="256"/>
      <c r="D8229" s="256"/>
    </row>
    <row r="8230" spans="3:4">
      <c r="C8230" s="256"/>
      <c r="D8230" s="256"/>
    </row>
    <row r="8231" spans="3:4">
      <c r="C8231" s="256"/>
      <c r="D8231" s="256"/>
    </row>
    <row r="8232" spans="3:4">
      <c r="C8232" s="256"/>
      <c r="D8232" s="256"/>
    </row>
    <row r="8233" spans="3:4">
      <c r="C8233" s="256"/>
      <c r="D8233" s="256"/>
    </row>
    <row r="8234" spans="3:4">
      <c r="C8234" s="256"/>
      <c r="D8234" s="256"/>
    </row>
    <row r="8235" spans="3:4">
      <c r="C8235" s="256"/>
      <c r="D8235" s="256"/>
    </row>
    <row r="8236" spans="3:4">
      <c r="C8236" s="256"/>
      <c r="D8236" s="256"/>
    </row>
    <row r="8237" spans="3:4">
      <c r="C8237" s="256"/>
      <c r="D8237" s="256"/>
    </row>
    <row r="8238" spans="3:4">
      <c r="C8238" s="256"/>
      <c r="D8238" s="256"/>
    </row>
    <row r="8239" spans="3:4">
      <c r="C8239" s="256"/>
      <c r="D8239" s="256"/>
    </row>
    <row r="8240" spans="3:4">
      <c r="C8240" s="256"/>
      <c r="D8240" s="256"/>
    </row>
    <row r="8241" spans="3:4">
      <c r="C8241" s="256"/>
      <c r="D8241" s="256"/>
    </row>
    <row r="8242" spans="3:4">
      <c r="C8242" s="256"/>
      <c r="D8242" s="256"/>
    </row>
    <row r="8243" spans="3:4">
      <c r="C8243" s="256"/>
      <c r="D8243" s="256"/>
    </row>
    <row r="8244" spans="3:4">
      <c r="C8244" s="256"/>
      <c r="D8244" s="256"/>
    </row>
    <row r="8245" spans="3:4">
      <c r="C8245" s="256"/>
      <c r="D8245" s="256"/>
    </row>
    <row r="8246" spans="3:4">
      <c r="C8246" s="256"/>
      <c r="D8246" s="256"/>
    </row>
    <row r="8247" spans="3:4">
      <c r="C8247" s="256"/>
      <c r="D8247" s="256"/>
    </row>
    <row r="8248" spans="3:4">
      <c r="C8248" s="256"/>
      <c r="D8248" s="256"/>
    </row>
    <row r="8249" spans="3:4">
      <c r="C8249" s="256"/>
      <c r="D8249" s="256"/>
    </row>
    <row r="8250" spans="3:4">
      <c r="C8250" s="256"/>
      <c r="D8250" s="256"/>
    </row>
    <row r="8251" spans="3:4">
      <c r="C8251" s="256"/>
      <c r="D8251" s="256"/>
    </row>
    <row r="8252" spans="3:4">
      <c r="C8252" s="256"/>
      <c r="D8252" s="256"/>
    </row>
    <row r="8253" spans="3:4">
      <c r="C8253" s="256"/>
      <c r="D8253" s="256"/>
    </row>
    <row r="8254" spans="3:4">
      <c r="C8254" s="256"/>
      <c r="D8254" s="256"/>
    </row>
    <row r="8255" spans="3:4">
      <c r="C8255" s="256"/>
      <c r="D8255" s="256"/>
    </row>
    <row r="8256" spans="3:4">
      <c r="C8256" s="256"/>
      <c r="D8256" s="256"/>
    </row>
    <row r="8257" spans="3:4">
      <c r="C8257" s="256"/>
      <c r="D8257" s="256"/>
    </row>
    <row r="8258" spans="3:4">
      <c r="C8258" s="256"/>
      <c r="D8258" s="256"/>
    </row>
    <row r="8259" spans="3:4">
      <c r="C8259" s="256"/>
      <c r="D8259" s="256"/>
    </row>
    <row r="8260" spans="3:4">
      <c r="C8260" s="256"/>
      <c r="D8260" s="256"/>
    </row>
    <row r="8261" spans="3:4">
      <c r="C8261" s="256"/>
      <c r="D8261" s="256"/>
    </row>
    <row r="8262" spans="3:4">
      <c r="C8262" s="256"/>
      <c r="D8262" s="256"/>
    </row>
    <row r="8263" spans="3:4">
      <c r="C8263" s="256"/>
      <c r="D8263" s="256"/>
    </row>
    <row r="8264" spans="3:4">
      <c r="C8264" s="256"/>
      <c r="D8264" s="256"/>
    </row>
    <row r="8265" spans="3:4">
      <c r="C8265" s="256"/>
      <c r="D8265" s="256"/>
    </row>
    <row r="8266" spans="3:4">
      <c r="C8266" s="256"/>
      <c r="D8266" s="256"/>
    </row>
    <row r="8267" spans="3:4">
      <c r="C8267" s="256"/>
      <c r="D8267" s="256"/>
    </row>
    <row r="8268" spans="3:4">
      <c r="C8268" s="256"/>
      <c r="D8268" s="256"/>
    </row>
    <row r="8269" spans="3:4">
      <c r="C8269" s="256"/>
      <c r="D8269" s="256"/>
    </row>
    <row r="8270" spans="3:4">
      <c r="C8270" s="256"/>
      <c r="D8270" s="256"/>
    </row>
    <row r="8271" spans="3:4">
      <c r="C8271" s="256"/>
      <c r="D8271" s="256"/>
    </row>
    <row r="8272" spans="3:4">
      <c r="C8272" s="256"/>
      <c r="D8272" s="256"/>
    </row>
    <row r="8273" spans="3:4">
      <c r="C8273" s="256"/>
      <c r="D8273" s="256"/>
    </row>
    <row r="8274" spans="3:4">
      <c r="C8274" s="256"/>
      <c r="D8274" s="256"/>
    </row>
    <row r="8275" spans="3:4">
      <c r="C8275" s="256"/>
      <c r="D8275" s="256"/>
    </row>
    <row r="8276" spans="3:4">
      <c r="C8276" s="256"/>
      <c r="D8276" s="256"/>
    </row>
    <row r="8277" spans="3:4">
      <c r="C8277" s="256"/>
      <c r="D8277" s="256"/>
    </row>
    <row r="8278" spans="3:4">
      <c r="C8278" s="256"/>
      <c r="D8278" s="256"/>
    </row>
    <row r="8279" spans="3:4">
      <c r="C8279" s="256"/>
      <c r="D8279" s="256"/>
    </row>
    <row r="8280" spans="3:4">
      <c r="C8280" s="256"/>
      <c r="D8280" s="256"/>
    </row>
    <row r="8281" spans="3:4">
      <c r="C8281" s="256"/>
      <c r="D8281" s="256"/>
    </row>
    <row r="8282" spans="3:4">
      <c r="C8282" s="256"/>
      <c r="D8282" s="256"/>
    </row>
    <row r="8283" spans="3:4">
      <c r="C8283" s="256"/>
      <c r="D8283" s="256"/>
    </row>
    <row r="8284" spans="3:4">
      <c r="C8284" s="256"/>
      <c r="D8284" s="256"/>
    </row>
    <row r="8285" spans="3:4">
      <c r="C8285" s="256"/>
      <c r="D8285" s="256"/>
    </row>
    <row r="8286" spans="3:4">
      <c r="C8286" s="256"/>
      <c r="D8286" s="256"/>
    </row>
    <row r="8287" spans="3:4">
      <c r="C8287" s="256"/>
      <c r="D8287" s="256"/>
    </row>
    <row r="8288" spans="3:4">
      <c r="C8288" s="256"/>
      <c r="D8288" s="256"/>
    </row>
    <row r="8289" spans="3:4">
      <c r="C8289" s="256"/>
      <c r="D8289" s="256"/>
    </row>
    <row r="8290" spans="3:4">
      <c r="C8290" s="256"/>
      <c r="D8290" s="256"/>
    </row>
    <row r="8291" spans="3:4">
      <c r="C8291" s="256"/>
      <c r="D8291" s="256"/>
    </row>
    <row r="8292" spans="3:4">
      <c r="C8292" s="256"/>
      <c r="D8292" s="256"/>
    </row>
    <row r="8293" spans="3:4">
      <c r="C8293" s="256"/>
      <c r="D8293" s="256"/>
    </row>
    <row r="8294" spans="3:4">
      <c r="C8294" s="256"/>
      <c r="D8294" s="256"/>
    </row>
    <row r="8295" spans="3:4">
      <c r="C8295" s="256"/>
      <c r="D8295" s="256"/>
    </row>
    <row r="8296" spans="3:4">
      <c r="C8296" s="256"/>
      <c r="D8296" s="256"/>
    </row>
    <row r="8297" spans="3:4">
      <c r="C8297" s="256"/>
      <c r="D8297" s="256"/>
    </row>
    <row r="8298" spans="3:4">
      <c r="C8298" s="256"/>
      <c r="D8298" s="256"/>
    </row>
    <row r="8299" spans="3:4">
      <c r="C8299" s="256"/>
      <c r="D8299" s="256"/>
    </row>
    <row r="8300" spans="3:4">
      <c r="C8300" s="256"/>
      <c r="D8300" s="256"/>
    </row>
    <row r="8301" spans="3:4">
      <c r="C8301" s="256"/>
      <c r="D8301" s="256"/>
    </row>
    <row r="8302" spans="3:4">
      <c r="C8302" s="256"/>
      <c r="D8302" s="256"/>
    </row>
    <row r="8303" spans="3:4">
      <c r="C8303" s="256"/>
      <c r="D8303" s="256"/>
    </row>
    <row r="8304" spans="3:4">
      <c r="C8304" s="256"/>
      <c r="D8304" s="256"/>
    </row>
    <row r="8305" spans="3:4">
      <c r="C8305" s="256"/>
      <c r="D8305" s="256"/>
    </row>
    <row r="8306" spans="3:4">
      <c r="C8306" s="256"/>
      <c r="D8306" s="256"/>
    </row>
    <row r="8307" spans="3:4">
      <c r="C8307" s="256"/>
      <c r="D8307" s="256"/>
    </row>
    <row r="8308" spans="3:4">
      <c r="C8308" s="256"/>
      <c r="D8308" s="256"/>
    </row>
    <row r="8309" spans="3:4">
      <c r="C8309" s="256"/>
      <c r="D8309" s="256"/>
    </row>
    <row r="8310" spans="3:4">
      <c r="C8310" s="256"/>
      <c r="D8310" s="256"/>
    </row>
    <row r="8311" spans="3:4">
      <c r="C8311" s="256"/>
      <c r="D8311" s="256"/>
    </row>
    <row r="8312" spans="3:4">
      <c r="C8312" s="256"/>
      <c r="D8312" s="256"/>
    </row>
    <row r="8313" spans="3:4">
      <c r="C8313" s="256"/>
      <c r="D8313" s="256"/>
    </row>
    <row r="8314" spans="3:4">
      <c r="C8314" s="256"/>
      <c r="D8314" s="256"/>
    </row>
    <row r="8315" spans="3:4">
      <c r="C8315" s="256"/>
      <c r="D8315" s="256"/>
    </row>
    <row r="8316" spans="3:4">
      <c r="C8316" s="256"/>
      <c r="D8316" s="256"/>
    </row>
    <row r="8317" spans="3:4">
      <c r="C8317" s="256"/>
      <c r="D8317" s="256"/>
    </row>
    <row r="8318" spans="3:4">
      <c r="C8318" s="256"/>
      <c r="D8318" s="256"/>
    </row>
    <row r="8319" spans="3:4">
      <c r="C8319" s="256"/>
      <c r="D8319" s="256"/>
    </row>
    <row r="8320" spans="3:4">
      <c r="C8320" s="256"/>
      <c r="D8320" s="256"/>
    </row>
    <row r="8321" spans="3:4">
      <c r="C8321" s="256"/>
      <c r="D8321" s="256"/>
    </row>
    <row r="8322" spans="3:4">
      <c r="C8322" s="256"/>
      <c r="D8322" s="256"/>
    </row>
    <row r="8323" spans="3:4">
      <c r="C8323" s="256"/>
      <c r="D8323" s="256"/>
    </row>
    <row r="8324" spans="3:4">
      <c r="C8324" s="256"/>
      <c r="D8324" s="256"/>
    </row>
    <row r="8325" spans="3:4">
      <c r="C8325" s="256"/>
      <c r="D8325" s="256"/>
    </row>
    <row r="8326" spans="3:4">
      <c r="C8326" s="256"/>
      <c r="D8326" s="256"/>
    </row>
    <row r="8327" spans="3:4">
      <c r="C8327" s="256"/>
      <c r="D8327" s="256"/>
    </row>
    <row r="8328" spans="3:4">
      <c r="C8328" s="256"/>
      <c r="D8328" s="256"/>
    </row>
    <row r="8329" spans="3:4">
      <c r="C8329" s="256"/>
      <c r="D8329" s="256"/>
    </row>
    <row r="8330" spans="3:4">
      <c r="C8330" s="256"/>
      <c r="D8330" s="256"/>
    </row>
    <row r="8331" spans="3:4">
      <c r="C8331" s="256"/>
      <c r="D8331" s="256"/>
    </row>
    <row r="8332" spans="3:4">
      <c r="C8332" s="256"/>
      <c r="D8332" s="256"/>
    </row>
    <row r="8333" spans="3:4">
      <c r="C8333" s="256"/>
      <c r="D8333" s="256"/>
    </row>
    <row r="8334" spans="3:4">
      <c r="C8334" s="256"/>
      <c r="D8334" s="256"/>
    </row>
    <row r="8335" spans="3:4">
      <c r="C8335" s="256"/>
      <c r="D8335" s="256"/>
    </row>
    <row r="8336" spans="3:4">
      <c r="C8336" s="256"/>
      <c r="D8336" s="256"/>
    </row>
    <row r="8337" spans="3:4">
      <c r="C8337" s="256"/>
      <c r="D8337" s="256"/>
    </row>
    <row r="8338" spans="3:4">
      <c r="C8338" s="256"/>
      <c r="D8338" s="256"/>
    </row>
    <row r="8339" spans="3:4">
      <c r="C8339" s="256"/>
      <c r="D8339" s="256"/>
    </row>
    <row r="8340" spans="3:4">
      <c r="C8340" s="256"/>
      <c r="D8340" s="256"/>
    </row>
    <row r="8341" spans="3:4">
      <c r="C8341" s="256"/>
      <c r="D8341" s="256"/>
    </row>
    <row r="8342" spans="3:4">
      <c r="C8342" s="256"/>
      <c r="D8342" s="256"/>
    </row>
    <row r="8343" spans="3:4">
      <c r="C8343" s="256"/>
      <c r="D8343" s="256"/>
    </row>
    <row r="8344" spans="3:4">
      <c r="C8344" s="256"/>
      <c r="D8344" s="256"/>
    </row>
    <row r="8345" spans="3:4">
      <c r="C8345" s="256"/>
      <c r="D8345" s="256"/>
    </row>
    <row r="8346" spans="3:4">
      <c r="C8346" s="256"/>
      <c r="D8346" s="256"/>
    </row>
    <row r="8347" spans="3:4">
      <c r="C8347" s="256"/>
      <c r="D8347" s="256"/>
    </row>
    <row r="8348" spans="3:4">
      <c r="C8348" s="256"/>
      <c r="D8348" s="256"/>
    </row>
    <row r="8349" spans="3:4">
      <c r="C8349" s="256"/>
      <c r="D8349" s="256"/>
    </row>
    <row r="8350" spans="3:4">
      <c r="C8350" s="256"/>
      <c r="D8350" s="256"/>
    </row>
    <row r="8351" spans="3:4">
      <c r="C8351" s="256"/>
      <c r="D8351" s="256"/>
    </row>
    <row r="8352" spans="3:4">
      <c r="C8352" s="256"/>
      <c r="D8352" s="256"/>
    </row>
    <row r="8353" spans="3:4">
      <c r="C8353" s="256"/>
      <c r="D8353" s="256"/>
    </row>
    <row r="8354" spans="3:4">
      <c r="C8354" s="256"/>
      <c r="D8354" s="256"/>
    </row>
    <row r="8355" spans="3:4">
      <c r="C8355" s="256"/>
      <c r="D8355" s="256"/>
    </row>
    <row r="8356" spans="3:4">
      <c r="C8356" s="256"/>
      <c r="D8356" s="256"/>
    </row>
    <row r="8357" spans="3:4">
      <c r="C8357" s="256"/>
      <c r="D8357" s="256"/>
    </row>
    <row r="8358" spans="3:4">
      <c r="C8358" s="256"/>
      <c r="D8358" s="256"/>
    </row>
    <row r="8359" spans="3:4">
      <c r="C8359" s="256"/>
      <c r="D8359" s="256"/>
    </row>
    <row r="8360" spans="3:4">
      <c r="C8360" s="256"/>
      <c r="D8360" s="256"/>
    </row>
    <row r="8361" spans="3:4">
      <c r="C8361" s="256"/>
      <c r="D8361" s="256"/>
    </row>
    <row r="8362" spans="3:4">
      <c r="C8362" s="256"/>
      <c r="D8362" s="256"/>
    </row>
    <row r="8363" spans="3:4">
      <c r="C8363" s="256"/>
      <c r="D8363" s="256"/>
    </row>
    <row r="8364" spans="3:4">
      <c r="C8364" s="256"/>
      <c r="D8364" s="256"/>
    </row>
    <row r="8365" spans="3:4">
      <c r="C8365" s="256"/>
      <c r="D8365" s="256"/>
    </row>
    <row r="8366" spans="3:4">
      <c r="C8366" s="256"/>
      <c r="D8366" s="256"/>
    </row>
    <row r="8367" spans="3:4">
      <c r="C8367" s="256"/>
      <c r="D8367" s="256"/>
    </row>
    <row r="8368" spans="3:4">
      <c r="C8368" s="256"/>
      <c r="D8368" s="256"/>
    </row>
    <row r="8369" spans="3:4">
      <c r="C8369" s="256"/>
      <c r="D8369" s="256"/>
    </row>
    <row r="8370" spans="3:4">
      <c r="C8370" s="256"/>
      <c r="D8370" s="256"/>
    </row>
    <row r="8371" spans="3:4">
      <c r="C8371" s="256"/>
      <c r="D8371" s="256"/>
    </row>
    <row r="8372" spans="3:4">
      <c r="C8372" s="256"/>
      <c r="D8372" s="256"/>
    </row>
    <row r="8373" spans="3:4">
      <c r="C8373" s="256"/>
      <c r="D8373" s="256"/>
    </row>
    <row r="8374" spans="3:4">
      <c r="C8374" s="256"/>
      <c r="D8374" s="256"/>
    </row>
    <row r="8375" spans="3:4">
      <c r="C8375" s="256"/>
      <c r="D8375" s="256"/>
    </row>
    <row r="8376" spans="3:4">
      <c r="C8376" s="256"/>
      <c r="D8376" s="256"/>
    </row>
    <row r="8377" spans="3:4">
      <c r="C8377" s="256"/>
      <c r="D8377" s="256"/>
    </row>
    <row r="8378" spans="3:4">
      <c r="C8378" s="256"/>
      <c r="D8378" s="256"/>
    </row>
    <row r="8379" spans="3:4">
      <c r="C8379" s="256"/>
      <c r="D8379" s="256"/>
    </row>
    <row r="8380" spans="3:4">
      <c r="C8380" s="256"/>
      <c r="D8380" s="256"/>
    </row>
    <row r="8381" spans="3:4">
      <c r="C8381" s="256"/>
      <c r="D8381" s="256"/>
    </row>
    <row r="8382" spans="3:4">
      <c r="C8382" s="256"/>
      <c r="D8382" s="256"/>
    </row>
    <row r="8383" spans="3:4">
      <c r="C8383" s="256"/>
      <c r="D8383" s="256"/>
    </row>
    <row r="8384" spans="3:4">
      <c r="C8384" s="256"/>
      <c r="D8384" s="256"/>
    </row>
    <row r="8385" spans="3:4">
      <c r="C8385" s="256"/>
      <c r="D8385" s="256"/>
    </row>
    <row r="8386" spans="3:4">
      <c r="C8386" s="256"/>
      <c r="D8386" s="256"/>
    </row>
    <row r="8387" spans="3:4">
      <c r="C8387" s="256"/>
      <c r="D8387" s="256"/>
    </row>
    <row r="8388" spans="3:4">
      <c r="C8388" s="256"/>
      <c r="D8388" s="256"/>
    </row>
    <row r="8389" spans="3:4">
      <c r="C8389" s="256"/>
      <c r="D8389" s="256"/>
    </row>
    <row r="8390" spans="3:4">
      <c r="C8390" s="256"/>
      <c r="D8390" s="256"/>
    </row>
    <row r="8391" spans="3:4">
      <c r="C8391" s="256"/>
      <c r="D8391" s="256"/>
    </row>
    <row r="8392" spans="3:4">
      <c r="C8392" s="256"/>
      <c r="D8392" s="256"/>
    </row>
    <row r="8393" spans="3:4">
      <c r="C8393" s="256"/>
      <c r="D8393" s="256"/>
    </row>
    <row r="8394" spans="3:4">
      <c r="C8394" s="256"/>
      <c r="D8394" s="256"/>
    </row>
    <row r="8395" spans="3:4">
      <c r="C8395" s="256"/>
      <c r="D8395" s="256"/>
    </row>
    <row r="8396" spans="3:4">
      <c r="C8396" s="256"/>
      <c r="D8396" s="256"/>
    </row>
    <row r="8397" spans="3:4">
      <c r="C8397" s="256"/>
      <c r="D8397" s="256"/>
    </row>
    <row r="8398" spans="3:4">
      <c r="C8398" s="256"/>
      <c r="D8398" s="256"/>
    </row>
    <row r="8399" spans="3:4">
      <c r="C8399" s="256"/>
      <c r="D8399" s="256"/>
    </row>
    <row r="8400" spans="3:4">
      <c r="C8400" s="256"/>
      <c r="D8400" s="256"/>
    </row>
    <row r="8401" spans="3:4">
      <c r="C8401" s="256"/>
      <c r="D8401" s="256"/>
    </row>
    <row r="8402" spans="3:4">
      <c r="C8402" s="256"/>
      <c r="D8402" s="256"/>
    </row>
    <row r="8403" spans="3:4">
      <c r="C8403" s="256"/>
      <c r="D8403" s="256"/>
    </row>
    <row r="8404" spans="3:4">
      <c r="C8404" s="256"/>
      <c r="D8404" s="256"/>
    </row>
    <row r="8405" spans="3:4">
      <c r="C8405" s="256"/>
      <c r="D8405" s="256"/>
    </row>
    <row r="8406" spans="3:4">
      <c r="C8406" s="256"/>
      <c r="D8406" s="256"/>
    </row>
    <row r="8407" spans="3:4">
      <c r="C8407" s="256"/>
      <c r="D8407" s="256"/>
    </row>
    <row r="8408" spans="3:4">
      <c r="C8408" s="256"/>
      <c r="D8408" s="256"/>
    </row>
    <row r="8409" spans="3:4">
      <c r="C8409" s="256"/>
      <c r="D8409" s="256"/>
    </row>
    <row r="8410" spans="3:4">
      <c r="C8410" s="256"/>
      <c r="D8410" s="256"/>
    </row>
    <row r="8411" spans="3:4">
      <c r="C8411" s="256"/>
      <c r="D8411" s="256"/>
    </row>
    <row r="8412" spans="3:4">
      <c r="C8412" s="256"/>
      <c r="D8412" s="256"/>
    </row>
    <row r="8413" spans="3:4">
      <c r="C8413" s="256"/>
      <c r="D8413" s="256"/>
    </row>
    <row r="8414" spans="3:4">
      <c r="C8414" s="256"/>
      <c r="D8414" s="256"/>
    </row>
    <row r="8415" spans="3:4">
      <c r="C8415" s="256"/>
      <c r="D8415" s="256"/>
    </row>
    <row r="8416" spans="3:4">
      <c r="C8416" s="256"/>
      <c r="D8416" s="256"/>
    </row>
    <row r="8417" spans="3:4">
      <c r="C8417" s="256"/>
      <c r="D8417" s="256"/>
    </row>
    <row r="8418" spans="3:4">
      <c r="C8418" s="256"/>
      <c r="D8418" s="256"/>
    </row>
    <row r="8419" spans="3:4">
      <c r="C8419" s="256"/>
      <c r="D8419" s="256"/>
    </row>
    <row r="8420" spans="3:4">
      <c r="C8420" s="256"/>
      <c r="D8420" s="256"/>
    </row>
    <row r="8421" spans="3:4">
      <c r="C8421" s="256"/>
      <c r="D8421" s="256"/>
    </row>
    <row r="8422" spans="3:4">
      <c r="C8422" s="256"/>
      <c r="D8422" s="256"/>
    </row>
    <row r="8423" spans="3:4">
      <c r="C8423" s="256"/>
      <c r="D8423" s="256"/>
    </row>
    <row r="8424" spans="3:4">
      <c r="C8424" s="256"/>
      <c r="D8424" s="256"/>
    </row>
    <row r="8425" spans="3:4">
      <c r="C8425" s="256"/>
      <c r="D8425" s="256"/>
    </row>
    <row r="8426" spans="3:4">
      <c r="C8426" s="256"/>
      <c r="D8426" s="256"/>
    </row>
    <row r="8427" spans="3:4">
      <c r="C8427" s="256"/>
      <c r="D8427" s="256"/>
    </row>
    <row r="8428" spans="3:4">
      <c r="C8428" s="256"/>
      <c r="D8428" s="256"/>
    </row>
    <row r="8429" spans="3:4">
      <c r="C8429" s="256"/>
      <c r="D8429" s="256"/>
    </row>
    <row r="8430" spans="3:4">
      <c r="C8430" s="256"/>
      <c r="D8430" s="256"/>
    </row>
    <row r="8431" spans="3:4">
      <c r="C8431" s="256"/>
      <c r="D8431" s="256"/>
    </row>
    <row r="8432" spans="3:4">
      <c r="C8432" s="256"/>
      <c r="D8432" s="256"/>
    </row>
    <row r="8433" spans="3:4">
      <c r="C8433" s="256"/>
      <c r="D8433" s="256"/>
    </row>
    <row r="8434" spans="3:4">
      <c r="C8434" s="256"/>
      <c r="D8434" s="256"/>
    </row>
    <row r="8435" spans="3:4">
      <c r="C8435" s="256"/>
      <c r="D8435" s="256"/>
    </row>
    <row r="8436" spans="3:4">
      <c r="C8436" s="256"/>
      <c r="D8436" s="256"/>
    </row>
    <row r="8437" spans="3:4">
      <c r="C8437" s="256"/>
      <c r="D8437" s="256"/>
    </row>
    <row r="8438" spans="3:4">
      <c r="C8438" s="256"/>
      <c r="D8438" s="256"/>
    </row>
    <row r="8439" spans="3:4">
      <c r="C8439" s="256"/>
      <c r="D8439" s="256"/>
    </row>
    <row r="8440" spans="3:4">
      <c r="C8440" s="256"/>
      <c r="D8440" s="256"/>
    </row>
    <row r="8441" spans="3:4">
      <c r="C8441" s="256"/>
      <c r="D8441" s="256"/>
    </row>
    <row r="8442" spans="3:4">
      <c r="C8442" s="256"/>
      <c r="D8442" s="256"/>
    </row>
    <row r="8443" spans="3:4">
      <c r="C8443" s="256"/>
      <c r="D8443" s="256"/>
    </row>
    <row r="8444" spans="3:4">
      <c r="C8444" s="256"/>
      <c r="D8444" s="256"/>
    </row>
    <row r="8445" spans="3:4">
      <c r="C8445" s="256"/>
      <c r="D8445" s="256"/>
    </row>
    <row r="8446" spans="3:4">
      <c r="C8446" s="256"/>
      <c r="D8446" s="256"/>
    </row>
    <row r="8447" spans="3:4">
      <c r="C8447" s="256"/>
      <c r="D8447" s="256"/>
    </row>
    <row r="8448" spans="3:4">
      <c r="C8448" s="256"/>
      <c r="D8448" s="256"/>
    </row>
    <row r="8449" spans="3:4">
      <c r="C8449" s="256"/>
      <c r="D8449" s="256"/>
    </row>
    <row r="8450" spans="3:4">
      <c r="C8450" s="256"/>
      <c r="D8450" s="256"/>
    </row>
    <row r="8451" spans="3:4">
      <c r="C8451" s="256"/>
      <c r="D8451" s="256"/>
    </row>
    <row r="8452" spans="3:4">
      <c r="C8452" s="256"/>
      <c r="D8452" s="256"/>
    </row>
    <row r="8453" spans="3:4">
      <c r="C8453" s="256"/>
      <c r="D8453" s="256"/>
    </row>
    <row r="8454" spans="3:4">
      <c r="C8454" s="256"/>
      <c r="D8454" s="256"/>
    </row>
    <row r="8455" spans="3:4">
      <c r="C8455" s="256"/>
      <c r="D8455" s="256"/>
    </row>
    <row r="8456" spans="3:4">
      <c r="C8456" s="256"/>
      <c r="D8456" s="256"/>
    </row>
    <row r="8457" spans="3:4">
      <c r="C8457" s="256"/>
      <c r="D8457" s="256"/>
    </row>
    <row r="8458" spans="3:4">
      <c r="C8458" s="256"/>
      <c r="D8458" s="256"/>
    </row>
    <row r="8459" spans="3:4">
      <c r="C8459" s="256"/>
      <c r="D8459" s="256"/>
    </row>
    <row r="8460" spans="3:4">
      <c r="C8460" s="256"/>
      <c r="D8460" s="256"/>
    </row>
    <row r="8461" spans="3:4">
      <c r="C8461" s="256"/>
      <c r="D8461" s="256"/>
    </row>
    <row r="8462" spans="3:4">
      <c r="C8462" s="256"/>
      <c r="D8462" s="256"/>
    </row>
    <row r="8463" spans="3:4">
      <c r="C8463" s="256"/>
      <c r="D8463" s="256"/>
    </row>
    <row r="8464" spans="3:4">
      <c r="C8464" s="256"/>
      <c r="D8464" s="256"/>
    </row>
    <row r="8465" spans="3:4">
      <c r="C8465" s="256"/>
      <c r="D8465" s="256"/>
    </row>
    <row r="8466" spans="3:4">
      <c r="C8466" s="256"/>
      <c r="D8466" s="256"/>
    </row>
    <row r="8467" spans="3:4">
      <c r="C8467" s="256"/>
      <c r="D8467" s="256"/>
    </row>
    <row r="8468" spans="3:4">
      <c r="C8468" s="256"/>
      <c r="D8468" s="256"/>
    </row>
    <row r="8469" spans="3:4">
      <c r="C8469" s="256"/>
      <c r="D8469" s="256"/>
    </row>
    <row r="8470" spans="3:4">
      <c r="C8470" s="256"/>
      <c r="D8470" s="256"/>
    </row>
    <row r="8471" spans="3:4">
      <c r="C8471" s="256"/>
      <c r="D8471" s="256"/>
    </row>
    <row r="8472" spans="3:4">
      <c r="C8472" s="256"/>
      <c r="D8472" s="256"/>
    </row>
    <row r="8473" spans="3:4">
      <c r="C8473" s="256"/>
      <c r="D8473" s="256"/>
    </row>
    <row r="8474" spans="3:4">
      <c r="C8474" s="256"/>
      <c r="D8474" s="256"/>
    </row>
    <row r="8475" spans="3:4">
      <c r="C8475" s="256"/>
      <c r="D8475" s="256"/>
    </row>
    <row r="8476" spans="3:4">
      <c r="C8476" s="256"/>
      <c r="D8476" s="256"/>
    </row>
    <row r="8477" spans="3:4">
      <c r="C8477" s="256"/>
      <c r="D8477" s="256"/>
    </row>
    <row r="8478" spans="3:4">
      <c r="C8478" s="256"/>
      <c r="D8478" s="256"/>
    </row>
    <row r="8479" spans="3:4">
      <c r="C8479" s="256"/>
      <c r="D8479" s="256"/>
    </row>
    <row r="8480" spans="3:4">
      <c r="C8480" s="256"/>
      <c r="D8480" s="256"/>
    </row>
    <row r="8481" spans="3:4">
      <c r="C8481" s="256"/>
      <c r="D8481" s="256"/>
    </row>
    <row r="8482" spans="3:4">
      <c r="C8482" s="256"/>
      <c r="D8482" s="256"/>
    </row>
    <row r="8483" spans="3:4">
      <c r="C8483" s="256"/>
      <c r="D8483" s="256"/>
    </row>
    <row r="8484" spans="3:4">
      <c r="C8484" s="256"/>
      <c r="D8484" s="256"/>
    </row>
    <row r="8485" spans="3:4">
      <c r="C8485" s="256"/>
      <c r="D8485" s="256"/>
    </row>
    <row r="8486" spans="3:4">
      <c r="C8486" s="256"/>
      <c r="D8486" s="256"/>
    </row>
    <row r="8487" spans="3:4">
      <c r="C8487" s="256"/>
      <c r="D8487" s="256"/>
    </row>
    <row r="8488" spans="3:4">
      <c r="C8488" s="256"/>
      <c r="D8488" s="256"/>
    </row>
    <row r="8489" spans="3:4">
      <c r="C8489" s="256"/>
      <c r="D8489" s="256"/>
    </row>
    <row r="8490" spans="3:4">
      <c r="C8490" s="256"/>
      <c r="D8490" s="256"/>
    </row>
    <row r="8491" spans="3:4">
      <c r="C8491" s="256"/>
      <c r="D8491" s="256"/>
    </row>
    <row r="8492" spans="3:4">
      <c r="C8492" s="256"/>
      <c r="D8492" s="256"/>
    </row>
    <row r="8493" spans="3:4">
      <c r="C8493" s="256"/>
      <c r="D8493" s="256"/>
    </row>
    <row r="8494" spans="3:4">
      <c r="C8494" s="256"/>
      <c r="D8494" s="256"/>
    </row>
    <row r="8495" spans="3:4">
      <c r="C8495" s="256"/>
      <c r="D8495" s="256"/>
    </row>
    <row r="8496" spans="3:4">
      <c r="C8496" s="256"/>
      <c r="D8496" s="256"/>
    </row>
    <row r="8497" spans="3:4">
      <c r="C8497" s="256"/>
      <c r="D8497" s="256"/>
    </row>
    <row r="8498" spans="3:4">
      <c r="C8498" s="256"/>
      <c r="D8498" s="256"/>
    </row>
    <row r="8499" spans="3:4">
      <c r="C8499" s="256"/>
      <c r="D8499" s="256"/>
    </row>
    <row r="8500" spans="3:4">
      <c r="C8500" s="256"/>
      <c r="D8500" s="256"/>
    </row>
    <row r="8501" spans="3:4">
      <c r="C8501" s="256"/>
      <c r="D8501" s="256"/>
    </row>
    <row r="8502" spans="3:4">
      <c r="C8502" s="256"/>
      <c r="D8502" s="256"/>
    </row>
    <row r="8503" spans="3:4">
      <c r="C8503" s="256"/>
      <c r="D8503" s="256"/>
    </row>
    <row r="8504" spans="3:4">
      <c r="C8504" s="256"/>
      <c r="D8504" s="256"/>
    </row>
    <row r="8505" spans="3:4">
      <c r="C8505" s="256"/>
      <c r="D8505" s="256"/>
    </row>
    <row r="8506" spans="3:4">
      <c r="C8506" s="256"/>
      <c r="D8506" s="256"/>
    </row>
    <row r="8507" spans="3:4">
      <c r="C8507" s="256"/>
      <c r="D8507" s="256"/>
    </row>
    <row r="8508" spans="3:4">
      <c r="C8508" s="256"/>
      <c r="D8508" s="256"/>
    </row>
    <row r="8509" spans="3:4">
      <c r="C8509" s="256"/>
      <c r="D8509" s="256"/>
    </row>
    <row r="8510" spans="3:4">
      <c r="C8510" s="256"/>
      <c r="D8510" s="256"/>
    </row>
    <row r="8511" spans="3:4">
      <c r="C8511" s="256"/>
      <c r="D8511" s="256"/>
    </row>
    <row r="8512" spans="3:4">
      <c r="C8512" s="256"/>
      <c r="D8512" s="256"/>
    </row>
    <row r="8513" spans="3:4">
      <c r="C8513" s="256"/>
      <c r="D8513" s="256"/>
    </row>
    <row r="8514" spans="3:4">
      <c r="C8514" s="256"/>
      <c r="D8514" s="256"/>
    </row>
    <row r="8515" spans="3:4">
      <c r="C8515" s="256"/>
      <c r="D8515" s="256"/>
    </row>
    <row r="8516" spans="3:4">
      <c r="C8516" s="256"/>
      <c r="D8516" s="256"/>
    </row>
    <row r="8517" spans="3:4">
      <c r="C8517" s="256"/>
      <c r="D8517" s="256"/>
    </row>
    <row r="8518" spans="3:4">
      <c r="C8518" s="256"/>
      <c r="D8518" s="256"/>
    </row>
    <row r="8519" spans="3:4">
      <c r="C8519" s="256"/>
      <c r="D8519" s="256"/>
    </row>
    <row r="8520" spans="3:4">
      <c r="C8520" s="256"/>
      <c r="D8520" s="256"/>
    </row>
    <row r="8521" spans="3:4">
      <c r="C8521" s="256"/>
      <c r="D8521" s="256"/>
    </row>
    <row r="8522" spans="3:4">
      <c r="C8522" s="256"/>
      <c r="D8522" s="256"/>
    </row>
    <row r="8523" spans="3:4">
      <c r="C8523" s="256"/>
      <c r="D8523" s="256"/>
    </row>
    <row r="8524" spans="3:4">
      <c r="C8524" s="256"/>
      <c r="D8524" s="256"/>
    </row>
    <row r="8525" spans="3:4">
      <c r="C8525" s="256"/>
      <c r="D8525" s="256"/>
    </row>
    <row r="8526" spans="3:4">
      <c r="C8526" s="256"/>
      <c r="D8526" s="256"/>
    </row>
    <row r="8527" spans="3:4">
      <c r="C8527" s="256"/>
      <c r="D8527" s="256"/>
    </row>
    <row r="8528" spans="3:4">
      <c r="C8528" s="256"/>
      <c r="D8528" s="256"/>
    </row>
    <row r="8529" spans="3:4">
      <c r="C8529" s="256"/>
      <c r="D8529" s="256"/>
    </row>
    <row r="8530" spans="3:4">
      <c r="C8530" s="256"/>
      <c r="D8530" s="256"/>
    </row>
    <row r="8531" spans="3:4">
      <c r="C8531" s="256"/>
      <c r="D8531" s="256"/>
    </row>
    <row r="8532" spans="3:4">
      <c r="C8532" s="256"/>
      <c r="D8532" s="256"/>
    </row>
    <row r="8533" spans="3:4">
      <c r="C8533" s="256"/>
      <c r="D8533" s="256"/>
    </row>
    <row r="8534" spans="3:4">
      <c r="C8534" s="256"/>
      <c r="D8534" s="256"/>
    </row>
    <row r="8535" spans="3:4">
      <c r="C8535" s="256"/>
      <c r="D8535" s="256"/>
    </row>
    <row r="8536" spans="3:4">
      <c r="C8536" s="256"/>
      <c r="D8536" s="256"/>
    </row>
    <row r="8537" spans="3:4">
      <c r="C8537" s="256"/>
      <c r="D8537" s="256"/>
    </row>
    <row r="8538" spans="3:4">
      <c r="C8538" s="256"/>
      <c r="D8538" s="256"/>
    </row>
    <row r="8539" spans="3:4">
      <c r="C8539" s="256"/>
      <c r="D8539" s="256"/>
    </row>
    <row r="8540" spans="3:4">
      <c r="C8540" s="256"/>
      <c r="D8540" s="256"/>
    </row>
    <row r="8541" spans="3:4">
      <c r="C8541" s="256"/>
      <c r="D8541" s="256"/>
    </row>
    <row r="8542" spans="3:4">
      <c r="C8542" s="256"/>
      <c r="D8542" s="256"/>
    </row>
    <row r="8543" spans="3:4">
      <c r="C8543" s="256"/>
      <c r="D8543" s="256"/>
    </row>
    <row r="8544" spans="3:4">
      <c r="C8544" s="256"/>
      <c r="D8544" s="256"/>
    </row>
    <row r="8545" spans="3:4">
      <c r="C8545" s="256"/>
      <c r="D8545" s="256"/>
    </row>
    <row r="8546" spans="3:4">
      <c r="C8546" s="256"/>
      <c r="D8546" s="256"/>
    </row>
    <row r="8547" spans="3:4">
      <c r="C8547" s="256"/>
      <c r="D8547" s="256"/>
    </row>
    <row r="8548" spans="3:4">
      <c r="C8548" s="256"/>
      <c r="D8548" s="256"/>
    </row>
    <row r="8549" spans="3:4">
      <c r="C8549" s="256"/>
      <c r="D8549" s="256"/>
    </row>
    <row r="8550" spans="3:4">
      <c r="C8550" s="256"/>
      <c r="D8550" s="256"/>
    </row>
    <row r="8551" spans="3:4">
      <c r="C8551" s="256"/>
      <c r="D8551" s="256"/>
    </row>
    <row r="8552" spans="3:4">
      <c r="C8552" s="256"/>
      <c r="D8552" s="256"/>
    </row>
    <row r="8553" spans="3:4">
      <c r="C8553" s="256"/>
      <c r="D8553" s="256"/>
    </row>
    <row r="8554" spans="3:4">
      <c r="C8554" s="256"/>
      <c r="D8554" s="256"/>
    </row>
    <row r="8555" spans="3:4">
      <c r="C8555" s="256"/>
      <c r="D8555" s="256"/>
    </row>
    <row r="8556" spans="3:4">
      <c r="C8556" s="256"/>
      <c r="D8556" s="256"/>
    </row>
    <row r="8557" spans="3:4">
      <c r="C8557" s="256"/>
      <c r="D8557" s="256"/>
    </row>
    <row r="8558" spans="3:4">
      <c r="C8558" s="256"/>
      <c r="D8558" s="256"/>
    </row>
    <row r="8559" spans="3:4">
      <c r="C8559" s="256"/>
      <c r="D8559" s="256"/>
    </row>
    <row r="8560" spans="3:4">
      <c r="C8560" s="256"/>
      <c r="D8560" s="256"/>
    </row>
    <row r="8561" spans="3:4">
      <c r="C8561" s="256"/>
      <c r="D8561" s="256"/>
    </row>
    <row r="8562" spans="3:4">
      <c r="C8562" s="256"/>
      <c r="D8562" s="256"/>
    </row>
    <row r="8563" spans="3:4">
      <c r="C8563" s="256"/>
      <c r="D8563" s="256"/>
    </row>
    <row r="8564" spans="3:4">
      <c r="C8564" s="256"/>
      <c r="D8564" s="256"/>
    </row>
    <row r="8565" spans="3:4">
      <c r="C8565" s="256"/>
      <c r="D8565" s="256"/>
    </row>
    <row r="8566" spans="3:4">
      <c r="C8566" s="256"/>
      <c r="D8566" s="256"/>
    </row>
    <row r="8567" spans="3:4">
      <c r="C8567" s="256"/>
      <c r="D8567" s="256"/>
    </row>
    <row r="8568" spans="3:4">
      <c r="C8568" s="256"/>
      <c r="D8568" s="256"/>
    </row>
    <row r="8569" spans="3:4">
      <c r="C8569" s="256"/>
      <c r="D8569" s="256"/>
    </row>
    <row r="8570" spans="3:4">
      <c r="C8570" s="256"/>
      <c r="D8570" s="256"/>
    </row>
    <row r="8571" spans="3:4">
      <c r="C8571" s="256"/>
      <c r="D8571" s="256"/>
    </row>
    <row r="8572" spans="3:4">
      <c r="C8572" s="256"/>
      <c r="D8572" s="256"/>
    </row>
    <row r="8573" spans="3:4">
      <c r="C8573" s="256"/>
      <c r="D8573" s="256"/>
    </row>
    <row r="8574" spans="3:4">
      <c r="C8574" s="256"/>
      <c r="D8574" s="256"/>
    </row>
    <row r="8575" spans="3:4">
      <c r="C8575" s="256"/>
      <c r="D8575" s="256"/>
    </row>
    <row r="8576" spans="3:4">
      <c r="C8576" s="256"/>
      <c r="D8576" s="256"/>
    </row>
    <row r="8577" spans="3:4">
      <c r="C8577" s="256"/>
      <c r="D8577" s="256"/>
    </row>
    <row r="8578" spans="3:4">
      <c r="C8578" s="256"/>
      <c r="D8578" s="256"/>
    </row>
    <row r="8579" spans="3:4">
      <c r="C8579" s="256"/>
      <c r="D8579" s="256"/>
    </row>
    <row r="8580" spans="3:4">
      <c r="C8580" s="256"/>
      <c r="D8580" s="256"/>
    </row>
    <row r="8581" spans="3:4">
      <c r="C8581" s="256"/>
      <c r="D8581" s="256"/>
    </row>
    <row r="8582" spans="3:4">
      <c r="C8582" s="256"/>
      <c r="D8582" s="256"/>
    </row>
    <row r="8583" spans="3:4">
      <c r="C8583" s="256"/>
      <c r="D8583" s="256"/>
    </row>
    <row r="8584" spans="3:4">
      <c r="C8584" s="256"/>
      <c r="D8584" s="256"/>
    </row>
    <row r="8585" spans="3:4">
      <c r="C8585" s="256"/>
      <c r="D8585" s="256"/>
    </row>
    <row r="8586" spans="3:4">
      <c r="C8586" s="256"/>
      <c r="D8586" s="256"/>
    </row>
    <row r="8587" spans="3:4">
      <c r="C8587" s="256"/>
      <c r="D8587" s="256"/>
    </row>
    <row r="8588" spans="3:4">
      <c r="C8588" s="256"/>
      <c r="D8588" s="256"/>
    </row>
    <row r="8589" spans="3:4">
      <c r="C8589" s="256"/>
      <c r="D8589" s="256"/>
    </row>
    <row r="8590" spans="3:4">
      <c r="C8590" s="256"/>
      <c r="D8590" s="256"/>
    </row>
    <row r="8591" spans="3:4">
      <c r="C8591" s="256"/>
      <c r="D8591" s="256"/>
    </row>
    <row r="8592" spans="3:4">
      <c r="C8592" s="256"/>
      <c r="D8592" s="256"/>
    </row>
    <row r="8593" spans="3:4">
      <c r="C8593" s="256"/>
      <c r="D8593" s="256"/>
    </row>
    <row r="8594" spans="3:4">
      <c r="C8594" s="256"/>
      <c r="D8594" s="256"/>
    </row>
    <row r="8595" spans="3:4">
      <c r="C8595" s="256"/>
      <c r="D8595" s="256"/>
    </row>
    <row r="8596" spans="3:4">
      <c r="C8596" s="256"/>
      <c r="D8596" s="256"/>
    </row>
    <row r="8597" spans="3:4">
      <c r="C8597" s="256"/>
      <c r="D8597" s="256"/>
    </row>
    <row r="8598" spans="3:4">
      <c r="C8598" s="256"/>
      <c r="D8598" s="256"/>
    </row>
    <row r="8599" spans="3:4">
      <c r="C8599" s="256"/>
      <c r="D8599" s="256"/>
    </row>
    <row r="8600" spans="3:4">
      <c r="C8600" s="256"/>
      <c r="D8600" s="256"/>
    </row>
    <row r="8601" spans="3:4">
      <c r="C8601" s="256"/>
      <c r="D8601" s="256"/>
    </row>
    <row r="8602" spans="3:4">
      <c r="C8602" s="256"/>
      <c r="D8602" s="256"/>
    </row>
    <row r="8603" spans="3:4">
      <c r="C8603" s="256"/>
      <c r="D8603" s="256"/>
    </row>
    <row r="8604" spans="3:4">
      <c r="C8604" s="256"/>
      <c r="D8604" s="256"/>
    </row>
    <row r="8605" spans="3:4">
      <c r="C8605" s="256"/>
      <c r="D8605" s="256"/>
    </row>
    <row r="8606" spans="3:4">
      <c r="C8606" s="256"/>
      <c r="D8606" s="256"/>
    </row>
    <row r="8607" spans="3:4">
      <c r="C8607" s="256"/>
      <c r="D8607" s="256"/>
    </row>
    <row r="8608" spans="3:4">
      <c r="C8608" s="256"/>
      <c r="D8608" s="256"/>
    </row>
    <row r="8609" spans="3:4">
      <c r="C8609" s="256"/>
      <c r="D8609" s="256"/>
    </row>
    <row r="8610" spans="3:4">
      <c r="C8610" s="256"/>
      <c r="D8610" s="256"/>
    </row>
    <row r="8611" spans="3:4">
      <c r="C8611" s="256"/>
      <c r="D8611" s="256"/>
    </row>
    <row r="8612" spans="3:4">
      <c r="C8612" s="256"/>
      <c r="D8612" s="256"/>
    </row>
    <row r="8613" spans="3:4">
      <c r="C8613" s="256"/>
      <c r="D8613" s="256"/>
    </row>
    <row r="8614" spans="3:4">
      <c r="C8614" s="256"/>
      <c r="D8614" s="256"/>
    </row>
    <row r="8615" spans="3:4">
      <c r="C8615" s="256"/>
      <c r="D8615" s="256"/>
    </row>
    <row r="8616" spans="3:4">
      <c r="C8616" s="256"/>
      <c r="D8616" s="256"/>
    </row>
    <row r="8617" spans="3:4">
      <c r="C8617" s="256"/>
      <c r="D8617" s="256"/>
    </row>
    <row r="8618" spans="3:4">
      <c r="C8618" s="256"/>
      <c r="D8618" s="256"/>
    </row>
    <row r="8619" spans="3:4">
      <c r="C8619" s="256"/>
      <c r="D8619" s="256"/>
    </row>
    <row r="8620" spans="3:4">
      <c r="C8620" s="256"/>
      <c r="D8620" s="256"/>
    </row>
    <row r="8621" spans="3:4">
      <c r="C8621" s="256"/>
      <c r="D8621" s="256"/>
    </row>
    <row r="8622" spans="3:4">
      <c r="C8622" s="256"/>
      <c r="D8622" s="256"/>
    </row>
    <row r="8623" spans="3:4">
      <c r="C8623" s="256"/>
      <c r="D8623" s="256"/>
    </row>
    <row r="8624" spans="3:4">
      <c r="C8624" s="256"/>
      <c r="D8624" s="256"/>
    </row>
    <row r="8625" spans="3:4">
      <c r="C8625" s="256"/>
      <c r="D8625" s="256"/>
    </row>
    <row r="8626" spans="3:4">
      <c r="C8626" s="256"/>
      <c r="D8626" s="256"/>
    </row>
    <row r="8627" spans="3:4">
      <c r="C8627" s="256"/>
      <c r="D8627" s="256"/>
    </row>
    <row r="8628" spans="3:4">
      <c r="C8628" s="256"/>
      <c r="D8628" s="256"/>
    </row>
    <row r="8629" spans="3:4">
      <c r="C8629" s="256"/>
      <c r="D8629" s="256"/>
    </row>
    <row r="8630" spans="3:4">
      <c r="C8630" s="256"/>
      <c r="D8630" s="256"/>
    </row>
    <row r="8631" spans="3:4">
      <c r="C8631" s="256"/>
      <c r="D8631" s="256"/>
    </row>
    <row r="8632" spans="3:4">
      <c r="C8632" s="256"/>
      <c r="D8632" s="256"/>
    </row>
    <row r="8633" spans="3:4">
      <c r="C8633" s="256"/>
      <c r="D8633" s="256"/>
    </row>
    <row r="8634" spans="3:4">
      <c r="C8634" s="256"/>
      <c r="D8634" s="256"/>
    </row>
    <row r="8635" spans="3:4">
      <c r="C8635" s="256"/>
      <c r="D8635" s="256"/>
    </row>
    <row r="8636" spans="3:4">
      <c r="C8636" s="256"/>
      <c r="D8636" s="256"/>
    </row>
    <row r="8637" spans="3:4">
      <c r="C8637" s="256"/>
      <c r="D8637" s="256"/>
    </row>
    <row r="8638" spans="3:4">
      <c r="C8638" s="256"/>
      <c r="D8638" s="256"/>
    </row>
    <row r="8639" spans="3:4">
      <c r="C8639" s="256"/>
      <c r="D8639" s="256"/>
    </row>
    <row r="8640" spans="3:4">
      <c r="C8640" s="256"/>
      <c r="D8640" s="256"/>
    </row>
    <row r="8641" spans="3:4">
      <c r="C8641" s="256"/>
      <c r="D8641" s="256"/>
    </row>
    <row r="8642" spans="3:4">
      <c r="C8642" s="256"/>
      <c r="D8642" s="256"/>
    </row>
    <row r="8643" spans="3:4">
      <c r="C8643" s="256"/>
      <c r="D8643" s="256"/>
    </row>
    <row r="8644" spans="3:4">
      <c r="C8644" s="256"/>
      <c r="D8644" s="256"/>
    </row>
    <row r="8645" spans="3:4">
      <c r="C8645" s="256"/>
      <c r="D8645" s="256"/>
    </row>
    <row r="8646" spans="3:4">
      <c r="C8646" s="256"/>
      <c r="D8646" s="256"/>
    </row>
    <row r="8647" spans="3:4">
      <c r="C8647" s="256"/>
      <c r="D8647" s="256"/>
    </row>
    <row r="8648" spans="3:4">
      <c r="C8648" s="256"/>
      <c r="D8648" s="256"/>
    </row>
    <row r="8649" spans="3:4">
      <c r="C8649" s="256"/>
      <c r="D8649" s="256"/>
    </row>
    <row r="8650" spans="3:4">
      <c r="C8650" s="256"/>
      <c r="D8650" s="256"/>
    </row>
    <row r="8651" spans="3:4">
      <c r="C8651" s="256"/>
      <c r="D8651" s="256"/>
    </row>
    <row r="8652" spans="3:4">
      <c r="C8652" s="256"/>
      <c r="D8652" s="256"/>
    </row>
    <row r="8653" spans="3:4">
      <c r="C8653" s="256"/>
      <c r="D8653" s="256"/>
    </row>
    <row r="8654" spans="3:4">
      <c r="C8654" s="256"/>
      <c r="D8654" s="256"/>
    </row>
    <row r="8655" spans="3:4">
      <c r="C8655" s="256"/>
      <c r="D8655" s="256"/>
    </row>
    <row r="8656" spans="3:4">
      <c r="C8656" s="256"/>
      <c r="D8656" s="256"/>
    </row>
    <row r="8657" spans="3:4">
      <c r="C8657" s="256"/>
      <c r="D8657" s="256"/>
    </row>
    <row r="8658" spans="3:4">
      <c r="C8658" s="256"/>
      <c r="D8658" s="256"/>
    </row>
    <row r="8659" spans="3:4">
      <c r="C8659" s="256"/>
      <c r="D8659" s="256"/>
    </row>
    <row r="8660" spans="3:4">
      <c r="C8660" s="256"/>
      <c r="D8660" s="256"/>
    </row>
    <row r="8661" spans="3:4">
      <c r="C8661" s="256"/>
      <c r="D8661" s="256"/>
    </row>
    <row r="8662" spans="3:4">
      <c r="C8662" s="256"/>
      <c r="D8662" s="256"/>
    </row>
    <row r="8663" spans="3:4">
      <c r="C8663" s="256"/>
      <c r="D8663" s="256"/>
    </row>
    <row r="8664" spans="3:4">
      <c r="C8664" s="256"/>
      <c r="D8664" s="256"/>
    </row>
    <row r="8665" spans="3:4">
      <c r="C8665" s="256"/>
      <c r="D8665" s="256"/>
    </row>
    <row r="8666" spans="3:4">
      <c r="C8666" s="256"/>
      <c r="D8666" s="256"/>
    </row>
    <row r="8667" spans="3:4">
      <c r="C8667" s="256"/>
      <c r="D8667" s="256"/>
    </row>
    <row r="8668" spans="3:4">
      <c r="C8668" s="256"/>
      <c r="D8668" s="256"/>
    </row>
    <row r="8669" spans="3:4">
      <c r="C8669" s="256"/>
      <c r="D8669" s="256"/>
    </row>
    <row r="8670" spans="3:4">
      <c r="C8670" s="256"/>
      <c r="D8670" s="256"/>
    </row>
    <row r="8671" spans="3:4">
      <c r="C8671" s="256"/>
      <c r="D8671" s="256"/>
    </row>
    <row r="8672" spans="3:4">
      <c r="C8672" s="256"/>
      <c r="D8672" s="256"/>
    </row>
    <row r="8673" spans="3:4">
      <c r="C8673" s="256"/>
      <c r="D8673" s="256"/>
    </row>
    <row r="8674" spans="3:4">
      <c r="C8674" s="256"/>
      <c r="D8674" s="256"/>
    </row>
    <row r="8675" spans="3:4">
      <c r="C8675" s="256"/>
      <c r="D8675" s="256"/>
    </row>
    <row r="8676" spans="3:4">
      <c r="C8676" s="256"/>
      <c r="D8676" s="256"/>
    </row>
    <row r="8677" spans="3:4">
      <c r="C8677" s="256"/>
      <c r="D8677" s="256"/>
    </row>
    <row r="8678" spans="3:4">
      <c r="C8678" s="256"/>
      <c r="D8678" s="256"/>
    </row>
    <row r="8679" spans="3:4">
      <c r="C8679" s="256"/>
      <c r="D8679" s="256"/>
    </row>
    <row r="8680" spans="3:4">
      <c r="C8680" s="256"/>
      <c r="D8680" s="256"/>
    </row>
    <row r="8681" spans="3:4">
      <c r="C8681" s="256"/>
      <c r="D8681" s="256"/>
    </row>
    <row r="8682" spans="3:4">
      <c r="C8682" s="256"/>
      <c r="D8682" s="256"/>
    </row>
    <row r="8683" spans="3:4">
      <c r="C8683" s="256"/>
      <c r="D8683" s="256"/>
    </row>
    <row r="8684" spans="3:4">
      <c r="C8684" s="256"/>
      <c r="D8684" s="256"/>
    </row>
    <row r="8685" spans="3:4">
      <c r="C8685" s="256"/>
      <c r="D8685" s="256"/>
    </row>
    <row r="8686" spans="3:4">
      <c r="C8686" s="256"/>
      <c r="D8686" s="256"/>
    </row>
    <row r="8687" spans="3:4">
      <c r="C8687" s="256"/>
      <c r="D8687" s="256"/>
    </row>
    <row r="8688" spans="3:4">
      <c r="C8688" s="256"/>
      <c r="D8688" s="256"/>
    </row>
    <row r="8689" spans="3:4">
      <c r="C8689" s="256"/>
      <c r="D8689" s="256"/>
    </row>
    <row r="8690" spans="3:4">
      <c r="C8690" s="256"/>
      <c r="D8690" s="256"/>
    </row>
    <row r="8691" spans="3:4">
      <c r="C8691" s="256"/>
      <c r="D8691" s="256"/>
    </row>
    <row r="8692" spans="3:4">
      <c r="C8692" s="256"/>
      <c r="D8692" s="256"/>
    </row>
    <row r="8693" spans="3:4">
      <c r="C8693" s="256"/>
      <c r="D8693" s="256"/>
    </row>
    <row r="8694" spans="3:4">
      <c r="C8694" s="256"/>
      <c r="D8694" s="256"/>
    </row>
    <row r="8695" spans="3:4">
      <c r="C8695" s="256"/>
      <c r="D8695" s="256"/>
    </row>
    <row r="8696" spans="3:4">
      <c r="C8696" s="256"/>
      <c r="D8696" s="256"/>
    </row>
    <row r="8697" spans="3:4">
      <c r="C8697" s="256"/>
      <c r="D8697" s="256"/>
    </row>
    <row r="8698" spans="3:4">
      <c r="C8698" s="256"/>
      <c r="D8698" s="256"/>
    </row>
    <row r="8699" spans="3:4">
      <c r="C8699" s="256"/>
      <c r="D8699" s="256"/>
    </row>
    <row r="8700" spans="3:4">
      <c r="C8700" s="256"/>
      <c r="D8700" s="256"/>
    </row>
    <row r="8701" spans="3:4">
      <c r="C8701" s="256"/>
      <c r="D8701" s="256"/>
    </row>
    <row r="8702" spans="3:4">
      <c r="C8702" s="256"/>
      <c r="D8702" s="256"/>
    </row>
    <row r="8703" spans="3:4">
      <c r="C8703" s="256"/>
      <c r="D8703" s="256"/>
    </row>
    <row r="8704" spans="3:4">
      <c r="C8704" s="256"/>
      <c r="D8704" s="256"/>
    </row>
    <row r="8705" spans="3:4">
      <c r="C8705" s="256"/>
      <c r="D8705" s="256"/>
    </row>
    <row r="8706" spans="3:4">
      <c r="C8706" s="256"/>
      <c r="D8706" s="256"/>
    </row>
    <row r="8707" spans="3:4">
      <c r="C8707" s="256"/>
      <c r="D8707" s="256"/>
    </row>
    <row r="8708" spans="3:4">
      <c r="C8708" s="256"/>
      <c r="D8708" s="256"/>
    </row>
    <row r="8709" spans="3:4">
      <c r="C8709" s="256"/>
      <c r="D8709" s="256"/>
    </row>
    <row r="8710" spans="3:4">
      <c r="C8710" s="256"/>
      <c r="D8710" s="256"/>
    </row>
    <row r="8711" spans="3:4">
      <c r="C8711" s="256"/>
      <c r="D8711" s="256"/>
    </row>
    <row r="8712" spans="3:4">
      <c r="C8712" s="256"/>
      <c r="D8712" s="256"/>
    </row>
    <row r="8713" spans="3:4">
      <c r="C8713" s="256"/>
      <c r="D8713" s="256"/>
    </row>
    <row r="8714" spans="3:4">
      <c r="C8714" s="256"/>
      <c r="D8714" s="256"/>
    </row>
    <row r="8715" spans="3:4">
      <c r="C8715" s="256"/>
      <c r="D8715" s="256"/>
    </row>
    <row r="8716" spans="3:4">
      <c r="C8716" s="256"/>
      <c r="D8716" s="256"/>
    </row>
    <row r="8717" spans="3:4">
      <c r="C8717" s="256"/>
      <c r="D8717" s="256"/>
    </row>
    <row r="8718" spans="3:4">
      <c r="C8718" s="256"/>
      <c r="D8718" s="256"/>
    </row>
    <row r="8719" spans="3:4">
      <c r="C8719" s="256"/>
      <c r="D8719" s="256"/>
    </row>
    <row r="8720" spans="3:4">
      <c r="C8720" s="256"/>
      <c r="D8720" s="256"/>
    </row>
    <row r="8721" spans="3:4">
      <c r="C8721" s="256"/>
      <c r="D8721" s="256"/>
    </row>
    <row r="8722" spans="3:4">
      <c r="C8722" s="256"/>
      <c r="D8722" s="256"/>
    </row>
    <row r="8723" spans="3:4">
      <c r="C8723" s="256"/>
      <c r="D8723" s="256"/>
    </row>
    <row r="8724" spans="3:4">
      <c r="C8724" s="256"/>
      <c r="D8724" s="256"/>
    </row>
    <row r="8725" spans="3:4">
      <c r="C8725" s="256"/>
      <c r="D8725" s="256"/>
    </row>
    <row r="8726" spans="3:4">
      <c r="C8726" s="256"/>
      <c r="D8726" s="256"/>
    </row>
    <row r="8727" spans="3:4">
      <c r="C8727" s="256"/>
      <c r="D8727" s="256"/>
    </row>
    <row r="8728" spans="3:4">
      <c r="C8728" s="256"/>
      <c r="D8728" s="256"/>
    </row>
    <row r="8729" spans="3:4">
      <c r="C8729" s="256"/>
      <c r="D8729" s="256"/>
    </row>
    <row r="8730" spans="3:4">
      <c r="C8730" s="256"/>
      <c r="D8730" s="256"/>
    </row>
    <row r="8731" spans="3:4">
      <c r="C8731" s="256"/>
      <c r="D8731" s="256"/>
    </row>
    <row r="8732" spans="3:4">
      <c r="C8732" s="256"/>
      <c r="D8732" s="256"/>
    </row>
    <row r="8733" spans="3:4">
      <c r="C8733" s="256"/>
      <c r="D8733" s="256"/>
    </row>
    <row r="8734" spans="3:4">
      <c r="C8734" s="256"/>
      <c r="D8734" s="256"/>
    </row>
    <row r="8735" spans="3:4">
      <c r="C8735" s="256"/>
      <c r="D8735" s="256"/>
    </row>
    <row r="8736" spans="3:4">
      <c r="C8736" s="256"/>
      <c r="D8736" s="256"/>
    </row>
    <row r="8737" spans="3:4">
      <c r="C8737" s="256"/>
      <c r="D8737" s="256"/>
    </row>
    <row r="8738" spans="3:4">
      <c r="C8738" s="256"/>
      <c r="D8738" s="256"/>
    </row>
    <row r="8739" spans="3:4">
      <c r="C8739" s="256"/>
      <c r="D8739" s="256"/>
    </row>
    <row r="8740" spans="3:4">
      <c r="C8740" s="256"/>
      <c r="D8740" s="256"/>
    </row>
    <row r="8741" spans="3:4">
      <c r="C8741" s="256"/>
      <c r="D8741" s="256"/>
    </row>
    <row r="8742" spans="3:4">
      <c r="C8742" s="256"/>
      <c r="D8742" s="256"/>
    </row>
    <row r="8743" spans="3:4">
      <c r="C8743" s="256"/>
      <c r="D8743" s="256"/>
    </row>
    <row r="8744" spans="3:4">
      <c r="C8744" s="256"/>
      <c r="D8744" s="256"/>
    </row>
    <row r="8745" spans="3:4">
      <c r="C8745" s="256"/>
      <c r="D8745" s="256"/>
    </row>
    <row r="8746" spans="3:4">
      <c r="C8746" s="256"/>
      <c r="D8746" s="256"/>
    </row>
    <row r="8747" spans="3:4">
      <c r="C8747" s="256"/>
      <c r="D8747" s="256"/>
    </row>
    <row r="8748" spans="3:4">
      <c r="C8748" s="256"/>
      <c r="D8748" s="256"/>
    </row>
    <row r="8749" spans="3:4">
      <c r="C8749" s="256"/>
      <c r="D8749" s="256"/>
    </row>
    <row r="8750" spans="3:4">
      <c r="C8750" s="256"/>
      <c r="D8750" s="256"/>
    </row>
    <row r="8751" spans="3:4">
      <c r="C8751" s="256"/>
      <c r="D8751" s="256"/>
    </row>
    <row r="8752" spans="3:4">
      <c r="C8752" s="256"/>
      <c r="D8752" s="256"/>
    </row>
    <row r="8753" spans="3:4">
      <c r="C8753" s="256"/>
      <c r="D8753" s="256"/>
    </row>
    <row r="8754" spans="3:4">
      <c r="C8754" s="256"/>
      <c r="D8754" s="256"/>
    </row>
    <row r="8755" spans="3:4">
      <c r="C8755" s="256"/>
      <c r="D8755" s="256"/>
    </row>
    <row r="8756" spans="3:4">
      <c r="C8756" s="256"/>
      <c r="D8756" s="256"/>
    </row>
    <row r="8757" spans="3:4">
      <c r="C8757" s="256"/>
      <c r="D8757" s="256"/>
    </row>
    <row r="8758" spans="3:4">
      <c r="C8758" s="256"/>
      <c r="D8758" s="256"/>
    </row>
    <row r="8759" spans="3:4">
      <c r="C8759" s="256"/>
      <c r="D8759" s="256"/>
    </row>
    <row r="8760" spans="3:4">
      <c r="C8760" s="256"/>
      <c r="D8760" s="256"/>
    </row>
    <row r="8761" spans="3:4">
      <c r="C8761" s="256"/>
      <c r="D8761" s="256"/>
    </row>
    <row r="8762" spans="3:4">
      <c r="C8762" s="256"/>
      <c r="D8762" s="256"/>
    </row>
    <row r="8763" spans="3:4">
      <c r="C8763" s="256"/>
      <c r="D8763" s="256"/>
    </row>
    <row r="8764" spans="3:4">
      <c r="C8764" s="256"/>
      <c r="D8764" s="256"/>
    </row>
    <row r="8765" spans="3:4">
      <c r="C8765" s="256"/>
      <c r="D8765" s="256"/>
    </row>
    <row r="8766" spans="3:4">
      <c r="C8766" s="256"/>
      <c r="D8766" s="256"/>
    </row>
    <row r="8767" spans="3:4">
      <c r="C8767" s="256"/>
      <c r="D8767" s="256"/>
    </row>
    <row r="8768" spans="3:4">
      <c r="C8768" s="256"/>
      <c r="D8768" s="256"/>
    </row>
    <row r="8769" spans="3:4">
      <c r="C8769" s="256"/>
      <c r="D8769" s="256"/>
    </row>
    <row r="8770" spans="3:4">
      <c r="C8770" s="256"/>
      <c r="D8770" s="256"/>
    </row>
    <row r="8771" spans="3:4">
      <c r="C8771" s="256"/>
      <c r="D8771" s="256"/>
    </row>
    <row r="8772" spans="3:4">
      <c r="C8772" s="256"/>
      <c r="D8772" s="256"/>
    </row>
    <row r="8773" spans="3:4">
      <c r="C8773" s="256"/>
      <c r="D8773" s="256"/>
    </row>
    <row r="8774" spans="3:4">
      <c r="C8774" s="256"/>
      <c r="D8774" s="256"/>
    </row>
    <row r="8775" spans="3:4">
      <c r="C8775" s="256"/>
      <c r="D8775" s="256"/>
    </row>
    <row r="8776" spans="3:4">
      <c r="C8776" s="256"/>
      <c r="D8776" s="256"/>
    </row>
    <row r="8777" spans="3:4">
      <c r="C8777" s="256"/>
      <c r="D8777" s="256"/>
    </row>
    <row r="8778" spans="3:4">
      <c r="C8778" s="256"/>
      <c r="D8778" s="256"/>
    </row>
    <row r="8779" spans="3:4">
      <c r="C8779" s="256"/>
      <c r="D8779" s="256"/>
    </row>
    <row r="8780" spans="3:4">
      <c r="C8780" s="256"/>
      <c r="D8780" s="256"/>
    </row>
    <row r="8781" spans="3:4">
      <c r="C8781" s="256"/>
      <c r="D8781" s="256"/>
    </row>
    <row r="8782" spans="3:4">
      <c r="C8782" s="256"/>
      <c r="D8782" s="256"/>
    </row>
    <row r="8783" spans="3:4">
      <c r="C8783" s="256"/>
      <c r="D8783" s="256"/>
    </row>
    <row r="8784" spans="3:4">
      <c r="C8784" s="256"/>
      <c r="D8784" s="256"/>
    </row>
    <row r="8785" spans="3:4">
      <c r="C8785" s="256"/>
      <c r="D8785" s="256"/>
    </row>
    <row r="8786" spans="3:4">
      <c r="C8786" s="256"/>
      <c r="D8786" s="256"/>
    </row>
    <row r="8787" spans="3:4">
      <c r="C8787" s="256"/>
      <c r="D8787" s="256"/>
    </row>
    <row r="8788" spans="3:4">
      <c r="C8788" s="256"/>
      <c r="D8788" s="256"/>
    </row>
    <row r="8789" spans="3:4">
      <c r="C8789" s="256"/>
      <c r="D8789" s="256"/>
    </row>
    <row r="8790" spans="3:4">
      <c r="C8790" s="256"/>
      <c r="D8790" s="256"/>
    </row>
    <row r="8791" spans="3:4">
      <c r="C8791" s="256"/>
      <c r="D8791" s="256"/>
    </row>
    <row r="8792" spans="3:4">
      <c r="C8792" s="256"/>
      <c r="D8792" s="256"/>
    </row>
    <row r="8793" spans="3:4">
      <c r="C8793" s="256"/>
      <c r="D8793" s="256"/>
    </row>
    <row r="8794" spans="3:4">
      <c r="C8794" s="256"/>
      <c r="D8794" s="256"/>
    </row>
    <row r="8795" spans="3:4">
      <c r="C8795" s="256"/>
      <c r="D8795" s="256"/>
    </row>
    <row r="8796" spans="3:4">
      <c r="C8796" s="256"/>
      <c r="D8796" s="256"/>
    </row>
    <row r="8797" spans="3:4">
      <c r="C8797" s="256"/>
      <c r="D8797" s="256"/>
    </row>
    <row r="8798" spans="3:4">
      <c r="C8798" s="256"/>
      <c r="D8798" s="256"/>
    </row>
    <row r="8799" spans="3:4">
      <c r="C8799" s="256"/>
      <c r="D8799" s="256"/>
    </row>
    <row r="8800" spans="3:4">
      <c r="C8800" s="256"/>
      <c r="D8800" s="256"/>
    </row>
    <row r="8801" spans="3:4">
      <c r="C8801" s="256"/>
      <c r="D8801" s="256"/>
    </row>
    <row r="8802" spans="3:4">
      <c r="C8802" s="256"/>
      <c r="D8802" s="256"/>
    </row>
    <row r="8803" spans="3:4">
      <c r="C8803" s="256"/>
      <c r="D8803" s="256"/>
    </row>
    <row r="8804" spans="3:4">
      <c r="C8804" s="256"/>
      <c r="D8804" s="256"/>
    </row>
    <row r="8805" spans="3:4">
      <c r="C8805" s="256"/>
      <c r="D8805" s="256"/>
    </row>
    <row r="8806" spans="3:4">
      <c r="C8806" s="256"/>
      <c r="D8806" s="256"/>
    </row>
    <row r="8807" spans="3:4">
      <c r="C8807" s="256"/>
      <c r="D8807" s="256"/>
    </row>
    <row r="8808" spans="3:4">
      <c r="C8808" s="256"/>
      <c r="D8808" s="256"/>
    </row>
    <row r="8809" spans="3:4">
      <c r="C8809" s="256"/>
      <c r="D8809" s="256"/>
    </row>
    <row r="8810" spans="3:4">
      <c r="C8810" s="256"/>
      <c r="D8810" s="256"/>
    </row>
    <row r="8811" spans="3:4">
      <c r="C8811" s="256"/>
      <c r="D8811" s="256"/>
    </row>
    <row r="8812" spans="3:4">
      <c r="C8812" s="256"/>
      <c r="D8812" s="256"/>
    </row>
    <row r="8813" spans="3:4">
      <c r="C8813" s="256"/>
      <c r="D8813" s="256"/>
    </row>
    <row r="8814" spans="3:4">
      <c r="C8814" s="256"/>
      <c r="D8814" s="256"/>
    </row>
    <row r="8815" spans="3:4">
      <c r="C8815" s="256"/>
      <c r="D8815" s="256"/>
    </row>
    <row r="8816" spans="3:4">
      <c r="C8816" s="256"/>
      <c r="D8816" s="256"/>
    </row>
    <row r="8817" spans="3:4">
      <c r="C8817" s="256"/>
      <c r="D8817" s="256"/>
    </row>
    <row r="8818" spans="3:4">
      <c r="C8818" s="256"/>
      <c r="D8818" s="256"/>
    </row>
    <row r="8819" spans="3:4">
      <c r="C8819" s="256"/>
      <c r="D8819" s="256"/>
    </row>
    <row r="8820" spans="3:4">
      <c r="C8820" s="256"/>
      <c r="D8820" s="256"/>
    </row>
    <row r="8821" spans="3:4">
      <c r="C8821" s="256"/>
      <c r="D8821" s="256"/>
    </row>
    <row r="8822" spans="3:4">
      <c r="C8822" s="256"/>
      <c r="D8822" s="256"/>
    </row>
    <row r="8823" spans="3:4">
      <c r="C8823" s="256"/>
      <c r="D8823" s="256"/>
    </row>
    <row r="8824" spans="3:4">
      <c r="C8824" s="256"/>
      <c r="D8824" s="256"/>
    </row>
    <row r="8825" spans="3:4">
      <c r="C8825" s="256"/>
      <c r="D8825" s="256"/>
    </row>
    <row r="8826" spans="3:4">
      <c r="C8826" s="256"/>
      <c r="D8826" s="256"/>
    </row>
    <row r="8827" spans="3:4">
      <c r="C8827" s="256"/>
      <c r="D8827" s="256"/>
    </row>
    <row r="8828" spans="3:4">
      <c r="C8828" s="256"/>
      <c r="D8828" s="256"/>
    </row>
    <row r="8829" spans="3:4">
      <c r="C8829" s="256"/>
      <c r="D8829" s="256"/>
    </row>
    <row r="8830" spans="3:4">
      <c r="C8830" s="256"/>
      <c r="D8830" s="256"/>
    </row>
    <row r="8831" spans="3:4">
      <c r="C8831" s="256"/>
      <c r="D8831" s="256"/>
    </row>
    <row r="8832" spans="3:4">
      <c r="C8832" s="256"/>
      <c r="D8832" s="256"/>
    </row>
    <row r="8833" spans="3:4">
      <c r="C8833" s="256"/>
      <c r="D8833" s="256"/>
    </row>
    <row r="8834" spans="3:4">
      <c r="C8834" s="256"/>
      <c r="D8834" s="256"/>
    </row>
    <row r="8835" spans="3:4">
      <c r="C8835" s="256"/>
      <c r="D8835" s="256"/>
    </row>
    <row r="8836" spans="3:4">
      <c r="C8836" s="256"/>
      <c r="D8836" s="256"/>
    </row>
    <row r="8837" spans="3:4">
      <c r="C8837" s="256"/>
      <c r="D8837" s="256"/>
    </row>
    <row r="8838" spans="3:4">
      <c r="C8838" s="256"/>
      <c r="D8838" s="256"/>
    </row>
    <row r="8839" spans="3:4">
      <c r="C8839" s="256"/>
      <c r="D8839" s="256"/>
    </row>
    <row r="8840" spans="3:4">
      <c r="C8840" s="256"/>
      <c r="D8840" s="256"/>
    </row>
    <row r="8841" spans="3:4">
      <c r="C8841" s="256"/>
      <c r="D8841" s="256"/>
    </row>
    <row r="8842" spans="3:4">
      <c r="C8842" s="256"/>
      <c r="D8842" s="256"/>
    </row>
    <row r="8843" spans="3:4">
      <c r="C8843" s="256"/>
      <c r="D8843" s="256"/>
    </row>
    <row r="8844" spans="3:4">
      <c r="C8844" s="256"/>
      <c r="D8844" s="256"/>
    </row>
    <row r="8845" spans="3:4">
      <c r="C8845" s="256"/>
      <c r="D8845" s="256"/>
    </row>
    <row r="8846" spans="3:4">
      <c r="C8846" s="256"/>
      <c r="D8846" s="256"/>
    </row>
    <row r="8847" spans="3:4">
      <c r="C8847" s="256"/>
      <c r="D8847" s="256"/>
    </row>
    <row r="8848" spans="3:4">
      <c r="C8848" s="256"/>
      <c r="D8848" s="256"/>
    </row>
    <row r="8849" spans="3:4">
      <c r="C8849" s="256"/>
      <c r="D8849" s="256"/>
    </row>
    <row r="8850" spans="3:4">
      <c r="C8850" s="256"/>
      <c r="D8850" s="256"/>
    </row>
    <row r="8851" spans="3:4">
      <c r="C8851" s="256"/>
      <c r="D8851" s="256"/>
    </row>
    <row r="8852" spans="3:4">
      <c r="C8852" s="256"/>
      <c r="D8852" s="256"/>
    </row>
    <row r="8853" spans="3:4">
      <c r="C8853" s="256"/>
      <c r="D8853" s="256"/>
    </row>
    <row r="8854" spans="3:4">
      <c r="C8854" s="256"/>
      <c r="D8854" s="256"/>
    </row>
    <row r="8855" spans="3:4">
      <c r="C8855" s="256"/>
      <c r="D8855" s="256"/>
    </row>
    <row r="8856" spans="3:4">
      <c r="C8856" s="256"/>
      <c r="D8856" s="256"/>
    </row>
    <row r="8857" spans="3:4">
      <c r="C8857" s="256"/>
      <c r="D8857" s="256"/>
    </row>
    <row r="8858" spans="3:4">
      <c r="C8858" s="256"/>
      <c r="D8858" s="256"/>
    </row>
    <row r="8859" spans="3:4">
      <c r="C8859" s="256"/>
      <c r="D8859" s="256"/>
    </row>
    <row r="8860" spans="3:4">
      <c r="C8860" s="256"/>
      <c r="D8860" s="256"/>
    </row>
    <row r="8861" spans="3:4">
      <c r="C8861" s="256"/>
      <c r="D8861" s="256"/>
    </row>
    <row r="8862" spans="3:4">
      <c r="C8862" s="256"/>
      <c r="D8862" s="256"/>
    </row>
    <row r="8863" spans="3:4">
      <c r="C8863" s="256"/>
      <c r="D8863" s="256"/>
    </row>
    <row r="8864" spans="3:4">
      <c r="C8864" s="256"/>
      <c r="D8864" s="256"/>
    </row>
    <row r="8865" spans="3:4">
      <c r="C8865" s="256"/>
      <c r="D8865" s="256"/>
    </row>
    <row r="8866" spans="3:4">
      <c r="C8866" s="256"/>
      <c r="D8866" s="256"/>
    </row>
    <row r="8867" spans="3:4">
      <c r="C8867" s="256"/>
      <c r="D8867" s="256"/>
    </row>
    <row r="8868" spans="3:4">
      <c r="C8868" s="256"/>
      <c r="D8868" s="256"/>
    </row>
    <row r="8869" spans="3:4">
      <c r="C8869" s="256"/>
      <c r="D8869" s="256"/>
    </row>
    <row r="8870" spans="3:4">
      <c r="C8870" s="256"/>
      <c r="D8870" s="256"/>
    </row>
    <row r="8871" spans="3:4">
      <c r="C8871" s="256"/>
      <c r="D8871" s="256"/>
    </row>
    <row r="8872" spans="3:4">
      <c r="C8872" s="256"/>
      <c r="D8872" s="256"/>
    </row>
    <row r="8873" spans="3:4">
      <c r="C8873" s="256"/>
      <c r="D8873" s="256"/>
    </row>
    <row r="8874" spans="3:4">
      <c r="C8874" s="256"/>
      <c r="D8874" s="256"/>
    </row>
    <row r="8875" spans="3:4">
      <c r="C8875" s="256"/>
      <c r="D8875" s="256"/>
    </row>
    <row r="8876" spans="3:4">
      <c r="C8876" s="256"/>
      <c r="D8876" s="256"/>
    </row>
    <row r="8877" spans="3:4">
      <c r="C8877" s="256"/>
      <c r="D8877" s="256"/>
    </row>
    <row r="8878" spans="3:4">
      <c r="C8878" s="256"/>
      <c r="D8878" s="256"/>
    </row>
    <row r="8879" spans="3:4">
      <c r="C8879" s="256"/>
      <c r="D8879" s="256"/>
    </row>
    <row r="8880" spans="3:4">
      <c r="C8880" s="256"/>
      <c r="D8880" s="256"/>
    </row>
    <row r="8881" spans="3:4">
      <c r="C8881" s="256"/>
      <c r="D8881" s="256"/>
    </row>
    <row r="8882" spans="3:4">
      <c r="C8882" s="256"/>
      <c r="D8882" s="256"/>
    </row>
    <row r="8883" spans="3:4">
      <c r="C8883" s="256"/>
      <c r="D8883" s="256"/>
    </row>
    <row r="8884" spans="3:4">
      <c r="C8884" s="256"/>
      <c r="D8884" s="256"/>
    </row>
    <row r="8885" spans="3:4">
      <c r="C8885" s="256"/>
      <c r="D8885" s="256"/>
    </row>
    <row r="8886" spans="3:4">
      <c r="C8886" s="256"/>
      <c r="D8886" s="256"/>
    </row>
    <row r="8887" spans="3:4">
      <c r="C8887" s="256"/>
      <c r="D8887" s="256"/>
    </row>
    <row r="8888" spans="3:4">
      <c r="C8888" s="256"/>
      <c r="D8888" s="256"/>
    </row>
    <row r="8889" spans="3:4">
      <c r="C8889" s="256"/>
      <c r="D8889" s="256"/>
    </row>
    <row r="8890" spans="3:4">
      <c r="C8890" s="256"/>
      <c r="D8890" s="256"/>
    </row>
    <row r="8891" spans="3:4">
      <c r="C8891" s="256"/>
      <c r="D8891" s="256"/>
    </row>
    <row r="8892" spans="3:4">
      <c r="C8892" s="256"/>
      <c r="D8892" s="256"/>
    </row>
    <row r="8893" spans="3:4">
      <c r="C8893" s="256"/>
      <c r="D8893" s="256"/>
    </row>
    <row r="8894" spans="3:4">
      <c r="C8894" s="256"/>
      <c r="D8894" s="256"/>
    </row>
    <row r="8895" spans="3:4">
      <c r="C8895" s="256"/>
      <c r="D8895" s="256"/>
    </row>
    <row r="8896" spans="3:4">
      <c r="C8896" s="256"/>
      <c r="D8896" s="256"/>
    </row>
    <row r="8897" spans="3:4">
      <c r="C8897" s="256"/>
      <c r="D8897" s="256"/>
    </row>
    <row r="8898" spans="3:4">
      <c r="C8898" s="256"/>
      <c r="D8898" s="256"/>
    </row>
    <row r="8899" spans="3:4">
      <c r="C8899" s="256"/>
      <c r="D8899" s="256"/>
    </row>
    <row r="8900" spans="3:4">
      <c r="C8900" s="256"/>
      <c r="D8900" s="256"/>
    </row>
    <row r="8901" spans="3:4">
      <c r="C8901" s="256"/>
      <c r="D8901" s="256"/>
    </row>
    <row r="8902" spans="3:4">
      <c r="C8902" s="256"/>
      <c r="D8902" s="256"/>
    </row>
    <row r="8903" spans="3:4">
      <c r="C8903" s="256"/>
      <c r="D8903" s="256"/>
    </row>
    <row r="8904" spans="3:4">
      <c r="C8904" s="256"/>
      <c r="D8904" s="256"/>
    </row>
    <row r="8905" spans="3:4">
      <c r="C8905" s="256"/>
      <c r="D8905" s="256"/>
    </row>
    <row r="8906" spans="3:4">
      <c r="C8906" s="256"/>
      <c r="D8906" s="256"/>
    </row>
    <row r="8907" spans="3:4">
      <c r="C8907" s="256"/>
      <c r="D8907" s="256"/>
    </row>
    <row r="8908" spans="3:4">
      <c r="C8908" s="256"/>
      <c r="D8908" s="256"/>
    </row>
    <row r="8909" spans="3:4">
      <c r="C8909" s="256"/>
      <c r="D8909" s="256"/>
    </row>
    <row r="8910" spans="3:4">
      <c r="C8910" s="256"/>
      <c r="D8910" s="256"/>
    </row>
    <row r="8911" spans="3:4">
      <c r="C8911" s="256"/>
      <c r="D8911" s="256"/>
    </row>
    <row r="8912" spans="3:4">
      <c r="C8912" s="256"/>
      <c r="D8912" s="256"/>
    </row>
    <row r="8913" spans="3:4">
      <c r="C8913" s="256"/>
      <c r="D8913" s="256"/>
    </row>
    <row r="8914" spans="3:4">
      <c r="C8914" s="256"/>
      <c r="D8914" s="256"/>
    </row>
    <row r="8915" spans="3:4">
      <c r="C8915" s="256"/>
      <c r="D8915" s="256"/>
    </row>
    <row r="8916" spans="3:4">
      <c r="C8916" s="256"/>
      <c r="D8916" s="256"/>
    </row>
    <row r="8917" spans="3:4">
      <c r="C8917" s="256"/>
      <c r="D8917" s="256"/>
    </row>
    <row r="8918" spans="3:4">
      <c r="C8918" s="256"/>
      <c r="D8918" s="256"/>
    </row>
    <row r="8919" spans="3:4">
      <c r="C8919" s="256"/>
      <c r="D8919" s="256"/>
    </row>
    <row r="8920" spans="3:4">
      <c r="C8920" s="256"/>
      <c r="D8920" s="256"/>
    </row>
    <row r="8921" spans="3:4">
      <c r="C8921" s="256"/>
      <c r="D8921" s="256"/>
    </row>
    <row r="8922" spans="3:4">
      <c r="C8922" s="256"/>
      <c r="D8922" s="256"/>
    </row>
    <row r="8923" spans="3:4">
      <c r="C8923" s="256"/>
      <c r="D8923" s="256"/>
    </row>
    <row r="8924" spans="3:4">
      <c r="C8924" s="256"/>
      <c r="D8924" s="256"/>
    </row>
    <row r="8925" spans="3:4">
      <c r="C8925" s="256"/>
      <c r="D8925" s="256"/>
    </row>
    <row r="8926" spans="3:4">
      <c r="C8926" s="256"/>
      <c r="D8926" s="256"/>
    </row>
    <row r="8927" spans="3:4">
      <c r="C8927" s="256"/>
      <c r="D8927" s="256"/>
    </row>
    <row r="8928" spans="3:4">
      <c r="C8928" s="256"/>
      <c r="D8928" s="256"/>
    </row>
    <row r="8929" spans="3:4">
      <c r="C8929" s="256"/>
      <c r="D8929" s="256"/>
    </row>
    <row r="8930" spans="3:4">
      <c r="C8930" s="256"/>
      <c r="D8930" s="256"/>
    </row>
    <row r="8931" spans="3:4">
      <c r="C8931" s="256"/>
      <c r="D8931" s="256"/>
    </row>
    <row r="8932" spans="3:4">
      <c r="C8932" s="256"/>
      <c r="D8932" s="256"/>
    </row>
    <row r="8933" spans="3:4">
      <c r="C8933" s="256"/>
      <c r="D8933" s="256"/>
    </row>
    <row r="8934" spans="3:4">
      <c r="C8934" s="256"/>
      <c r="D8934" s="256"/>
    </row>
    <row r="8935" spans="3:4">
      <c r="C8935" s="256"/>
      <c r="D8935" s="256"/>
    </row>
    <row r="8936" spans="3:4">
      <c r="C8936" s="256"/>
      <c r="D8936" s="256"/>
    </row>
    <row r="8937" spans="3:4">
      <c r="C8937" s="256"/>
      <c r="D8937" s="256"/>
    </row>
    <row r="8938" spans="3:4">
      <c r="C8938" s="256"/>
      <c r="D8938" s="256"/>
    </row>
    <row r="8939" spans="3:4">
      <c r="C8939" s="256"/>
      <c r="D8939" s="256"/>
    </row>
    <row r="8940" spans="3:4">
      <c r="C8940" s="256"/>
      <c r="D8940" s="256"/>
    </row>
    <row r="8941" spans="3:4">
      <c r="C8941" s="256"/>
      <c r="D8941" s="256"/>
    </row>
    <row r="8942" spans="3:4">
      <c r="C8942" s="256"/>
      <c r="D8942" s="256"/>
    </row>
    <row r="8943" spans="3:4">
      <c r="C8943" s="256"/>
      <c r="D8943" s="256"/>
    </row>
    <row r="8944" spans="3:4">
      <c r="C8944" s="256"/>
      <c r="D8944" s="256"/>
    </row>
    <row r="8945" spans="3:4">
      <c r="C8945" s="256"/>
      <c r="D8945" s="256"/>
    </row>
    <row r="8946" spans="3:4">
      <c r="C8946" s="256"/>
      <c r="D8946" s="256"/>
    </row>
    <row r="8947" spans="3:4">
      <c r="C8947" s="256"/>
      <c r="D8947" s="256"/>
    </row>
    <row r="8948" spans="3:4">
      <c r="C8948" s="256"/>
      <c r="D8948" s="256"/>
    </row>
    <row r="8949" spans="3:4">
      <c r="C8949" s="256"/>
      <c r="D8949" s="256"/>
    </row>
    <row r="8950" spans="3:4">
      <c r="C8950" s="256"/>
      <c r="D8950" s="256"/>
    </row>
    <row r="8951" spans="3:4">
      <c r="C8951" s="256"/>
      <c r="D8951" s="256"/>
    </row>
    <row r="8952" spans="3:4">
      <c r="C8952" s="256"/>
      <c r="D8952" s="256"/>
    </row>
    <row r="8953" spans="3:4">
      <c r="C8953" s="256"/>
      <c r="D8953" s="256"/>
    </row>
    <row r="8954" spans="3:4">
      <c r="C8954" s="256"/>
      <c r="D8954" s="256"/>
    </row>
    <row r="8955" spans="3:4">
      <c r="C8955" s="256"/>
      <c r="D8955" s="256"/>
    </row>
    <row r="8956" spans="3:4">
      <c r="C8956" s="256"/>
      <c r="D8956" s="256"/>
    </row>
    <row r="8957" spans="3:4">
      <c r="C8957" s="256"/>
      <c r="D8957" s="256"/>
    </row>
    <row r="8958" spans="3:4">
      <c r="C8958" s="256"/>
      <c r="D8958" s="256"/>
    </row>
    <row r="8959" spans="3:4">
      <c r="C8959" s="256"/>
      <c r="D8959" s="256"/>
    </row>
    <row r="8960" spans="3:4">
      <c r="C8960" s="256"/>
      <c r="D8960" s="256"/>
    </row>
    <row r="8961" spans="3:4">
      <c r="C8961" s="256"/>
      <c r="D8961" s="256"/>
    </row>
    <row r="8962" spans="3:4">
      <c r="C8962" s="256"/>
      <c r="D8962" s="256"/>
    </row>
    <row r="8963" spans="3:4">
      <c r="C8963" s="256"/>
      <c r="D8963" s="256"/>
    </row>
    <row r="8964" spans="3:4">
      <c r="C8964" s="256"/>
      <c r="D8964" s="256"/>
    </row>
    <row r="8965" spans="3:4">
      <c r="C8965" s="256"/>
      <c r="D8965" s="256"/>
    </row>
    <row r="8966" spans="3:4">
      <c r="C8966" s="256"/>
      <c r="D8966" s="256"/>
    </row>
    <row r="8967" spans="3:4">
      <c r="C8967" s="256"/>
      <c r="D8967" s="256"/>
    </row>
    <row r="8968" spans="3:4">
      <c r="C8968" s="256"/>
      <c r="D8968" s="256"/>
    </row>
    <row r="8969" spans="3:4">
      <c r="C8969" s="256"/>
      <c r="D8969" s="256"/>
    </row>
    <row r="8970" spans="3:4">
      <c r="C8970" s="256"/>
      <c r="D8970" s="256"/>
    </row>
    <row r="8971" spans="3:4">
      <c r="C8971" s="256"/>
      <c r="D8971" s="256"/>
    </row>
    <row r="8972" spans="3:4">
      <c r="C8972" s="256"/>
      <c r="D8972" s="256"/>
    </row>
    <row r="8973" spans="3:4">
      <c r="C8973" s="256"/>
      <c r="D8973" s="256"/>
    </row>
    <row r="8974" spans="3:4">
      <c r="C8974" s="256"/>
      <c r="D8974" s="256"/>
    </row>
    <row r="8975" spans="3:4">
      <c r="C8975" s="256"/>
      <c r="D8975" s="256"/>
    </row>
    <row r="8976" spans="3:4">
      <c r="C8976" s="256"/>
      <c r="D8976" s="256"/>
    </row>
    <row r="8977" spans="3:4">
      <c r="C8977" s="256"/>
      <c r="D8977" s="256"/>
    </row>
    <row r="8978" spans="3:4">
      <c r="C8978" s="256"/>
      <c r="D8978" s="256"/>
    </row>
    <row r="8979" spans="3:4">
      <c r="C8979" s="256"/>
      <c r="D8979" s="256"/>
    </row>
    <row r="8980" spans="3:4">
      <c r="C8980" s="256"/>
      <c r="D8980" s="256"/>
    </row>
    <row r="8981" spans="3:4">
      <c r="C8981" s="256"/>
      <c r="D8981" s="256"/>
    </row>
    <row r="8982" spans="3:4">
      <c r="C8982" s="256"/>
      <c r="D8982" s="256"/>
    </row>
    <row r="8983" spans="3:4">
      <c r="C8983" s="256"/>
      <c r="D8983" s="256"/>
    </row>
    <row r="8984" spans="3:4">
      <c r="C8984" s="256"/>
      <c r="D8984" s="256"/>
    </row>
    <row r="8985" spans="3:4">
      <c r="C8985" s="256"/>
      <c r="D8985" s="256"/>
    </row>
    <row r="8986" spans="3:4">
      <c r="C8986" s="256"/>
      <c r="D8986" s="256"/>
    </row>
    <row r="8987" spans="3:4">
      <c r="C8987" s="256"/>
      <c r="D8987" s="256"/>
    </row>
    <row r="8988" spans="3:4">
      <c r="C8988" s="256"/>
      <c r="D8988" s="256"/>
    </row>
    <row r="8989" spans="3:4">
      <c r="C8989" s="256"/>
      <c r="D8989" s="256"/>
    </row>
    <row r="8990" spans="3:4">
      <c r="C8990" s="256"/>
      <c r="D8990" s="256"/>
    </row>
    <row r="8991" spans="3:4">
      <c r="C8991" s="256"/>
      <c r="D8991" s="256"/>
    </row>
    <row r="8992" spans="3:4">
      <c r="C8992" s="256"/>
      <c r="D8992" s="256"/>
    </row>
    <row r="8993" spans="3:4">
      <c r="C8993" s="256"/>
      <c r="D8993" s="256"/>
    </row>
    <row r="8994" spans="3:4">
      <c r="C8994" s="256"/>
      <c r="D8994" s="256"/>
    </row>
    <row r="8995" spans="3:4">
      <c r="C8995" s="256"/>
      <c r="D8995" s="256"/>
    </row>
    <row r="8996" spans="3:4">
      <c r="C8996" s="256"/>
      <c r="D8996" s="256"/>
    </row>
    <row r="8997" spans="3:4">
      <c r="C8997" s="256"/>
      <c r="D8997" s="256"/>
    </row>
    <row r="8998" spans="3:4">
      <c r="C8998" s="256"/>
      <c r="D8998" s="256"/>
    </row>
    <row r="8999" spans="3:4">
      <c r="C8999" s="256"/>
      <c r="D8999" s="256"/>
    </row>
    <row r="9000" spans="3:4">
      <c r="C9000" s="256"/>
      <c r="D9000" s="256"/>
    </row>
    <row r="9001" spans="3:4">
      <c r="C9001" s="256"/>
      <c r="D9001" s="256"/>
    </row>
    <row r="9002" spans="3:4">
      <c r="C9002" s="256"/>
      <c r="D9002" s="256"/>
    </row>
    <row r="9003" spans="3:4">
      <c r="C9003" s="256"/>
      <c r="D9003" s="256"/>
    </row>
    <row r="9004" spans="3:4">
      <c r="C9004" s="256"/>
      <c r="D9004" s="256"/>
    </row>
    <row r="9005" spans="3:4">
      <c r="C9005" s="256"/>
      <c r="D9005" s="256"/>
    </row>
    <row r="9006" spans="3:4">
      <c r="C9006" s="256"/>
      <c r="D9006" s="256"/>
    </row>
    <row r="9007" spans="3:4">
      <c r="C9007" s="256"/>
      <c r="D9007" s="256"/>
    </row>
    <row r="9008" spans="3:4">
      <c r="C9008" s="256"/>
      <c r="D9008" s="256"/>
    </row>
    <row r="9009" spans="3:4">
      <c r="C9009" s="256"/>
      <c r="D9009" s="256"/>
    </row>
    <row r="9010" spans="3:4">
      <c r="C9010" s="256"/>
      <c r="D9010" s="256"/>
    </row>
    <row r="9011" spans="3:4">
      <c r="C9011" s="256"/>
      <c r="D9011" s="256"/>
    </row>
    <row r="9012" spans="3:4">
      <c r="C9012" s="256"/>
      <c r="D9012" s="256"/>
    </row>
    <row r="9013" spans="3:4">
      <c r="C9013" s="256"/>
      <c r="D9013" s="256"/>
    </row>
    <row r="9014" spans="3:4">
      <c r="C9014" s="256"/>
      <c r="D9014" s="256"/>
    </row>
    <row r="9015" spans="3:4">
      <c r="C9015" s="256"/>
      <c r="D9015" s="256"/>
    </row>
    <row r="9016" spans="3:4">
      <c r="C9016" s="256"/>
      <c r="D9016" s="256"/>
    </row>
    <row r="9017" spans="3:4">
      <c r="C9017" s="256"/>
      <c r="D9017" s="256"/>
    </row>
    <row r="9018" spans="3:4">
      <c r="C9018" s="256"/>
      <c r="D9018" s="256"/>
    </row>
    <row r="9019" spans="3:4">
      <c r="C9019" s="256"/>
      <c r="D9019" s="256"/>
    </row>
    <row r="9020" spans="3:4">
      <c r="C9020" s="256"/>
      <c r="D9020" s="256"/>
    </row>
    <row r="9021" spans="3:4">
      <c r="C9021" s="256"/>
      <c r="D9021" s="256"/>
    </row>
    <row r="9022" spans="3:4">
      <c r="C9022" s="256"/>
      <c r="D9022" s="256"/>
    </row>
    <row r="9023" spans="3:4">
      <c r="C9023" s="256"/>
      <c r="D9023" s="256"/>
    </row>
    <row r="9024" spans="3:4">
      <c r="C9024" s="256"/>
      <c r="D9024" s="256"/>
    </row>
    <row r="9025" spans="3:4">
      <c r="C9025" s="256"/>
      <c r="D9025" s="256"/>
    </row>
    <row r="9026" spans="3:4">
      <c r="C9026" s="256"/>
      <c r="D9026" s="256"/>
    </row>
    <row r="9027" spans="3:4">
      <c r="C9027" s="256"/>
      <c r="D9027" s="256"/>
    </row>
    <row r="9028" spans="3:4">
      <c r="C9028" s="256"/>
      <c r="D9028" s="256"/>
    </row>
    <row r="9029" spans="3:4">
      <c r="C9029" s="256"/>
      <c r="D9029" s="256"/>
    </row>
    <row r="9030" spans="3:4">
      <c r="C9030" s="256"/>
      <c r="D9030" s="256"/>
    </row>
    <row r="9031" spans="3:4">
      <c r="C9031" s="256"/>
      <c r="D9031" s="256"/>
    </row>
    <row r="9032" spans="3:4">
      <c r="C9032" s="256"/>
      <c r="D9032" s="256"/>
    </row>
    <row r="9033" spans="3:4">
      <c r="C9033" s="256"/>
      <c r="D9033" s="256"/>
    </row>
    <row r="9034" spans="3:4">
      <c r="C9034" s="256"/>
      <c r="D9034" s="256"/>
    </row>
    <row r="9035" spans="3:4">
      <c r="C9035" s="256"/>
      <c r="D9035" s="256"/>
    </row>
    <row r="9036" spans="3:4">
      <c r="C9036" s="256"/>
      <c r="D9036" s="256"/>
    </row>
    <row r="9037" spans="3:4">
      <c r="C9037" s="256"/>
      <c r="D9037" s="256"/>
    </row>
    <row r="9038" spans="3:4">
      <c r="C9038" s="256"/>
      <c r="D9038" s="256"/>
    </row>
    <row r="9039" spans="3:4">
      <c r="C9039" s="256"/>
      <c r="D9039" s="256"/>
    </row>
    <row r="9040" spans="3:4">
      <c r="C9040" s="256"/>
      <c r="D9040" s="256"/>
    </row>
    <row r="9041" spans="3:4">
      <c r="C9041" s="256"/>
      <c r="D9041" s="256"/>
    </row>
    <row r="9042" spans="3:4">
      <c r="C9042" s="256"/>
      <c r="D9042" s="256"/>
    </row>
    <row r="9043" spans="3:4">
      <c r="C9043" s="256"/>
      <c r="D9043" s="256"/>
    </row>
    <row r="9044" spans="3:4">
      <c r="C9044" s="256"/>
      <c r="D9044" s="256"/>
    </row>
    <row r="9045" spans="3:4">
      <c r="C9045" s="256"/>
      <c r="D9045" s="256"/>
    </row>
    <row r="9046" spans="3:4">
      <c r="C9046" s="256"/>
      <c r="D9046" s="256"/>
    </row>
    <row r="9047" spans="3:4">
      <c r="C9047" s="256"/>
      <c r="D9047" s="256"/>
    </row>
    <row r="9048" spans="3:4">
      <c r="C9048" s="256"/>
      <c r="D9048" s="256"/>
    </row>
    <row r="9049" spans="3:4">
      <c r="C9049" s="256"/>
      <c r="D9049" s="256"/>
    </row>
    <row r="9050" spans="3:4">
      <c r="C9050" s="256"/>
      <c r="D9050" s="256"/>
    </row>
    <row r="9051" spans="3:4">
      <c r="C9051" s="256"/>
      <c r="D9051" s="256"/>
    </row>
    <row r="9052" spans="3:4">
      <c r="C9052" s="256"/>
      <c r="D9052" s="256"/>
    </row>
    <row r="9053" spans="3:4">
      <c r="C9053" s="256"/>
      <c r="D9053" s="256"/>
    </row>
    <row r="9054" spans="3:4">
      <c r="C9054" s="256"/>
      <c r="D9054" s="256"/>
    </row>
    <row r="9055" spans="3:4">
      <c r="C9055" s="256"/>
      <c r="D9055" s="256"/>
    </row>
    <row r="9056" spans="3:4">
      <c r="C9056" s="256"/>
      <c r="D9056" s="256"/>
    </row>
    <row r="9057" spans="3:4">
      <c r="C9057" s="256"/>
      <c r="D9057" s="256"/>
    </row>
    <row r="9058" spans="3:4">
      <c r="C9058" s="256"/>
      <c r="D9058" s="256"/>
    </row>
    <row r="9059" spans="3:4">
      <c r="C9059" s="256"/>
      <c r="D9059" s="256"/>
    </row>
    <row r="9060" spans="3:4">
      <c r="C9060" s="256"/>
      <c r="D9060" s="256"/>
    </row>
    <row r="9061" spans="3:4">
      <c r="C9061" s="256"/>
      <c r="D9061" s="256"/>
    </row>
    <row r="9062" spans="3:4">
      <c r="C9062" s="256"/>
      <c r="D9062" s="256"/>
    </row>
    <row r="9063" spans="3:4">
      <c r="C9063" s="256"/>
      <c r="D9063" s="256"/>
    </row>
    <row r="9064" spans="3:4">
      <c r="C9064" s="256"/>
      <c r="D9064" s="256"/>
    </row>
    <row r="9065" spans="3:4">
      <c r="C9065" s="256"/>
      <c r="D9065" s="256"/>
    </row>
    <row r="9066" spans="3:4">
      <c r="C9066" s="256"/>
      <c r="D9066" s="256"/>
    </row>
    <row r="9067" spans="3:4">
      <c r="C9067" s="256"/>
      <c r="D9067" s="256"/>
    </row>
    <row r="9068" spans="3:4">
      <c r="C9068" s="256"/>
      <c r="D9068" s="256"/>
    </row>
    <row r="9069" spans="3:4">
      <c r="C9069" s="256"/>
      <c r="D9069" s="256"/>
    </row>
    <row r="9070" spans="3:4">
      <c r="C9070" s="256"/>
      <c r="D9070" s="256"/>
    </row>
    <row r="9071" spans="3:4">
      <c r="C9071" s="256"/>
      <c r="D9071" s="256"/>
    </row>
    <row r="9072" spans="3:4">
      <c r="C9072" s="256"/>
      <c r="D9072" s="256"/>
    </row>
    <row r="9073" spans="3:4">
      <c r="C9073" s="256"/>
      <c r="D9073" s="256"/>
    </row>
    <row r="9074" spans="3:4">
      <c r="C9074" s="256"/>
      <c r="D9074" s="256"/>
    </row>
    <row r="9075" spans="3:4">
      <c r="C9075" s="256"/>
      <c r="D9075" s="256"/>
    </row>
    <row r="9076" spans="3:4">
      <c r="C9076" s="256"/>
      <c r="D9076" s="256"/>
    </row>
    <row r="9077" spans="3:4">
      <c r="C9077" s="256"/>
      <c r="D9077" s="256"/>
    </row>
    <row r="9078" spans="3:4">
      <c r="C9078" s="256"/>
      <c r="D9078" s="256"/>
    </row>
    <row r="9079" spans="3:4">
      <c r="C9079" s="256"/>
      <c r="D9079" s="256"/>
    </row>
    <row r="9080" spans="3:4">
      <c r="C9080" s="256"/>
      <c r="D9080" s="256"/>
    </row>
    <row r="9081" spans="3:4">
      <c r="C9081" s="256"/>
      <c r="D9081" s="256"/>
    </row>
    <row r="9082" spans="3:4">
      <c r="C9082" s="256"/>
      <c r="D9082" s="256"/>
    </row>
    <row r="9083" spans="3:4">
      <c r="C9083" s="256"/>
      <c r="D9083" s="256"/>
    </row>
    <row r="9084" spans="3:4">
      <c r="C9084" s="256"/>
      <c r="D9084" s="256"/>
    </row>
    <row r="9085" spans="3:4">
      <c r="C9085" s="256"/>
      <c r="D9085" s="256"/>
    </row>
    <row r="9086" spans="3:4">
      <c r="C9086" s="256"/>
      <c r="D9086" s="256"/>
    </row>
    <row r="9087" spans="3:4">
      <c r="C9087" s="256"/>
      <c r="D9087" s="256"/>
    </row>
    <row r="9088" spans="3:4">
      <c r="C9088" s="256"/>
      <c r="D9088" s="256"/>
    </row>
    <row r="9089" spans="3:4">
      <c r="C9089" s="256"/>
      <c r="D9089" s="256"/>
    </row>
    <row r="9090" spans="3:4">
      <c r="C9090" s="256"/>
      <c r="D9090" s="256"/>
    </row>
    <row r="9091" spans="3:4">
      <c r="C9091" s="256"/>
      <c r="D9091" s="256"/>
    </row>
    <row r="9092" spans="3:4">
      <c r="C9092" s="256"/>
      <c r="D9092" s="256"/>
    </row>
    <row r="9093" spans="3:4">
      <c r="C9093" s="256"/>
      <c r="D9093" s="256"/>
    </row>
    <row r="9094" spans="3:4">
      <c r="C9094" s="256"/>
      <c r="D9094" s="256"/>
    </row>
    <row r="9095" spans="3:4">
      <c r="C9095" s="256"/>
      <c r="D9095" s="256"/>
    </row>
    <row r="9096" spans="3:4">
      <c r="C9096" s="256"/>
      <c r="D9096" s="256"/>
    </row>
    <row r="9097" spans="3:4">
      <c r="C9097" s="256"/>
      <c r="D9097" s="256"/>
    </row>
    <row r="9098" spans="3:4">
      <c r="C9098" s="256"/>
      <c r="D9098" s="256"/>
    </row>
    <row r="9099" spans="3:4">
      <c r="C9099" s="256"/>
      <c r="D9099" s="256"/>
    </row>
    <row r="9100" spans="3:4">
      <c r="C9100" s="256"/>
      <c r="D9100" s="256"/>
    </row>
    <row r="9101" spans="3:4">
      <c r="C9101" s="256"/>
      <c r="D9101" s="256"/>
    </row>
    <row r="9102" spans="3:4">
      <c r="C9102" s="256"/>
      <c r="D9102" s="256"/>
    </row>
    <row r="9103" spans="3:4">
      <c r="C9103" s="256"/>
      <c r="D9103" s="256"/>
    </row>
    <row r="9104" spans="3:4">
      <c r="C9104" s="256"/>
      <c r="D9104" s="256"/>
    </row>
    <row r="9105" spans="3:4">
      <c r="C9105" s="256"/>
      <c r="D9105" s="256"/>
    </row>
    <row r="9106" spans="3:4">
      <c r="C9106" s="256"/>
      <c r="D9106" s="256"/>
    </row>
    <row r="9107" spans="3:4">
      <c r="C9107" s="256"/>
      <c r="D9107" s="256"/>
    </row>
    <row r="9108" spans="3:4">
      <c r="C9108" s="256"/>
      <c r="D9108" s="256"/>
    </row>
    <row r="9109" spans="3:4">
      <c r="C9109" s="256"/>
      <c r="D9109" s="256"/>
    </row>
    <row r="9110" spans="3:4">
      <c r="C9110" s="256"/>
      <c r="D9110" s="256"/>
    </row>
    <row r="9111" spans="3:4">
      <c r="C9111" s="256"/>
      <c r="D9111" s="256"/>
    </row>
    <row r="9112" spans="3:4">
      <c r="C9112" s="256"/>
      <c r="D9112" s="256"/>
    </row>
    <row r="9113" spans="3:4">
      <c r="C9113" s="256"/>
      <c r="D9113" s="256"/>
    </row>
    <row r="9114" spans="3:4">
      <c r="C9114" s="256"/>
      <c r="D9114" s="256"/>
    </row>
    <row r="9115" spans="3:4">
      <c r="C9115" s="256"/>
      <c r="D9115" s="256"/>
    </row>
    <row r="9116" spans="3:4">
      <c r="C9116" s="256"/>
      <c r="D9116" s="256"/>
    </row>
    <row r="9117" spans="3:4">
      <c r="C9117" s="256"/>
      <c r="D9117" s="256"/>
    </row>
    <row r="9118" spans="3:4">
      <c r="C9118" s="256"/>
      <c r="D9118" s="256"/>
    </row>
    <row r="9119" spans="3:4">
      <c r="C9119" s="256"/>
      <c r="D9119" s="256"/>
    </row>
    <row r="9120" spans="3:4">
      <c r="C9120" s="256"/>
      <c r="D9120" s="256"/>
    </row>
    <row r="9121" spans="3:4">
      <c r="C9121" s="256"/>
      <c r="D9121" s="256"/>
    </row>
    <row r="9122" spans="3:4">
      <c r="C9122" s="256"/>
      <c r="D9122" s="256"/>
    </row>
    <row r="9123" spans="3:4">
      <c r="C9123" s="256"/>
      <c r="D9123" s="256"/>
    </row>
    <row r="9124" spans="3:4">
      <c r="C9124" s="256"/>
      <c r="D9124" s="256"/>
    </row>
    <row r="9125" spans="3:4">
      <c r="C9125" s="256"/>
      <c r="D9125" s="256"/>
    </row>
    <row r="9126" spans="3:4">
      <c r="C9126" s="256"/>
      <c r="D9126" s="256"/>
    </row>
    <row r="9127" spans="3:4">
      <c r="C9127" s="256"/>
      <c r="D9127" s="256"/>
    </row>
    <row r="9128" spans="3:4">
      <c r="C9128" s="256"/>
      <c r="D9128" s="256"/>
    </row>
    <row r="9129" spans="3:4">
      <c r="C9129" s="256"/>
      <c r="D9129" s="256"/>
    </row>
    <row r="9130" spans="3:4">
      <c r="C9130" s="256"/>
      <c r="D9130" s="256"/>
    </row>
    <row r="9131" spans="3:4">
      <c r="C9131" s="256"/>
      <c r="D9131" s="256"/>
    </row>
    <row r="9132" spans="3:4">
      <c r="C9132" s="256"/>
      <c r="D9132" s="256"/>
    </row>
    <row r="9133" spans="3:4">
      <c r="C9133" s="256"/>
      <c r="D9133" s="256"/>
    </row>
    <row r="9134" spans="3:4">
      <c r="C9134" s="256"/>
      <c r="D9134" s="256"/>
    </row>
    <row r="9135" spans="3:4">
      <c r="C9135" s="256"/>
      <c r="D9135" s="256"/>
    </row>
    <row r="9136" spans="3:4">
      <c r="C9136" s="256"/>
      <c r="D9136" s="256"/>
    </row>
    <row r="9137" spans="3:4">
      <c r="C9137" s="256"/>
      <c r="D9137" s="256"/>
    </row>
    <row r="9138" spans="3:4">
      <c r="C9138" s="256"/>
      <c r="D9138" s="256"/>
    </row>
    <row r="9139" spans="3:4">
      <c r="C9139" s="256"/>
      <c r="D9139" s="256"/>
    </row>
    <row r="9140" spans="3:4">
      <c r="C9140" s="256"/>
      <c r="D9140" s="256"/>
    </row>
    <row r="9141" spans="3:4">
      <c r="C9141" s="256"/>
      <c r="D9141" s="256"/>
    </row>
    <row r="9142" spans="3:4">
      <c r="C9142" s="256"/>
      <c r="D9142" s="256"/>
    </row>
    <row r="9143" spans="3:4">
      <c r="C9143" s="256"/>
      <c r="D9143" s="256"/>
    </row>
    <row r="9144" spans="3:4">
      <c r="C9144" s="256"/>
      <c r="D9144" s="256"/>
    </row>
    <row r="9145" spans="3:4">
      <c r="C9145" s="256"/>
      <c r="D9145" s="256"/>
    </row>
    <row r="9146" spans="3:4">
      <c r="C9146" s="256"/>
      <c r="D9146" s="256"/>
    </row>
    <row r="9147" spans="3:4">
      <c r="C9147" s="256"/>
      <c r="D9147" s="256"/>
    </row>
    <row r="9148" spans="3:4">
      <c r="C9148" s="256"/>
      <c r="D9148" s="256"/>
    </row>
    <row r="9149" spans="3:4">
      <c r="C9149" s="256"/>
      <c r="D9149" s="256"/>
    </row>
    <row r="9150" spans="3:4">
      <c r="C9150" s="256"/>
      <c r="D9150" s="256"/>
    </row>
    <row r="9151" spans="3:4">
      <c r="C9151" s="256"/>
      <c r="D9151" s="256"/>
    </row>
    <row r="9152" spans="3:4">
      <c r="C9152" s="256"/>
      <c r="D9152" s="256"/>
    </row>
    <row r="9153" spans="3:4">
      <c r="C9153" s="256"/>
      <c r="D9153" s="256"/>
    </row>
    <row r="9154" spans="3:4">
      <c r="C9154" s="256"/>
      <c r="D9154" s="256"/>
    </row>
    <row r="9155" spans="3:4">
      <c r="C9155" s="256"/>
      <c r="D9155" s="256"/>
    </row>
    <row r="9156" spans="3:4">
      <c r="C9156" s="256"/>
      <c r="D9156" s="256"/>
    </row>
    <row r="9157" spans="3:4">
      <c r="C9157" s="256"/>
      <c r="D9157" s="256"/>
    </row>
    <row r="9158" spans="3:4">
      <c r="C9158" s="256"/>
      <c r="D9158" s="256"/>
    </row>
    <row r="9159" spans="3:4">
      <c r="C9159" s="256"/>
      <c r="D9159" s="256"/>
    </row>
    <row r="9160" spans="3:4">
      <c r="C9160" s="256"/>
      <c r="D9160" s="256"/>
    </row>
    <row r="9161" spans="3:4">
      <c r="C9161" s="256"/>
      <c r="D9161" s="256"/>
    </row>
    <row r="9162" spans="3:4">
      <c r="C9162" s="256"/>
      <c r="D9162" s="256"/>
    </row>
    <row r="9163" spans="3:4">
      <c r="C9163" s="256"/>
      <c r="D9163" s="256"/>
    </row>
    <row r="9164" spans="3:4">
      <c r="C9164" s="256"/>
      <c r="D9164" s="256"/>
    </row>
    <row r="9165" spans="3:4">
      <c r="C9165" s="256"/>
      <c r="D9165" s="256"/>
    </row>
    <row r="9166" spans="3:4">
      <c r="C9166" s="256"/>
      <c r="D9166" s="256"/>
    </row>
    <row r="9167" spans="3:4">
      <c r="C9167" s="256"/>
      <c r="D9167" s="256"/>
    </row>
    <row r="9168" spans="3:4">
      <c r="C9168" s="256"/>
      <c r="D9168" s="256"/>
    </row>
    <row r="9169" spans="3:4">
      <c r="C9169" s="256"/>
      <c r="D9169" s="256"/>
    </row>
    <row r="9170" spans="3:4">
      <c r="C9170" s="256"/>
      <c r="D9170" s="256"/>
    </row>
    <row r="9171" spans="3:4">
      <c r="C9171" s="256"/>
      <c r="D9171" s="256"/>
    </row>
    <row r="9172" spans="3:4">
      <c r="C9172" s="256"/>
      <c r="D9172" s="256"/>
    </row>
    <row r="9173" spans="3:4">
      <c r="C9173" s="256"/>
      <c r="D9173" s="256"/>
    </row>
    <row r="9174" spans="3:4">
      <c r="C9174" s="256"/>
      <c r="D9174" s="256"/>
    </row>
    <row r="9175" spans="3:4">
      <c r="C9175" s="256"/>
      <c r="D9175" s="256"/>
    </row>
    <row r="9176" spans="3:4">
      <c r="C9176" s="256"/>
      <c r="D9176" s="256"/>
    </row>
    <row r="9177" spans="3:4">
      <c r="C9177" s="256"/>
      <c r="D9177" s="256"/>
    </row>
    <row r="9178" spans="3:4">
      <c r="C9178" s="256"/>
      <c r="D9178" s="256"/>
    </row>
    <row r="9179" spans="3:4">
      <c r="C9179" s="256"/>
      <c r="D9179" s="256"/>
    </row>
    <row r="9180" spans="3:4">
      <c r="C9180" s="256"/>
      <c r="D9180" s="256"/>
    </row>
    <row r="9181" spans="3:4">
      <c r="C9181" s="256"/>
      <c r="D9181" s="256"/>
    </row>
    <row r="9182" spans="3:4">
      <c r="C9182" s="256"/>
      <c r="D9182" s="256"/>
    </row>
    <row r="9183" spans="3:4">
      <c r="C9183" s="256"/>
      <c r="D9183" s="256"/>
    </row>
    <row r="9184" spans="3:4">
      <c r="C9184" s="256"/>
      <c r="D9184" s="256"/>
    </row>
    <row r="9185" spans="3:4">
      <c r="C9185" s="256"/>
      <c r="D9185" s="256"/>
    </row>
    <row r="9186" spans="3:4">
      <c r="C9186" s="256"/>
      <c r="D9186" s="256"/>
    </row>
    <row r="9187" spans="3:4">
      <c r="C9187" s="256"/>
      <c r="D9187" s="256"/>
    </row>
    <row r="9188" spans="3:4">
      <c r="C9188" s="256"/>
      <c r="D9188" s="256"/>
    </row>
    <row r="9189" spans="3:4">
      <c r="C9189" s="256"/>
      <c r="D9189" s="256"/>
    </row>
    <row r="9190" spans="3:4">
      <c r="C9190" s="256"/>
      <c r="D9190" s="256"/>
    </row>
    <row r="9191" spans="3:4">
      <c r="C9191" s="256"/>
      <c r="D9191" s="256"/>
    </row>
    <row r="9192" spans="3:4">
      <c r="C9192" s="256"/>
      <c r="D9192" s="256"/>
    </row>
    <row r="9193" spans="3:4">
      <c r="C9193" s="256"/>
      <c r="D9193" s="256"/>
    </row>
    <row r="9194" spans="3:4">
      <c r="C9194" s="256"/>
      <c r="D9194" s="256"/>
    </row>
    <row r="9195" spans="3:4">
      <c r="C9195" s="256"/>
      <c r="D9195" s="256"/>
    </row>
    <row r="9196" spans="3:4">
      <c r="C9196" s="256"/>
      <c r="D9196" s="256"/>
    </row>
    <row r="9197" spans="3:4">
      <c r="C9197" s="256"/>
      <c r="D9197" s="256"/>
    </row>
    <row r="9198" spans="3:4">
      <c r="C9198" s="256"/>
      <c r="D9198" s="256"/>
    </row>
    <row r="9199" spans="3:4">
      <c r="C9199" s="256"/>
      <c r="D9199" s="256"/>
    </row>
    <row r="9200" spans="3:4">
      <c r="C9200" s="256"/>
      <c r="D9200" s="256"/>
    </row>
    <row r="9201" spans="3:4">
      <c r="C9201" s="256"/>
      <c r="D9201" s="256"/>
    </row>
    <row r="9202" spans="3:4">
      <c r="C9202" s="256"/>
      <c r="D9202" s="256"/>
    </row>
    <row r="9203" spans="3:4">
      <c r="C9203" s="256"/>
      <c r="D9203" s="256"/>
    </row>
    <row r="9204" spans="3:4">
      <c r="C9204" s="256"/>
      <c r="D9204" s="256"/>
    </row>
    <row r="9205" spans="3:4">
      <c r="C9205" s="256"/>
      <c r="D9205" s="256"/>
    </row>
    <row r="9206" spans="3:4">
      <c r="C9206" s="256"/>
      <c r="D9206" s="256"/>
    </row>
    <row r="9207" spans="3:4">
      <c r="C9207" s="256"/>
      <c r="D9207" s="256"/>
    </row>
    <row r="9208" spans="3:4">
      <c r="C9208" s="256"/>
      <c r="D9208" s="256"/>
    </row>
    <row r="9209" spans="3:4">
      <c r="C9209" s="256"/>
      <c r="D9209" s="256"/>
    </row>
    <row r="9210" spans="3:4">
      <c r="C9210" s="256"/>
      <c r="D9210" s="256"/>
    </row>
    <row r="9211" spans="3:4">
      <c r="C9211" s="256"/>
      <c r="D9211" s="256"/>
    </row>
    <row r="9212" spans="3:4">
      <c r="C9212" s="256"/>
      <c r="D9212" s="256"/>
    </row>
    <row r="9213" spans="3:4">
      <c r="C9213" s="256"/>
      <c r="D9213" s="256"/>
    </row>
    <row r="9214" spans="3:4">
      <c r="C9214" s="256"/>
      <c r="D9214" s="256"/>
    </row>
    <row r="9215" spans="3:4">
      <c r="C9215" s="256"/>
      <c r="D9215" s="256"/>
    </row>
    <row r="9216" spans="3:4">
      <c r="C9216" s="256"/>
      <c r="D9216" s="256"/>
    </row>
    <row r="9217" spans="3:4">
      <c r="C9217" s="256"/>
      <c r="D9217" s="256"/>
    </row>
    <row r="9218" spans="3:4">
      <c r="C9218" s="256"/>
      <c r="D9218" s="256"/>
    </row>
    <row r="9219" spans="3:4">
      <c r="C9219" s="256"/>
      <c r="D9219" s="256"/>
    </row>
    <row r="9220" spans="3:4">
      <c r="C9220" s="256"/>
      <c r="D9220" s="256"/>
    </row>
    <row r="9221" spans="3:4">
      <c r="C9221" s="256"/>
      <c r="D9221" s="256"/>
    </row>
    <row r="9222" spans="3:4">
      <c r="C9222" s="256"/>
      <c r="D9222" s="256"/>
    </row>
    <row r="9223" spans="3:4">
      <c r="C9223" s="256"/>
      <c r="D9223" s="256"/>
    </row>
    <row r="9224" spans="3:4">
      <c r="C9224" s="256"/>
      <c r="D9224" s="256"/>
    </row>
    <row r="9225" spans="3:4">
      <c r="C9225" s="256"/>
      <c r="D9225" s="256"/>
    </row>
    <row r="9226" spans="3:4">
      <c r="C9226" s="256"/>
      <c r="D9226" s="256"/>
    </row>
    <row r="9227" spans="3:4">
      <c r="C9227" s="256"/>
      <c r="D9227" s="256"/>
    </row>
    <row r="9228" spans="3:4">
      <c r="C9228" s="256"/>
      <c r="D9228" s="256"/>
    </row>
    <row r="9229" spans="3:4">
      <c r="C9229" s="256"/>
      <c r="D9229" s="256"/>
    </row>
    <row r="9230" spans="3:4">
      <c r="C9230" s="256"/>
      <c r="D9230" s="256"/>
    </row>
    <row r="9231" spans="3:4">
      <c r="C9231" s="256"/>
      <c r="D9231" s="256"/>
    </row>
    <row r="9232" spans="3:4">
      <c r="C9232" s="256"/>
      <c r="D9232" s="256"/>
    </row>
    <row r="9233" spans="3:4">
      <c r="C9233" s="256"/>
      <c r="D9233" s="256"/>
    </row>
    <row r="9234" spans="3:4">
      <c r="C9234" s="256"/>
      <c r="D9234" s="256"/>
    </row>
    <row r="9235" spans="3:4">
      <c r="C9235" s="256"/>
      <c r="D9235" s="256"/>
    </row>
    <row r="9236" spans="3:4">
      <c r="C9236" s="256"/>
      <c r="D9236" s="256"/>
    </row>
    <row r="9237" spans="3:4">
      <c r="C9237" s="256"/>
      <c r="D9237" s="256"/>
    </row>
    <row r="9238" spans="3:4">
      <c r="C9238" s="256"/>
      <c r="D9238" s="256"/>
    </row>
    <row r="9239" spans="3:4">
      <c r="C9239" s="256"/>
      <c r="D9239" s="256"/>
    </row>
    <row r="9240" spans="3:4">
      <c r="C9240" s="256"/>
      <c r="D9240" s="256"/>
    </row>
    <row r="9241" spans="3:4">
      <c r="C9241" s="256"/>
      <c r="D9241" s="256"/>
    </row>
    <row r="9242" spans="3:4">
      <c r="C9242" s="256"/>
      <c r="D9242" s="256"/>
    </row>
    <row r="9243" spans="3:4">
      <c r="C9243" s="256"/>
      <c r="D9243" s="256"/>
    </row>
    <row r="9244" spans="3:4">
      <c r="C9244" s="256"/>
      <c r="D9244" s="256"/>
    </row>
    <row r="9245" spans="3:4">
      <c r="C9245" s="256"/>
      <c r="D9245" s="256"/>
    </row>
    <row r="9246" spans="3:4">
      <c r="C9246" s="256"/>
      <c r="D9246" s="256"/>
    </row>
    <row r="9247" spans="3:4">
      <c r="C9247" s="256"/>
      <c r="D9247" s="256"/>
    </row>
    <row r="9248" spans="3:4">
      <c r="C9248" s="256"/>
      <c r="D9248" s="256"/>
    </row>
    <row r="9249" spans="3:4">
      <c r="C9249" s="256"/>
      <c r="D9249" s="256"/>
    </row>
    <row r="9250" spans="3:4">
      <c r="C9250" s="256"/>
      <c r="D9250" s="256"/>
    </row>
    <row r="9251" spans="3:4">
      <c r="C9251" s="256"/>
      <c r="D9251" s="256"/>
    </row>
    <row r="9252" spans="3:4">
      <c r="C9252" s="256"/>
      <c r="D9252" s="256"/>
    </row>
    <row r="9253" spans="3:4">
      <c r="C9253" s="256"/>
      <c r="D9253" s="256"/>
    </row>
    <row r="9254" spans="3:4">
      <c r="C9254" s="256"/>
      <c r="D9254" s="256"/>
    </row>
    <row r="9255" spans="3:4">
      <c r="C9255" s="256"/>
      <c r="D9255" s="256"/>
    </row>
    <row r="9256" spans="3:4">
      <c r="C9256" s="256"/>
      <c r="D9256" s="256"/>
    </row>
    <row r="9257" spans="3:4">
      <c r="C9257" s="256"/>
      <c r="D9257" s="256"/>
    </row>
    <row r="9258" spans="3:4">
      <c r="C9258" s="256"/>
      <c r="D9258" s="256"/>
    </row>
    <row r="9259" spans="3:4">
      <c r="C9259" s="256"/>
      <c r="D9259" s="256"/>
    </row>
    <row r="9260" spans="3:4">
      <c r="C9260" s="256"/>
      <c r="D9260" s="256"/>
    </row>
    <row r="9261" spans="3:4">
      <c r="C9261" s="256"/>
      <c r="D9261" s="256"/>
    </row>
    <row r="9262" spans="3:4">
      <c r="C9262" s="256"/>
      <c r="D9262" s="256"/>
    </row>
    <row r="9263" spans="3:4">
      <c r="C9263" s="256"/>
      <c r="D9263" s="256"/>
    </row>
    <row r="9264" spans="3:4">
      <c r="C9264" s="256"/>
      <c r="D9264" s="256"/>
    </row>
    <row r="9265" spans="3:4">
      <c r="C9265" s="256"/>
      <c r="D9265" s="256"/>
    </row>
    <row r="9266" spans="3:4">
      <c r="C9266" s="256"/>
      <c r="D9266" s="256"/>
    </row>
    <row r="9267" spans="3:4">
      <c r="C9267" s="256"/>
      <c r="D9267" s="256"/>
    </row>
    <row r="9268" spans="3:4">
      <c r="C9268" s="256"/>
      <c r="D9268" s="256"/>
    </row>
    <row r="9269" spans="3:4">
      <c r="C9269" s="256"/>
      <c r="D9269" s="256"/>
    </row>
    <row r="9270" spans="3:4">
      <c r="C9270" s="256"/>
      <c r="D9270" s="256"/>
    </row>
    <row r="9271" spans="3:4">
      <c r="C9271" s="256"/>
      <c r="D9271" s="256"/>
    </row>
    <row r="9272" spans="3:4">
      <c r="C9272" s="256"/>
      <c r="D9272" s="256"/>
    </row>
    <row r="9273" spans="3:4">
      <c r="C9273" s="256"/>
      <c r="D9273" s="256"/>
    </row>
    <row r="9274" spans="3:4">
      <c r="C9274" s="256"/>
      <c r="D9274" s="256"/>
    </row>
    <row r="9275" spans="3:4">
      <c r="C9275" s="256"/>
      <c r="D9275" s="256"/>
    </row>
    <row r="9276" spans="3:4">
      <c r="C9276" s="256"/>
      <c r="D9276" s="256"/>
    </row>
    <row r="9277" spans="3:4">
      <c r="C9277" s="256"/>
      <c r="D9277" s="256"/>
    </row>
    <row r="9278" spans="3:4">
      <c r="C9278" s="256"/>
      <c r="D9278" s="256"/>
    </row>
    <row r="9279" spans="3:4">
      <c r="C9279" s="256"/>
      <c r="D9279" s="256"/>
    </row>
    <row r="9280" spans="3:4">
      <c r="C9280" s="256"/>
      <c r="D9280" s="256"/>
    </row>
    <row r="9281" spans="3:4">
      <c r="C9281" s="256"/>
      <c r="D9281" s="256"/>
    </row>
    <row r="9282" spans="3:4">
      <c r="C9282" s="256"/>
      <c r="D9282" s="256"/>
    </row>
    <row r="9283" spans="3:4">
      <c r="C9283" s="256"/>
      <c r="D9283" s="256"/>
    </row>
    <row r="9284" spans="3:4">
      <c r="C9284" s="256"/>
      <c r="D9284" s="256"/>
    </row>
    <row r="9285" spans="3:4">
      <c r="C9285" s="256"/>
      <c r="D9285" s="256"/>
    </row>
    <row r="9286" spans="3:4">
      <c r="C9286" s="256"/>
      <c r="D9286" s="256"/>
    </row>
    <row r="9287" spans="3:4">
      <c r="C9287" s="256"/>
      <c r="D9287" s="256"/>
    </row>
    <row r="9288" spans="3:4">
      <c r="C9288" s="256"/>
      <c r="D9288" s="256"/>
    </row>
    <row r="9289" spans="3:4">
      <c r="C9289" s="256"/>
      <c r="D9289" s="256"/>
    </row>
    <row r="9290" spans="3:4">
      <c r="C9290" s="256"/>
      <c r="D9290" s="256"/>
    </row>
    <row r="9291" spans="3:4">
      <c r="C9291" s="256"/>
      <c r="D9291" s="256"/>
    </row>
    <row r="9292" spans="3:4">
      <c r="C9292" s="256"/>
      <c r="D9292" s="256"/>
    </row>
    <row r="9293" spans="3:4">
      <c r="C9293" s="256"/>
      <c r="D9293" s="256"/>
    </row>
    <row r="9294" spans="3:4">
      <c r="C9294" s="256"/>
      <c r="D9294" s="256"/>
    </row>
    <row r="9295" spans="3:4">
      <c r="C9295" s="256"/>
      <c r="D9295" s="256"/>
    </row>
    <row r="9296" spans="3:4">
      <c r="C9296" s="256"/>
      <c r="D9296" s="256"/>
    </row>
    <row r="9297" spans="3:4">
      <c r="C9297" s="256"/>
      <c r="D9297" s="256"/>
    </row>
    <row r="9298" spans="3:4">
      <c r="C9298" s="256"/>
      <c r="D9298" s="256"/>
    </row>
    <row r="9299" spans="3:4">
      <c r="C9299" s="256"/>
      <c r="D9299" s="256"/>
    </row>
    <row r="9300" spans="3:4">
      <c r="C9300" s="256"/>
      <c r="D9300" s="256"/>
    </row>
    <row r="9301" spans="3:4">
      <c r="C9301" s="256"/>
      <c r="D9301" s="256"/>
    </row>
    <row r="9302" spans="3:4">
      <c r="C9302" s="256"/>
      <c r="D9302" s="256"/>
    </row>
    <row r="9303" spans="3:4">
      <c r="C9303" s="256"/>
      <c r="D9303" s="256"/>
    </row>
    <row r="9304" spans="3:4">
      <c r="C9304" s="256"/>
      <c r="D9304" s="256"/>
    </row>
    <row r="9305" spans="3:4">
      <c r="C9305" s="256"/>
      <c r="D9305" s="256"/>
    </row>
    <row r="9306" spans="3:4">
      <c r="C9306" s="256"/>
      <c r="D9306" s="256"/>
    </row>
    <row r="9307" spans="3:4">
      <c r="C9307" s="256"/>
      <c r="D9307" s="256"/>
    </row>
    <row r="9308" spans="3:4">
      <c r="C9308" s="256"/>
      <c r="D9308" s="256"/>
    </row>
    <row r="9309" spans="3:4">
      <c r="C9309" s="256"/>
      <c r="D9309" s="256"/>
    </row>
    <row r="9310" spans="3:4">
      <c r="C9310" s="256"/>
      <c r="D9310" s="256"/>
    </row>
    <row r="9311" spans="3:4">
      <c r="C9311" s="256"/>
      <c r="D9311" s="256"/>
    </row>
    <row r="9312" spans="3:4">
      <c r="C9312" s="256"/>
      <c r="D9312" s="256"/>
    </row>
    <row r="9313" spans="3:4">
      <c r="C9313" s="256"/>
      <c r="D9313" s="256"/>
    </row>
    <row r="9314" spans="3:4">
      <c r="C9314" s="256"/>
      <c r="D9314" s="256"/>
    </row>
    <row r="9315" spans="3:4">
      <c r="C9315" s="256"/>
      <c r="D9315" s="256"/>
    </row>
    <row r="9316" spans="3:4">
      <c r="C9316" s="256"/>
      <c r="D9316" s="256"/>
    </row>
    <row r="9317" spans="3:4">
      <c r="C9317" s="256"/>
      <c r="D9317" s="256"/>
    </row>
    <row r="9318" spans="3:4">
      <c r="C9318" s="256"/>
      <c r="D9318" s="256"/>
    </row>
    <row r="9319" spans="3:4">
      <c r="C9319" s="256"/>
      <c r="D9319" s="256"/>
    </row>
    <row r="9320" spans="3:4">
      <c r="C9320" s="256"/>
      <c r="D9320" s="256"/>
    </row>
    <row r="9321" spans="3:4">
      <c r="C9321" s="256"/>
      <c r="D9321" s="256"/>
    </row>
    <row r="9322" spans="3:4">
      <c r="C9322" s="256"/>
      <c r="D9322" s="256"/>
    </row>
    <row r="9323" spans="3:4">
      <c r="C9323" s="256"/>
      <c r="D9323" s="256"/>
    </row>
    <row r="9324" spans="3:4">
      <c r="C9324" s="256"/>
      <c r="D9324" s="256"/>
    </row>
    <row r="9325" spans="3:4">
      <c r="C9325" s="256"/>
      <c r="D9325" s="256"/>
    </row>
    <row r="9326" spans="3:4">
      <c r="C9326" s="256"/>
      <c r="D9326" s="256"/>
    </row>
    <row r="9327" spans="3:4">
      <c r="C9327" s="256"/>
      <c r="D9327" s="256"/>
    </row>
    <row r="9328" spans="3:4">
      <c r="C9328" s="256"/>
      <c r="D9328" s="256"/>
    </row>
    <row r="9329" spans="3:4">
      <c r="C9329" s="256"/>
      <c r="D9329" s="256"/>
    </row>
    <row r="9330" spans="3:4">
      <c r="C9330" s="256"/>
      <c r="D9330" s="256"/>
    </row>
    <row r="9331" spans="3:4">
      <c r="C9331" s="256"/>
      <c r="D9331" s="256"/>
    </row>
    <row r="9332" spans="3:4">
      <c r="C9332" s="256"/>
      <c r="D9332" s="256"/>
    </row>
    <row r="9333" spans="3:4">
      <c r="C9333" s="256"/>
      <c r="D9333" s="256"/>
    </row>
    <row r="9334" spans="3:4">
      <c r="C9334" s="256"/>
      <c r="D9334" s="256"/>
    </row>
    <row r="9335" spans="3:4">
      <c r="C9335" s="256"/>
      <c r="D9335" s="256"/>
    </row>
    <row r="9336" spans="3:4">
      <c r="C9336" s="256"/>
      <c r="D9336" s="256"/>
    </row>
    <row r="9337" spans="3:4">
      <c r="C9337" s="256"/>
      <c r="D9337" s="256"/>
    </row>
    <row r="9338" spans="3:4">
      <c r="C9338" s="256"/>
      <c r="D9338" s="256"/>
    </row>
    <row r="9339" spans="3:4">
      <c r="C9339" s="256"/>
      <c r="D9339" s="256"/>
    </row>
    <row r="9340" spans="3:4">
      <c r="C9340" s="256"/>
      <c r="D9340" s="256"/>
    </row>
    <row r="9341" spans="3:4">
      <c r="C9341" s="256"/>
      <c r="D9341" s="256"/>
    </row>
    <row r="9342" spans="3:4">
      <c r="C9342" s="256"/>
      <c r="D9342" s="256"/>
    </row>
    <row r="9343" spans="3:4">
      <c r="C9343" s="256"/>
      <c r="D9343" s="256"/>
    </row>
    <row r="9344" spans="3:4">
      <c r="C9344" s="256"/>
      <c r="D9344" s="256"/>
    </row>
    <row r="9345" spans="3:4">
      <c r="C9345" s="256"/>
      <c r="D9345" s="256"/>
    </row>
    <row r="9346" spans="3:4">
      <c r="C9346" s="256"/>
      <c r="D9346" s="256"/>
    </row>
    <row r="9347" spans="3:4">
      <c r="C9347" s="256"/>
      <c r="D9347" s="256"/>
    </row>
    <row r="9348" spans="3:4">
      <c r="C9348" s="256"/>
      <c r="D9348" s="256"/>
    </row>
    <row r="9349" spans="3:4">
      <c r="C9349" s="256"/>
      <c r="D9349" s="256"/>
    </row>
    <row r="9350" spans="3:4">
      <c r="C9350" s="256"/>
      <c r="D9350" s="256"/>
    </row>
    <row r="9351" spans="3:4">
      <c r="C9351" s="256"/>
      <c r="D9351" s="256"/>
    </row>
    <row r="9352" spans="3:4">
      <c r="C9352" s="256"/>
      <c r="D9352" s="256"/>
    </row>
    <row r="9353" spans="3:4">
      <c r="C9353" s="256"/>
      <c r="D9353" s="256"/>
    </row>
    <row r="9354" spans="3:4">
      <c r="C9354" s="256"/>
      <c r="D9354" s="256"/>
    </row>
    <row r="9355" spans="3:4">
      <c r="C9355" s="256"/>
      <c r="D9355" s="256"/>
    </row>
    <row r="9356" spans="3:4">
      <c r="C9356" s="256"/>
      <c r="D9356" s="256"/>
    </row>
    <row r="9357" spans="3:4">
      <c r="C9357" s="256"/>
      <c r="D9357" s="256"/>
    </row>
    <row r="9358" spans="3:4">
      <c r="C9358" s="256"/>
      <c r="D9358" s="256"/>
    </row>
    <row r="9359" spans="3:4">
      <c r="C9359" s="256"/>
      <c r="D9359" s="256"/>
    </row>
    <row r="9360" spans="3:4">
      <c r="C9360" s="256"/>
      <c r="D9360" s="256"/>
    </row>
    <row r="9361" spans="3:4">
      <c r="C9361" s="256"/>
      <c r="D9361" s="256"/>
    </row>
    <row r="9362" spans="3:4">
      <c r="C9362" s="256"/>
      <c r="D9362" s="256"/>
    </row>
    <row r="9363" spans="3:4">
      <c r="C9363" s="256"/>
      <c r="D9363" s="256"/>
    </row>
    <row r="9364" spans="3:4">
      <c r="C9364" s="256"/>
      <c r="D9364" s="256"/>
    </row>
    <row r="9365" spans="3:4">
      <c r="C9365" s="256"/>
      <c r="D9365" s="256"/>
    </row>
    <row r="9366" spans="3:4">
      <c r="C9366" s="256"/>
      <c r="D9366" s="256"/>
    </row>
    <row r="9367" spans="3:4">
      <c r="C9367" s="256"/>
      <c r="D9367" s="256"/>
    </row>
    <row r="9368" spans="3:4">
      <c r="C9368" s="256"/>
      <c r="D9368" s="256"/>
    </row>
    <row r="9369" spans="3:4">
      <c r="C9369" s="256"/>
      <c r="D9369" s="256"/>
    </row>
    <row r="9370" spans="3:4">
      <c r="C9370" s="256"/>
      <c r="D9370" s="256"/>
    </row>
    <row r="9371" spans="3:4">
      <c r="C9371" s="256"/>
      <c r="D9371" s="256"/>
    </row>
    <row r="9372" spans="3:4">
      <c r="C9372" s="256"/>
      <c r="D9372" s="256"/>
    </row>
    <row r="9373" spans="3:4">
      <c r="C9373" s="256"/>
      <c r="D9373" s="256"/>
    </row>
    <row r="9374" spans="3:4">
      <c r="C9374" s="256"/>
      <c r="D9374" s="256"/>
    </row>
    <row r="9375" spans="3:4">
      <c r="C9375" s="256"/>
      <c r="D9375" s="256"/>
    </row>
    <row r="9376" spans="3:4">
      <c r="C9376" s="256"/>
      <c r="D9376" s="256"/>
    </row>
    <row r="9377" spans="3:4">
      <c r="C9377" s="256"/>
      <c r="D9377" s="256"/>
    </row>
    <row r="9378" spans="3:4">
      <c r="C9378" s="256"/>
      <c r="D9378" s="256"/>
    </row>
    <row r="9379" spans="3:4">
      <c r="C9379" s="256"/>
      <c r="D9379" s="256"/>
    </row>
    <row r="9380" spans="3:4">
      <c r="C9380" s="256"/>
      <c r="D9380" s="256"/>
    </row>
    <row r="9381" spans="3:4">
      <c r="C9381" s="256"/>
      <c r="D9381" s="256"/>
    </row>
    <row r="9382" spans="3:4">
      <c r="C9382" s="256"/>
      <c r="D9382" s="256"/>
    </row>
    <row r="9383" spans="3:4">
      <c r="C9383" s="256"/>
      <c r="D9383" s="256"/>
    </row>
    <row r="9384" spans="3:4">
      <c r="C9384" s="256"/>
      <c r="D9384" s="256"/>
    </row>
    <row r="9385" spans="3:4">
      <c r="C9385" s="256"/>
      <c r="D9385" s="256"/>
    </row>
    <row r="9386" spans="3:4">
      <c r="C9386" s="256"/>
      <c r="D9386" s="256"/>
    </row>
    <row r="9387" spans="3:4">
      <c r="C9387" s="256"/>
      <c r="D9387" s="256"/>
    </row>
    <row r="9388" spans="3:4">
      <c r="C9388" s="256"/>
      <c r="D9388" s="256"/>
    </row>
    <row r="9389" spans="3:4">
      <c r="C9389" s="256"/>
      <c r="D9389" s="256"/>
    </row>
    <row r="9390" spans="3:4">
      <c r="C9390" s="256"/>
      <c r="D9390" s="256"/>
    </row>
    <row r="9391" spans="3:4">
      <c r="C9391" s="256"/>
      <c r="D9391" s="256"/>
    </row>
    <row r="9392" spans="3:4">
      <c r="C9392" s="256"/>
      <c r="D9392" s="256"/>
    </row>
    <row r="9393" spans="3:4">
      <c r="C9393" s="256"/>
      <c r="D9393" s="256"/>
    </row>
    <row r="9394" spans="3:4">
      <c r="C9394" s="256"/>
      <c r="D9394" s="256"/>
    </row>
    <row r="9395" spans="3:4">
      <c r="C9395" s="256"/>
      <c r="D9395" s="256"/>
    </row>
    <row r="9396" spans="3:4">
      <c r="C9396" s="256"/>
      <c r="D9396" s="256"/>
    </row>
    <row r="9397" spans="3:4">
      <c r="C9397" s="256"/>
      <c r="D9397" s="256"/>
    </row>
    <row r="9398" spans="3:4">
      <c r="C9398" s="256"/>
      <c r="D9398" s="256"/>
    </row>
    <row r="9399" spans="3:4">
      <c r="C9399" s="256"/>
      <c r="D9399" s="256"/>
    </row>
    <row r="9400" spans="3:4">
      <c r="C9400" s="256"/>
      <c r="D9400" s="256"/>
    </row>
    <row r="9401" spans="3:4">
      <c r="C9401" s="256"/>
      <c r="D9401" s="256"/>
    </row>
    <row r="9402" spans="3:4">
      <c r="C9402" s="256"/>
      <c r="D9402" s="256"/>
    </row>
    <row r="9403" spans="3:4">
      <c r="C9403" s="256"/>
      <c r="D9403" s="256"/>
    </row>
    <row r="9404" spans="3:4">
      <c r="C9404" s="256"/>
      <c r="D9404" s="256"/>
    </row>
    <row r="9405" spans="3:4">
      <c r="C9405" s="256"/>
      <c r="D9405" s="256"/>
    </row>
    <row r="9406" spans="3:4">
      <c r="C9406" s="256"/>
      <c r="D9406" s="256"/>
    </row>
    <row r="9407" spans="3:4">
      <c r="C9407" s="256"/>
      <c r="D9407" s="256"/>
    </row>
    <row r="9408" spans="3:4">
      <c r="C9408" s="256"/>
      <c r="D9408" s="256"/>
    </row>
    <row r="9409" spans="3:4">
      <c r="C9409" s="256"/>
      <c r="D9409" s="256"/>
    </row>
    <row r="9410" spans="3:4">
      <c r="C9410" s="256"/>
      <c r="D9410" s="256"/>
    </row>
    <row r="9411" spans="3:4">
      <c r="C9411" s="256"/>
      <c r="D9411" s="256"/>
    </row>
    <row r="9412" spans="3:4">
      <c r="C9412" s="256"/>
      <c r="D9412" s="256"/>
    </row>
    <row r="9413" spans="3:4">
      <c r="C9413" s="256"/>
      <c r="D9413" s="256"/>
    </row>
    <row r="9414" spans="3:4">
      <c r="C9414" s="256"/>
      <c r="D9414" s="256"/>
    </row>
    <row r="9415" spans="3:4">
      <c r="C9415" s="256"/>
      <c r="D9415" s="256"/>
    </row>
    <row r="9416" spans="3:4">
      <c r="C9416" s="256"/>
      <c r="D9416" s="256"/>
    </row>
    <row r="9417" spans="3:4">
      <c r="C9417" s="256"/>
      <c r="D9417" s="256"/>
    </row>
    <row r="9418" spans="3:4">
      <c r="C9418" s="256"/>
      <c r="D9418" s="256"/>
    </row>
    <row r="9419" spans="3:4">
      <c r="C9419" s="256"/>
      <c r="D9419" s="256"/>
    </row>
    <row r="9420" spans="3:4">
      <c r="C9420" s="256"/>
      <c r="D9420" s="256"/>
    </row>
    <row r="9421" spans="3:4">
      <c r="C9421" s="256"/>
      <c r="D9421" s="256"/>
    </row>
    <row r="9422" spans="3:4">
      <c r="C9422" s="256"/>
      <c r="D9422" s="256"/>
    </row>
    <row r="9423" spans="3:4">
      <c r="C9423" s="256"/>
      <c r="D9423" s="256"/>
    </row>
    <row r="9424" spans="3:4">
      <c r="C9424" s="256"/>
      <c r="D9424" s="256"/>
    </row>
    <row r="9425" spans="3:4">
      <c r="C9425" s="256"/>
      <c r="D9425" s="256"/>
    </row>
    <row r="9426" spans="3:4">
      <c r="C9426" s="256"/>
      <c r="D9426" s="256"/>
    </row>
    <row r="9427" spans="3:4">
      <c r="C9427" s="256"/>
      <c r="D9427" s="256"/>
    </row>
    <row r="9428" spans="3:4">
      <c r="C9428" s="256"/>
      <c r="D9428" s="256"/>
    </row>
    <row r="9429" spans="3:4">
      <c r="C9429" s="256"/>
      <c r="D9429" s="256"/>
    </row>
    <row r="9430" spans="3:4">
      <c r="C9430" s="256"/>
      <c r="D9430" s="256"/>
    </row>
    <row r="9431" spans="3:4">
      <c r="C9431" s="256"/>
      <c r="D9431" s="256"/>
    </row>
    <row r="9432" spans="3:4">
      <c r="C9432" s="256"/>
      <c r="D9432" s="256"/>
    </row>
    <row r="9433" spans="3:4">
      <c r="C9433" s="256"/>
      <c r="D9433" s="256"/>
    </row>
    <row r="9434" spans="3:4">
      <c r="C9434" s="256"/>
      <c r="D9434" s="256"/>
    </row>
    <row r="9435" spans="3:4">
      <c r="C9435" s="256"/>
      <c r="D9435" s="256"/>
    </row>
    <row r="9436" spans="3:4">
      <c r="C9436" s="256"/>
      <c r="D9436" s="256"/>
    </row>
    <row r="9437" spans="3:4">
      <c r="C9437" s="256"/>
      <c r="D9437" s="256"/>
    </row>
    <row r="9438" spans="3:4">
      <c r="C9438" s="256"/>
      <c r="D9438" s="256"/>
    </row>
    <row r="9439" spans="3:4">
      <c r="C9439" s="256"/>
      <c r="D9439" s="256"/>
    </row>
    <row r="9440" spans="3:4">
      <c r="C9440" s="256"/>
      <c r="D9440" s="256"/>
    </row>
    <row r="9441" spans="3:4">
      <c r="C9441" s="256"/>
      <c r="D9441" s="256"/>
    </row>
    <row r="9442" spans="3:4">
      <c r="C9442" s="256"/>
      <c r="D9442" s="256"/>
    </row>
    <row r="9443" spans="3:4">
      <c r="C9443" s="256"/>
      <c r="D9443" s="256"/>
    </row>
    <row r="9444" spans="3:4">
      <c r="C9444" s="256"/>
      <c r="D9444" s="256"/>
    </row>
    <row r="9445" spans="3:4">
      <c r="C9445" s="256"/>
      <c r="D9445" s="256"/>
    </row>
    <row r="9446" spans="3:4">
      <c r="C9446" s="256"/>
      <c r="D9446" s="256"/>
    </row>
    <row r="9447" spans="3:4">
      <c r="C9447" s="256"/>
      <c r="D9447" s="256"/>
    </row>
    <row r="9448" spans="3:4">
      <c r="C9448" s="256"/>
      <c r="D9448" s="256"/>
    </row>
    <row r="9449" spans="3:4">
      <c r="C9449" s="256"/>
      <c r="D9449" s="256"/>
    </row>
    <row r="9450" spans="3:4">
      <c r="C9450" s="256"/>
      <c r="D9450" s="256"/>
    </row>
    <row r="9451" spans="3:4">
      <c r="C9451" s="256"/>
      <c r="D9451" s="256"/>
    </row>
    <row r="9452" spans="3:4">
      <c r="C9452" s="256"/>
      <c r="D9452" s="256"/>
    </row>
    <row r="9453" spans="3:4">
      <c r="C9453" s="256"/>
      <c r="D9453" s="256"/>
    </row>
    <row r="9454" spans="3:4">
      <c r="C9454" s="256"/>
      <c r="D9454" s="256"/>
    </row>
    <row r="9455" spans="3:4">
      <c r="C9455" s="256"/>
      <c r="D9455" s="256"/>
    </row>
    <row r="9456" spans="3:4">
      <c r="C9456" s="256"/>
      <c r="D9456" s="256"/>
    </row>
    <row r="9457" spans="3:4">
      <c r="C9457" s="256"/>
      <c r="D9457" s="256"/>
    </row>
    <row r="9458" spans="3:4">
      <c r="C9458" s="256"/>
      <c r="D9458" s="256"/>
    </row>
    <row r="9459" spans="3:4">
      <c r="C9459" s="256"/>
      <c r="D9459" s="256"/>
    </row>
    <row r="9460" spans="3:4">
      <c r="C9460" s="256"/>
      <c r="D9460" s="256"/>
    </row>
    <row r="9461" spans="3:4">
      <c r="C9461" s="256"/>
      <c r="D9461" s="256"/>
    </row>
    <row r="9462" spans="3:4">
      <c r="C9462" s="256"/>
      <c r="D9462" s="256"/>
    </row>
    <row r="9463" spans="3:4">
      <c r="C9463" s="256"/>
      <c r="D9463" s="256"/>
    </row>
    <row r="9464" spans="3:4">
      <c r="C9464" s="256"/>
      <c r="D9464" s="256"/>
    </row>
    <row r="9465" spans="3:4">
      <c r="C9465" s="256"/>
      <c r="D9465" s="256"/>
    </row>
    <row r="9466" spans="3:4">
      <c r="C9466" s="256"/>
      <c r="D9466" s="256"/>
    </row>
    <row r="9467" spans="3:4">
      <c r="C9467" s="256"/>
      <c r="D9467" s="256"/>
    </row>
    <row r="9468" spans="3:4">
      <c r="C9468" s="256"/>
      <c r="D9468" s="256"/>
    </row>
    <row r="9469" spans="3:4">
      <c r="C9469" s="256"/>
      <c r="D9469" s="256"/>
    </row>
    <row r="9470" spans="3:4">
      <c r="C9470" s="256"/>
      <c r="D9470" s="256"/>
    </row>
    <row r="9471" spans="3:4">
      <c r="C9471" s="256"/>
      <c r="D9471" s="256"/>
    </row>
    <row r="9472" spans="3:4">
      <c r="C9472" s="256"/>
      <c r="D9472" s="256"/>
    </row>
    <row r="9473" spans="3:4">
      <c r="C9473" s="256"/>
      <c r="D9473" s="256"/>
    </row>
    <row r="9474" spans="3:4">
      <c r="C9474" s="256"/>
      <c r="D9474" s="256"/>
    </row>
    <row r="9475" spans="3:4">
      <c r="C9475" s="256"/>
      <c r="D9475" s="256"/>
    </row>
    <row r="9476" spans="3:4">
      <c r="C9476" s="256"/>
      <c r="D9476" s="256"/>
    </row>
    <row r="9477" spans="3:4">
      <c r="C9477" s="256"/>
      <c r="D9477" s="256"/>
    </row>
    <row r="9478" spans="3:4">
      <c r="C9478" s="256"/>
      <c r="D9478" s="256"/>
    </row>
    <row r="9479" spans="3:4">
      <c r="C9479" s="256"/>
      <c r="D9479" s="256"/>
    </row>
    <row r="9480" spans="3:4">
      <c r="C9480" s="256"/>
      <c r="D9480" s="256"/>
    </row>
    <row r="9481" spans="3:4">
      <c r="C9481" s="256"/>
      <c r="D9481" s="256"/>
    </row>
    <row r="9482" spans="3:4">
      <c r="C9482" s="256"/>
      <c r="D9482" s="256"/>
    </row>
    <row r="9483" spans="3:4">
      <c r="C9483" s="256"/>
      <c r="D9483" s="256"/>
    </row>
    <row r="9484" spans="3:4">
      <c r="C9484" s="256"/>
      <c r="D9484" s="256"/>
    </row>
    <row r="9485" spans="3:4">
      <c r="C9485" s="256"/>
      <c r="D9485" s="256"/>
    </row>
    <row r="9486" spans="3:4">
      <c r="C9486" s="256"/>
      <c r="D9486" s="256"/>
    </row>
    <row r="9487" spans="3:4">
      <c r="C9487" s="256"/>
      <c r="D9487" s="256"/>
    </row>
    <row r="9488" spans="3:4">
      <c r="C9488" s="256"/>
      <c r="D9488" s="256"/>
    </row>
    <row r="9489" spans="3:4">
      <c r="C9489" s="256"/>
      <c r="D9489" s="256"/>
    </row>
    <row r="9490" spans="3:4">
      <c r="C9490" s="256"/>
      <c r="D9490" s="256"/>
    </row>
    <row r="9491" spans="3:4">
      <c r="C9491" s="256"/>
      <c r="D9491" s="256"/>
    </row>
    <row r="9492" spans="3:4">
      <c r="C9492" s="256"/>
      <c r="D9492" s="256"/>
    </row>
    <row r="9493" spans="3:4">
      <c r="C9493" s="256"/>
      <c r="D9493" s="256"/>
    </row>
    <row r="9494" spans="3:4">
      <c r="C9494" s="256"/>
      <c r="D9494" s="256"/>
    </row>
    <row r="9495" spans="3:4">
      <c r="C9495" s="256"/>
      <c r="D9495" s="256"/>
    </row>
    <row r="9496" spans="3:4">
      <c r="C9496" s="256"/>
      <c r="D9496" s="256"/>
    </row>
    <row r="9497" spans="3:4">
      <c r="C9497" s="256"/>
      <c r="D9497" s="256"/>
    </row>
    <row r="9498" spans="3:4">
      <c r="C9498" s="256"/>
      <c r="D9498" s="256"/>
    </row>
    <row r="9499" spans="3:4">
      <c r="C9499" s="256"/>
      <c r="D9499" s="256"/>
    </row>
    <row r="9500" spans="3:4">
      <c r="C9500" s="256"/>
      <c r="D9500" s="256"/>
    </row>
    <row r="9501" spans="3:4">
      <c r="C9501" s="256"/>
      <c r="D9501" s="256"/>
    </row>
    <row r="9502" spans="3:4">
      <c r="C9502" s="256"/>
      <c r="D9502" s="256"/>
    </row>
    <row r="9503" spans="3:4">
      <c r="C9503" s="256"/>
      <c r="D9503" s="256"/>
    </row>
    <row r="9504" spans="3:4">
      <c r="C9504" s="256"/>
      <c r="D9504" s="256"/>
    </row>
    <row r="9505" spans="3:4">
      <c r="C9505" s="256"/>
      <c r="D9505" s="256"/>
    </row>
    <row r="9506" spans="3:4">
      <c r="C9506" s="256"/>
      <c r="D9506" s="256"/>
    </row>
    <row r="9507" spans="3:4">
      <c r="C9507" s="256"/>
      <c r="D9507" s="256"/>
    </row>
    <row r="9508" spans="3:4">
      <c r="C9508" s="256"/>
      <c r="D9508" s="256"/>
    </row>
    <row r="9509" spans="3:4">
      <c r="C9509" s="256"/>
      <c r="D9509" s="256"/>
    </row>
    <row r="9510" spans="3:4">
      <c r="C9510" s="256"/>
      <c r="D9510" s="256"/>
    </row>
    <row r="9511" spans="3:4">
      <c r="C9511" s="256"/>
      <c r="D9511" s="256"/>
    </row>
    <row r="9512" spans="3:4">
      <c r="C9512" s="256"/>
      <c r="D9512" s="256"/>
    </row>
    <row r="9513" spans="3:4">
      <c r="C9513" s="256"/>
      <c r="D9513" s="256"/>
    </row>
    <row r="9514" spans="3:4">
      <c r="C9514" s="256"/>
      <c r="D9514" s="256"/>
    </row>
    <row r="9515" spans="3:4">
      <c r="C9515" s="256"/>
      <c r="D9515" s="256"/>
    </row>
    <row r="9516" spans="3:4">
      <c r="C9516" s="256"/>
      <c r="D9516" s="256"/>
    </row>
    <row r="9517" spans="3:4">
      <c r="C9517" s="256"/>
      <c r="D9517" s="256"/>
    </row>
    <row r="9518" spans="3:4">
      <c r="C9518" s="256"/>
      <c r="D9518" s="256"/>
    </row>
    <row r="9519" spans="3:4">
      <c r="C9519" s="256"/>
      <c r="D9519" s="256"/>
    </row>
    <row r="9520" spans="3:4">
      <c r="C9520" s="256"/>
      <c r="D9520" s="256"/>
    </row>
    <row r="9521" spans="3:4">
      <c r="C9521" s="256"/>
      <c r="D9521" s="256"/>
    </row>
    <row r="9522" spans="3:4">
      <c r="C9522" s="256"/>
      <c r="D9522" s="256"/>
    </row>
    <row r="9523" spans="3:4">
      <c r="C9523" s="256"/>
      <c r="D9523" s="256"/>
    </row>
    <row r="9524" spans="3:4">
      <c r="C9524" s="256"/>
      <c r="D9524" s="256"/>
    </row>
    <row r="9525" spans="3:4">
      <c r="C9525" s="256"/>
      <c r="D9525" s="256"/>
    </row>
    <row r="9526" spans="3:4">
      <c r="C9526" s="256"/>
      <c r="D9526" s="256"/>
    </row>
    <row r="9527" spans="3:4">
      <c r="C9527" s="256"/>
      <c r="D9527" s="256"/>
    </row>
    <row r="9528" spans="3:4">
      <c r="C9528" s="256"/>
      <c r="D9528" s="256"/>
    </row>
    <row r="9529" spans="3:4">
      <c r="C9529" s="256"/>
      <c r="D9529" s="256"/>
    </row>
    <row r="9530" spans="3:4">
      <c r="C9530" s="256"/>
      <c r="D9530" s="256"/>
    </row>
    <row r="9531" spans="3:4">
      <c r="C9531" s="256"/>
      <c r="D9531" s="256"/>
    </row>
    <row r="9532" spans="3:4">
      <c r="C9532" s="256"/>
      <c r="D9532" s="256"/>
    </row>
    <row r="9533" spans="3:4">
      <c r="C9533" s="256"/>
      <c r="D9533" s="256"/>
    </row>
    <row r="9534" spans="3:4">
      <c r="C9534" s="256"/>
      <c r="D9534" s="256"/>
    </row>
    <row r="9535" spans="3:4">
      <c r="C9535" s="256"/>
      <c r="D9535" s="256"/>
    </row>
    <row r="9536" spans="3:4">
      <c r="C9536" s="256"/>
      <c r="D9536" s="256"/>
    </row>
    <row r="9537" spans="3:4">
      <c r="C9537" s="256"/>
      <c r="D9537" s="256"/>
    </row>
    <row r="9538" spans="3:4">
      <c r="C9538" s="256"/>
      <c r="D9538" s="256"/>
    </row>
    <row r="9539" spans="3:4">
      <c r="C9539" s="256"/>
      <c r="D9539" s="256"/>
    </row>
    <row r="9540" spans="3:4">
      <c r="C9540" s="256"/>
      <c r="D9540" s="256"/>
    </row>
    <row r="9541" spans="3:4">
      <c r="C9541" s="256"/>
      <c r="D9541" s="256"/>
    </row>
    <row r="9542" spans="3:4">
      <c r="C9542" s="256"/>
      <c r="D9542" s="256"/>
    </row>
    <row r="9543" spans="3:4">
      <c r="C9543" s="256"/>
      <c r="D9543" s="256"/>
    </row>
    <row r="9544" spans="3:4">
      <c r="C9544" s="256"/>
      <c r="D9544" s="256"/>
    </row>
  </sheetData>
  <mergeCells count="2">
    <mergeCell ref="A1:D1"/>
    <mergeCell ref="A72:D72"/>
  </mergeCells>
  <pageMargins left="0.52" right="0.23" top="0.37" bottom="0.75" header="0.3" footer="0.3"/>
  <pageSetup paperSize="9" scale="83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25"/>
  <sheetViews>
    <sheetView topLeftCell="A37" zoomScale="85" zoomScaleNormal="85" workbookViewId="0">
      <selection activeCell="K77" sqref="K77"/>
    </sheetView>
  </sheetViews>
  <sheetFormatPr defaultRowHeight="14.25"/>
  <cols>
    <col min="1" max="1" width="70.7109375" style="253" customWidth="1"/>
    <col min="2" max="2" width="11.5703125" style="253" customWidth="1"/>
    <col min="3" max="4" width="13.140625" style="253" customWidth="1"/>
    <col min="5" max="5" width="12.42578125" style="253" customWidth="1"/>
    <col min="6" max="6" width="9.140625" style="254"/>
    <col min="7" max="16384" width="9.140625" style="253"/>
  </cols>
  <sheetData>
    <row r="1" spans="1:5" ht="15.75">
      <c r="A1" s="2059" t="s">
        <v>1523</v>
      </c>
      <c r="B1" s="2059"/>
      <c r="C1" s="2059"/>
      <c r="D1" s="2059"/>
      <c r="E1" s="2059"/>
    </row>
    <row r="2" spans="1:5">
      <c r="A2" s="82"/>
      <c r="B2" s="745"/>
      <c r="C2" s="745"/>
      <c r="D2" s="82"/>
      <c r="E2" s="82"/>
    </row>
    <row r="3" spans="1:5" ht="63.75">
      <c r="A3" s="751"/>
      <c r="B3" s="752" t="s">
        <v>1524</v>
      </c>
      <c r="C3" s="752" t="s">
        <v>1525</v>
      </c>
      <c r="D3" s="752" t="s">
        <v>1526</v>
      </c>
      <c r="E3" s="752" t="s">
        <v>1527</v>
      </c>
    </row>
    <row r="4" spans="1:5">
      <c r="A4" s="746"/>
      <c r="B4" s="753" t="s">
        <v>1528</v>
      </c>
      <c r="C4" s="753" t="s">
        <v>1529</v>
      </c>
      <c r="D4" s="753" t="s">
        <v>1530</v>
      </c>
      <c r="E4" s="753" t="s">
        <v>1531</v>
      </c>
    </row>
    <row r="5" spans="1:5">
      <c r="A5" s="712" t="s">
        <v>588</v>
      </c>
      <c r="B5" s="255">
        <v>153.50373754152861</v>
      </c>
      <c r="C5" s="255">
        <v>108.22691835701856</v>
      </c>
      <c r="D5" s="255">
        <v>108.22691835701856</v>
      </c>
      <c r="E5" s="255">
        <v>102.50948804632975</v>
      </c>
    </row>
    <row r="6" spans="1:5">
      <c r="A6" s="754" t="s">
        <v>587</v>
      </c>
      <c r="B6" s="255">
        <v>153.6748779299439</v>
      </c>
      <c r="C6" s="255">
        <v>108.13091916234821</v>
      </c>
      <c r="D6" s="255">
        <v>108.13091916234821</v>
      </c>
      <c r="E6" s="255">
        <v>102.59205684110108</v>
      </c>
    </row>
    <row r="7" spans="1:5">
      <c r="A7" s="713" t="s">
        <v>586</v>
      </c>
      <c r="B7" s="255">
        <v>115.92901300205219</v>
      </c>
      <c r="C7" s="255">
        <v>110.75660902708644</v>
      </c>
      <c r="D7" s="255">
        <v>110.75660902708644</v>
      </c>
      <c r="E7" s="255">
        <v>101.79443689438715</v>
      </c>
    </row>
    <row r="8" spans="1:5">
      <c r="A8" s="713" t="s">
        <v>585</v>
      </c>
      <c r="B8" s="255">
        <v>240.86965183835542</v>
      </c>
      <c r="C8" s="255">
        <v>107.48222522969913</v>
      </c>
      <c r="D8" s="255">
        <v>107.48222522969913</v>
      </c>
      <c r="E8" s="255">
        <v>100.66775166654176</v>
      </c>
    </row>
    <row r="9" spans="1:5">
      <c r="A9" s="713" t="s">
        <v>584</v>
      </c>
      <c r="B9" s="255">
        <v>126.68643590312149</v>
      </c>
      <c r="C9" s="255">
        <v>110.33485451374621</v>
      </c>
      <c r="D9" s="255">
        <v>110.33485451374621</v>
      </c>
      <c r="E9" s="255">
        <v>120.84317764478283</v>
      </c>
    </row>
    <row r="10" spans="1:5">
      <c r="A10" s="713" t="s">
        <v>583</v>
      </c>
      <c r="B10" s="255">
        <v>128.68277252855341</v>
      </c>
      <c r="C10" s="255">
        <v>111.96892354815424</v>
      </c>
      <c r="D10" s="255">
        <v>111.96892354815424</v>
      </c>
      <c r="E10" s="255">
        <v>100.74422376091314</v>
      </c>
    </row>
    <row r="11" spans="1:5">
      <c r="A11" s="713" t="s">
        <v>582</v>
      </c>
      <c r="B11" s="255">
        <v>189.28205687088095</v>
      </c>
      <c r="C11" s="255">
        <v>138.28411525831018</v>
      </c>
      <c r="D11" s="255">
        <v>138.28411525831018</v>
      </c>
      <c r="E11" s="255">
        <v>110.67635439450849</v>
      </c>
    </row>
    <row r="12" spans="1:5">
      <c r="A12" s="713" t="s">
        <v>581</v>
      </c>
      <c r="B12" s="255">
        <v>106.69195426285938</v>
      </c>
      <c r="C12" s="255">
        <v>94.145627748976054</v>
      </c>
      <c r="D12" s="255">
        <v>94.145627748976054</v>
      </c>
      <c r="E12" s="255">
        <v>101.02512684800445</v>
      </c>
    </row>
    <row r="13" spans="1:5">
      <c r="A13" s="713" t="s">
        <v>580</v>
      </c>
      <c r="B13" s="255">
        <v>121.85819755210612</v>
      </c>
      <c r="C13" s="255">
        <v>114.35315734251171</v>
      </c>
      <c r="D13" s="255">
        <v>114.35315734251171</v>
      </c>
      <c r="E13" s="255">
        <v>100.15152015857672</v>
      </c>
    </row>
    <row r="14" spans="1:5">
      <c r="A14" s="713" t="s">
        <v>579</v>
      </c>
      <c r="B14" s="255">
        <v>112.15461685858104</v>
      </c>
      <c r="C14" s="255">
        <v>96.741963460055729</v>
      </c>
      <c r="D14" s="255">
        <v>96.741963460055729</v>
      </c>
      <c r="E14" s="255">
        <v>100.67537085904283</v>
      </c>
    </row>
    <row r="15" spans="1:5">
      <c r="A15" s="754" t="s">
        <v>578</v>
      </c>
      <c r="B15" s="255">
        <v>148.35231828866966</v>
      </c>
      <c r="C15" s="255">
        <v>111.3081735930154</v>
      </c>
      <c r="D15" s="255">
        <v>111.3081735930154</v>
      </c>
      <c r="E15" s="255">
        <v>100</v>
      </c>
    </row>
    <row r="16" spans="1:5">
      <c r="A16" s="713" t="s">
        <v>1580</v>
      </c>
      <c r="B16" s="255">
        <v>120.60407497737546</v>
      </c>
      <c r="C16" s="255">
        <v>110.95130018446856</v>
      </c>
      <c r="D16" s="255">
        <v>110.95130018446856</v>
      </c>
      <c r="E16" s="255">
        <v>100</v>
      </c>
    </row>
    <row r="17" spans="1:5">
      <c r="A17" s="713" t="s">
        <v>1581</v>
      </c>
      <c r="B17" s="255">
        <v>175.86436401997497</v>
      </c>
      <c r="C17" s="255">
        <v>111.55214067327354</v>
      </c>
      <c r="D17" s="255">
        <v>111.55214067327354</v>
      </c>
      <c r="E17" s="255">
        <v>100</v>
      </c>
    </row>
    <row r="18" spans="1:5">
      <c r="A18" s="712" t="s">
        <v>577</v>
      </c>
      <c r="B18" s="255">
        <v>194.6202474850397</v>
      </c>
      <c r="C18" s="255">
        <v>112.99261965215226</v>
      </c>
      <c r="D18" s="255">
        <v>112.99261965215226</v>
      </c>
      <c r="E18" s="255">
        <v>100</v>
      </c>
    </row>
    <row r="19" spans="1:5">
      <c r="A19" s="754" t="s">
        <v>576</v>
      </c>
      <c r="B19" s="255">
        <v>146.97088919349508</v>
      </c>
      <c r="C19" s="255">
        <v>99.507529855229151</v>
      </c>
      <c r="D19" s="255">
        <v>99.507529855229151</v>
      </c>
      <c r="E19" s="255">
        <v>100</v>
      </c>
    </row>
    <row r="20" spans="1:5">
      <c r="A20" s="713" t="s">
        <v>1582</v>
      </c>
      <c r="B20" s="255">
        <v>151.4252104784334</v>
      </c>
      <c r="C20" s="255">
        <v>99.270342749287209</v>
      </c>
      <c r="D20" s="255">
        <v>99.270342749287209</v>
      </c>
      <c r="E20" s="255">
        <v>100</v>
      </c>
    </row>
    <row r="21" spans="1:5">
      <c r="A21" s="713" t="s">
        <v>1583</v>
      </c>
      <c r="B21" s="255">
        <v>84.666666666666657</v>
      </c>
      <c r="C21" s="255">
        <v>105.83333333333333</v>
      </c>
      <c r="D21" s="255">
        <v>105.83333333333333</v>
      </c>
      <c r="E21" s="255">
        <v>100</v>
      </c>
    </row>
    <row r="22" spans="1:5">
      <c r="A22" s="754" t="s">
        <v>575</v>
      </c>
      <c r="B22" s="255">
        <v>242.95089242139963</v>
      </c>
      <c r="C22" s="255">
        <v>123.24038830574912</v>
      </c>
      <c r="D22" s="255">
        <v>123.24038830574912</v>
      </c>
      <c r="E22" s="255">
        <v>100</v>
      </c>
    </row>
    <row r="23" spans="1:5">
      <c r="A23" s="713" t="s">
        <v>1584</v>
      </c>
      <c r="B23" s="255">
        <v>242.95089242139963</v>
      </c>
      <c r="C23" s="255">
        <v>123.24038830574912</v>
      </c>
      <c r="D23" s="255">
        <v>123.24038830574912</v>
      </c>
      <c r="E23" s="255">
        <v>100</v>
      </c>
    </row>
    <row r="24" spans="1:5">
      <c r="A24" s="712" t="s">
        <v>574</v>
      </c>
      <c r="B24" s="255">
        <v>170.14391234623486</v>
      </c>
      <c r="C24" s="255">
        <v>127.23621839192923</v>
      </c>
      <c r="D24" s="255">
        <v>127.23621839192923</v>
      </c>
      <c r="E24" s="255">
        <v>101.11413196043432</v>
      </c>
    </row>
    <row r="25" spans="1:5">
      <c r="A25" s="754" t="s">
        <v>573</v>
      </c>
      <c r="B25" s="255">
        <v>171.73584812018672</v>
      </c>
      <c r="C25" s="255">
        <v>126.51522165876561</v>
      </c>
      <c r="D25" s="255">
        <v>126.51522165876561</v>
      </c>
      <c r="E25" s="255">
        <v>100.54461046950189</v>
      </c>
    </row>
    <row r="26" spans="1:5">
      <c r="A26" s="713" t="s">
        <v>572</v>
      </c>
      <c r="B26" s="255">
        <v>148.57420929203511</v>
      </c>
      <c r="C26" s="255">
        <v>119.11689421147638</v>
      </c>
      <c r="D26" s="255">
        <v>119.11689421147638</v>
      </c>
      <c r="E26" s="255">
        <v>101.59309913959358</v>
      </c>
    </row>
    <row r="27" spans="1:5">
      <c r="A27" s="713" t="s">
        <v>571</v>
      </c>
      <c r="B27" s="255">
        <v>174.20562357483374</v>
      </c>
      <c r="C27" s="255">
        <v>127.59860423637602</v>
      </c>
      <c r="D27" s="255">
        <v>127.59860423637602</v>
      </c>
      <c r="E27" s="255">
        <v>100.52018320177936</v>
      </c>
    </row>
    <row r="28" spans="1:5">
      <c r="A28" s="82" t="s">
        <v>1585</v>
      </c>
      <c r="B28" s="255">
        <v>185.16049052906124</v>
      </c>
      <c r="C28" s="255">
        <v>127.87127798495852</v>
      </c>
      <c r="D28" s="255">
        <v>127.87127798495852</v>
      </c>
      <c r="E28" s="255">
        <v>100.19303154113956</v>
      </c>
    </row>
    <row r="29" spans="1:5">
      <c r="A29" s="713" t="s">
        <v>570</v>
      </c>
      <c r="B29" s="255">
        <v>154.70546958750444</v>
      </c>
      <c r="C29" s="255">
        <v>115.44527673255678</v>
      </c>
      <c r="D29" s="255">
        <v>115.44527673255678</v>
      </c>
      <c r="E29" s="255">
        <v>100</v>
      </c>
    </row>
    <row r="30" spans="1:5">
      <c r="A30" s="754" t="s">
        <v>569</v>
      </c>
      <c r="B30" s="255">
        <v>166.23665158551694</v>
      </c>
      <c r="C30" s="255">
        <v>129.1017546372419</v>
      </c>
      <c r="D30" s="255">
        <v>129.1017546372419</v>
      </c>
      <c r="E30" s="255">
        <v>102.58755353347135</v>
      </c>
    </row>
    <row r="31" spans="1:5">
      <c r="A31" s="713" t="s">
        <v>1586</v>
      </c>
      <c r="B31" s="255">
        <v>166.23665158551694</v>
      </c>
      <c r="C31" s="255">
        <v>129.1017546372419</v>
      </c>
      <c r="D31" s="255">
        <v>129.1017546372419</v>
      </c>
      <c r="E31" s="255">
        <v>102.58755353347135</v>
      </c>
    </row>
    <row r="32" spans="1:5">
      <c r="A32" s="82" t="s">
        <v>1587</v>
      </c>
      <c r="B32" s="255">
        <v>178.77708754249002</v>
      </c>
      <c r="C32" s="255">
        <v>124.16669006534879</v>
      </c>
      <c r="D32" s="255">
        <v>124.16669006534879</v>
      </c>
      <c r="E32" s="255">
        <v>103.88717636322883</v>
      </c>
    </row>
    <row r="33" spans="1:5">
      <c r="A33" s="82" t="s">
        <v>1588</v>
      </c>
      <c r="B33" s="255">
        <v>152.02473895777621</v>
      </c>
      <c r="C33" s="255">
        <v>137.56990844531543</v>
      </c>
      <c r="D33" s="255">
        <v>137.56990844531543</v>
      </c>
      <c r="E33" s="255">
        <v>101.78058889805494</v>
      </c>
    </row>
    <row r="34" spans="1:5">
      <c r="A34" s="82" t="s">
        <v>1589</v>
      </c>
      <c r="B34" s="255">
        <v>167.50333545750701</v>
      </c>
      <c r="C34" s="255">
        <v>125.21781595469734</v>
      </c>
      <c r="D34" s="255">
        <v>125.21781595469734</v>
      </c>
      <c r="E34" s="255">
        <v>100</v>
      </c>
    </row>
    <row r="35" spans="1:5">
      <c r="A35" s="712" t="s">
        <v>568</v>
      </c>
      <c r="B35" s="255">
        <v>131.45560493173804</v>
      </c>
      <c r="C35" s="255">
        <v>106.69385739596768</v>
      </c>
      <c r="D35" s="255">
        <v>106.69385739596768</v>
      </c>
      <c r="E35" s="255">
        <v>100.62790648369793</v>
      </c>
    </row>
    <row r="36" spans="1:5">
      <c r="A36" s="754" t="s">
        <v>1590</v>
      </c>
      <c r="B36" s="255">
        <v>116.66666666666666</v>
      </c>
      <c r="C36" s="255">
        <v>116.66666666666666</v>
      </c>
      <c r="D36" s="255">
        <v>116.66666666666666</v>
      </c>
      <c r="E36" s="255">
        <v>100</v>
      </c>
    </row>
    <row r="37" spans="1:5">
      <c r="A37" s="713" t="s">
        <v>1591</v>
      </c>
      <c r="B37" s="255">
        <v>116.66666666666666</v>
      </c>
      <c r="C37" s="255">
        <v>116.66666666666666</v>
      </c>
      <c r="D37" s="255">
        <v>116.66666666666666</v>
      </c>
      <c r="E37" s="255">
        <v>100</v>
      </c>
    </row>
    <row r="38" spans="1:5">
      <c r="A38" s="754" t="s">
        <v>567</v>
      </c>
      <c r="B38" s="255">
        <v>121.07501134016937</v>
      </c>
      <c r="C38" s="255">
        <v>111.3941972353979</v>
      </c>
      <c r="D38" s="255">
        <v>111.3941972353979</v>
      </c>
      <c r="E38" s="255">
        <v>100</v>
      </c>
    </row>
    <row r="39" spans="1:5">
      <c r="A39" s="713" t="s">
        <v>1592</v>
      </c>
      <c r="B39" s="255">
        <v>105.71900566013215</v>
      </c>
      <c r="C39" s="255">
        <v>102.55819349626792</v>
      </c>
      <c r="D39" s="255">
        <v>102.55819349626792</v>
      </c>
      <c r="E39" s="255">
        <v>100</v>
      </c>
    </row>
    <row r="40" spans="1:5">
      <c r="A40" s="713" t="s">
        <v>1593</v>
      </c>
      <c r="B40" s="255">
        <v>201.75438596491227</v>
      </c>
      <c r="C40" s="255">
        <v>146.03174603174602</v>
      </c>
      <c r="D40" s="255">
        <v>146.03174603174602</v>
      </c>
      <c r="E40" s="255">
        <v>100</v>
      </c>
    </row>
    <row r="41" spans="1:5">
      <c r="A41" s="754" t="s">
        <v>566</v>
      </c>
      <c r="B41" s="255">
        <v>121.70964579082202</v>
      </c>
      <c r="C41" s="255">
        <v>119.56449570977045</v>
      </c>
      <c r="D41" s="255">
        <v>119.56449570977045</v>
      </c>
      <c r="E41" s="255">
        <v>100</v>
      </c>
    </row>
    <row r="42" spans="1:5">
      <c r="A42" s="713" t="s">
        <v>1594</v>
      </c>
      <c r="B42" s="255">
        <v>99.999999999999986</v>
      </c>
      <c r="C42" s="255">
        <v>100</v>
      </c>
      <c r="D42" s="255">
        <v>100</v>
      </c>
      <c r="E42" s="255">
        <v>100</v>
      </c>
    </row>
    <row r="43" spans="1:5">
      <c r="A43" s="713" t="s">
        <v>1595</v>
      </c>
      <c r="B43" s="255">
        <v>121.66666666666667</v>
      </c>
      <c r="C43" s="255">
        <v>105.79710144927536</v>
      </c>
      <c r="D43" s="255">
        <v>105.79710144927536</v>
      </c>
      <c r="E43" s="255">
        <v>100</v>
      </c>
    </row>
    <row r="44" spans="1:5">
      <c r="A44" s="713" t="s">
        <v>1596</v>
      </c>
      <c r="B44" s="255">
        <v>100</v>
      </c>
      <c r="C44" s="255">
        <v>100</v>
      </c>
      <c r="D44" s="255">
        <v>100</v>
      </c>
      <c r="E44" s="255">
        <v>100</v>
      </c>
    </row>
    <row r="45" spans="1:5">
      <c r="A45" s="713" t="s">
        <v>1597</v>
      </c>
      <c r="B45" s="255">
        <v>146.25049450575131</v>
      </c>
      <c r="C45" s="255">
        <v>146.69846339296501</v>
      </c>
      <c r="D45" s="255">
        <v>146.69846339296501</v>
      </c>
      <c r="E45" s="255">
        <v>100</v>
      </c>
    </row>
    <row r="46" spans="1:5">
      <c r="A46" s="754" t="s">
        <v>565</v>
      </c>
      <c r="B46" s="255">
        <v>136.36811361998721</v>
      </c>
      <c r="C46" s="255">
        <v>103.51269906613787</v>
      </c>
      <c r="D46" s="255">
        <v>103.51269906613787</v>
      </c>
      <c r="E46" s="255">
        <v>100.89572750115133</v>
      </c>
    </row>
    <row r="47" spans="1:5">
      <c r="A47" s="713" t="s">
        <v>1598</v>
      </c>
      <c r="B47" s="255">
        <v>108.89724310776941</v>
      </c>
      <c r="C47" s="255">
        <v>108.8972431077694</v>
      </c>
      <c r="D47" s="255">
        <v>108.8972431077694</v>
      </c>
      <c r="E47" s="255">
        <v>100</v>
      </c>
    </row>
    <row r="48" spans="1:5">
      <c r="A48" s="713" t="s">
        <v>1599</v>
      </c>
      <c r="B48" s="255">
        <v>150.00628613603789</v>
      </c>
      <c r="C48" s="255">
        <v>101.50293123476534</v>
      </c>
      <c r="D48" s="255">
        <v>101.50293123476534</v>
      </c>
      <c r="E48" s="255">
        <v>101.26217769821002</v>
      </c>
    </row>
    <row r="49" spans="1:5" ht="13.5" customHeight="1">
      <c r="A49" s="713" t="s">
        <v>1600</v>
      </c>
      <c r="B49" s="255">
        <v>144.44444444444446</v>
      </c>
      <c r="C49" s="255">
        <v>108.33333333333333</v>
      </c>
      <c r="D49" s="255">
        <v>108.33333333333333</v>
      </c>
      <c r="E49" s="255">
        <v>100</v>
      </c>
    </row>
    <row r="50" spans="1:5">
      <c r="A50" s="712" t="s">
        <v>564</v>
      </c>
      <c r="B50" s="255">
        <v>146.52053319763803</v>
      </c>
      <c r="C50" s="255">
        <v>113.55055353044567</v>
      </c>
      <c r="D50" s="255">
        <v>113.55055353044567</v>
      </c>
      <c r="E50" s="255">
        <v>100.4145400947267</v>
      </c>
    </row>
    <row r="51" spans="1:5">
      <c r="A51" s="754" t="s">
        <v>563</v>
      </c>
      <c r="B51" s="255">
        <v>145.94321263199171</v>
      </c>
      <c r="C51" s="255">
        <v>113.74502173906566</v>
      </c>
      <c r="D51" s="255">
        <v>113.74502173906566</v>
      </c>
      <c r="E51" s="255">
        <v>100</v>
      </c>
    </row>
    <row r="52" spans="1:5">
      <c r="A52" s="713" t="s">
        <v>1601</v>
      </c>
      <c r="B52" s="255">
        <v>141.43841635115979</v>
      </c>
      <c r="C52" s="255">
        <v>109.86354226559047</v>
      </c>
      <c r="D52" s="255">
        <v>109.86354226559047</v>
      </c>
      <c r="E52" s="255">
        <v>100</v>
      </c>
    </row>
    <row r="53" spans="1:5">
      <c r="A53" s="713" t="s">
        <v>1602</v>
      </c>
      <c r="B53" s="255">
        <v>148.91379257268514</v>
      </c>
      <c r="C53" s="255">
        <v>116.31892745333685</v>
      </c>
      <c r="D53" s="255">
        <v>116.31892745333685</v>
      </c>
      <c r="E53" s="255">
        <v>100</v>
      </c>
    </row>
    <row r="54" spans="1:5">
      <c r="A54" s="754" t="s">
        <v>562</v>
      </c>
      <c r="B54" s="255">
        <v>132.39997773958143</v>
      </c>
      <c r="C54" s="255">
        <v>106.65920115559939</v>
      </c>
      <c r="D54" s="255">
        <v>106.65920115559939</v>
      </c>
      <c r="E54" s="255">
        <v>102.48937569144904</v>
      </c>
    </row>
    <row r="55" spans="1:5">
      <c r="A55" s="713" t="s">
        <v>1603</v>
      </c>
      <c r="B55" s="255">
        <v>132.39997773958143</v>
      </c>
      <c r="C55" s="255">
        <v>106.65920115559939</v>
      </c>
      <c r="D55" s="255">
        <v>106.65920115559939</v>
      </c>
      <c r="E55" s="255">
        <v>102.48937569144904</v>
      </c>
    </row>
    <row r="56" spans="1:5">
      <c r="A56" s="754" t="s">
        <v>561</v>
      </c>
      <c r="B56" s="255">
        <v>118.73695316549626</v>
      </c>
      <c r="C56" s="255">
        <v>99.486697660181278</v>
      </c>
      <c r="D56" s="255">
        <v>99.486697660181278</v>
      </c>
      <c r="E56" s="255">
        <v>100</v>
      </c>
    </row>
    <row r="57" spans="1:5">
      <c r="A57" s="713" t="s">
        <v>1604</v>
      </c>
      <c r="B57" s="255">
        <v>118.73695316549626</v>
      </c>
      <c r="C57" s="255">
        <v>99.486697660181278</v>
      </c>
      <c r="D57" s="255">
        <v>99.486697660181278</v>
      </c>
      <c r="E57" s="255">
        <v>100</v>
      </c>
    </row>
    <row r="58" spans="1:5">
      <c r="A58" s="754" t="s">
        <v>560</v>
      </c>
      <c r="B58" s="255">
        <v>153.14273971160111</v>
      </c>
      <c r="C58" s="255">
        <v>116.16070543916931</v>
      </c>
      <c r="D58" s="255">
        <v>116.16070543916931</v>
      </c>
      <c r="E58" s="255">
        <v>100</v>
      </c>
    </row>
    <row r="59" spans="1:5">
      <c r="A59" s="713" t="s">
        <v>1605</v>
      </c>
      <c r="B59" s="255">
        <v>153.14273971160111</v>
      </c>
      <c r="C59" s="255">
        <v>116.16070543916931</v>
      </c>
      <c r="D59" s="255">
        <v>116.16070543916931</v>
      </c>
      <c r="E59" s="255">
        <v>100</v>
      </c>
    </row>
    <row r="60" spans="1:5">
      <c r="A60" s="754" t="s">
        <v>559</v>
      </c>
      <c r="B60" s="255">
        <v>159.16053304000158</v>
      </c>
      <c r="C60" s="255">
        <v>112.59532525810869</v>
      </c>
      <c r="D60" s="255">
        <v>112.59532525810869</v>
      </c>
      <c r="E60" s="255">
        <v>100</v>
      </c>
    </row>
    <row r="61" spans="1:5">
      <c r="A61" s="713" t="s">
        <v>1606</v>
      </c>
      <c r="B61" s="255">
        <v>159.16053304000158</v>
      </c>
      <c r="C61" s="255">
        <v>112.59532525810869</v>
      </c>
      <c r="D61" s="255">
        <v>112.59532525810869</v>
      </c>
      <c r="E61" s="255">
        <v>100</v>
      </c>
    </row>
    <row r="62" spans="1:5">
      <c r="A62" s="754" t="s">
        <v>2070</v>
      </c>
      <c r="B62" s="255">
        <v>158.88206201950928</v>
      </c>
      <c r="C62" s="255">
        <v>120.93248817805453</v>
      </c>
      <c r="D62" s="255">
        <v>120.93248817805453</v>
      </c>
      <c r="E62" s="255">
        <v>100.43821661996542</v>
      </c>
    </row>
    <row r="63" spans="1:5">
      <c r="A63" s="2060"/>
      <c r="B63" s="2060"/>
      <c r="C63" s="2060"/>
      <c r="D63" s="2060"/>
      <c r="E63" s="2060"/>
    </row>
    <row r="64" spans="1:5">
      <c r="A64" s="754"/>
      <c r="B64" s="255"/>
      <c r="C64" s="255"/>
      <c r="D64" s="255"/>
      <c r="E64" s="255"/>
    </row>
    <row r="65" spans="1:5" ht="15.75">
      <c r="A65" s="2059" t="s">
        <v>1523</v>
      </c>
      <c r="B65" s="2059"/>
      <c r="C65" s="2059"/>
      <c r="D65" s="2059"/>
      <c r="E65" s="2059"/>
    </row>
    <row r="66" spans="1:5">
      <c r="A66" s="82"/>
      <c r="B66" s="745"/>
      <c r="C66" s="745"/>
      <c r="D66" s="82"/>
      <c r="E66" s="82"/>
    </row>
    <row r="67" spans="1:5" ht="63.75">
      <c r="A67" s="751"/>
      <c r="B67" s="752" t="s">
        <v>1524</v>
      </c>
      <c r="C67" s="752" t="s">
        <v>1525</v>
      </c>
      <c r="D67" s="752" t="s">
        <v>1526</v>
      </c>
      <c r="E67" s="752" t="s">
        <v>1527</v>
      </c>
    </row>
    <row r="68" spans="1:5">
      <c r="A68" s="746"/>
      <c r="B68" s="753" t="s">
        <v>1528</v>
      </c>
      <c r="C68" s="753" t="s">
        <v>1529</v>
      </c>
      <c r="D68" s="753" t="s">
        <v>1530</v>
      </c>
      <c r="E68" s="753" t="s">
        <v>1531</v>
      </c>
    </row>
    <row r="69" spans="1:5">
      <c r="A69" s="713" t="s">
        <v>1607</v>
      </c>
      <c r="B69" s="255">
        <v>158.88206201950928</v>
      </c>
      <c r="C69" s="255">
        <v>120.93248817805453</v>
      </c>
      <c r="D69" s="255">
        <v>120.93248817805453</v>
      </c>
      <c r="E69" s="255">
        <v>100.43821661996542</v>
      </c>
    </row>
    <row r="70" spans="1:5">
      <c r="A70" s="712" t="s">
        <v>558</v>
      </c>
      <c r="B70" s="255">
        <v>110.49367750439353</v>
      </c>
      <c r="C70" s="255">
        <v>96.006808731261543</v>
      </c>
      <c r="D70" s="255">
        <v>96.006808731261543</v>
      </c>
      <c r="E70" s="255">
        <v>100</v>
      </c>
    </row>
    <row r="71" spans="1:5">
      <c r="A71" s="754" t="s">
        <v>557</v>
      </c>
      <c r="B71" s="255">
        <v>107.09756793136854</v>
      </c>
      <c r="C71" s="255">
        <v>94.036572143358327</v>
      </c>
      <c r="D71" s="255">
        <v>94.036572143358327</v>
      </c>
      <c r="E71" s="255">
        <v>100</v>
      </c>
    </row>
    <row r="72" spans="1:5">
      <c r="A72" s="713" t="s">
        <v>1608</v>
      </c>
      <c r="B72" s="255">
        <v>107.09756793136854</v>
      </c>
      <c r="C72" s="255">
        <v>94.036572143358327</v>
      </c>
      <c r="D72" s="255">
        <v>94.036572143358327</v>
      </c>
      <c r="E72" s="255">
        <v>100</v>
      </c>
    </row>
    <row r="73" spans="1:5">
      <c r="A73" s="754" t="s">
        <v>556</v>
      </c>
      <c r="B73" s="255">
        <v>144.48535156473011</v>
      </c>
      <c r="C73" s="255">
        <v>100.87029330719446</v>
      </c>
      <c r="D73" s="255">
        <v>100.87029330719446</v>
      </c>
      <c r="E73" s="255">
        <v>100</v>
      </c>
    </row>
    <row r="74" spans="1:5">
      <c r="A74" s="713" t="s">
        <v>1609</v>
      </c>
      <c r="B74" s="255">
        <v>144.48535156473011</v>
      </c>
      <c r="C74" s="255">
        <v>100.87029330719446</v>
      </c>
      <c r="D74" s="255">
        <v>100.87029330719446</v>
      </c>
      <c r="E74" s="255">
        <v>100</v>
      </c>
    </row>
    <row r="75" spans="1:5">
      <c r="A75" s="754" t="s">
        <v>555</v>
      </c>
      <c r="B75" s="255">
        <v>99.999999999999986</v>
      </c>
      <c r="C75" s="255">
        <v>100</v>
      </c>
      <c r="D75" s="255">
        <v>100</v>
      </c>
      <c r="E75" s="255">
        <v>100</v>
      </c>
    </row>
    <row r="76" spans="1:5">
      <c r="A76" s="713" t="s">
        <v>1610</v>
      </c>
      <c r="B76" s="255">
        <v>99.999999999999986</v>
      </c>
      <c r="C76" s="255">
        <v>100</v>
      </c>
      <c r="D76" s="255">
        <v>100</v>
      </c>
      <c r="E76" s="255">
        <v>100</v>
      </c>
    </row>
    <row r="77" spans="1:5">
      <c r="A77" s="712" t="s">
        <v>554</v>
      </c>
      <c r="B77" s="255">
        <v>112.19693795902569</v>
      </c>
      <c r="C77" s="255">
        <v>98.257839433449419</v>
      </c>
      <c r="D77" s="255">
        <v>98.257839433449419</v>
      </c>
      <c r="E77" s="255">
        <v>100</v>
      </c>
    </row>
    <row r="78" spans="1:5">
      <c r="A78" s="754" t="s">
        <v>553</v>
      </c>
      <c r="B78" s="255">
        <v>104.58053074319223</v>
      </c>
      <c r="C78" s="255">
        <v>96.357439875880786</v>
      </c>
      <c r="D78" s="255">
        <v>96.357439875880786</v>
      </c>
      <c r="E78" s="255">
        <v>100</v>
      </c>
    </row>
    <row r="79" spans="1:5">
      <c r="A79" s="713" t="s">
        <v>1611</v>
      </c>
      <c r="B79" s="255">
        <v>104.00000000000003</v>
      </c>
      <c r="C79" s="255">
        <v>96.296296296296305</v>
      </c>
      <c r="D79" s="255">
        <v>96.296296296296305</v>
      </c>
      <c r="E79" s="255">
        <v>100</v>
      </c>
    </row>
    <row r="80" spans="1:5">
      <c r="A80" s="713" t="s">
        <v>1612</v>
      </c>
      <c r="B80" s="255">
        <v>153.84615384615381</v>
      </c>
      <c r="C80" s="255">
        <v>99.999999999999972</v>
      </c>
      <c r="D80" s="255">
        <v>99.999999999999972</v>
      </c>
      <c r="E80" s="255">
        <v>100</v>
      </c>
    </row>
    <row r="81" spans="1:5">
      <c r="A81" s="754" t="s">
        <v>552</v>
      </c>
      <c r="B81" s="255">
        <v>113.97759254206798</v>
      </c>
      <c r="C81" s="255">
        <v>99.589717942601538</v>
      </c>
      <c r="D81" s="255">
        <v>99.589717942601538</v>
      </c>
      <c r="E81" s="255">
        <v>100</v>
      </c>
    </row>
    <row r="82" spans="1:5">
      <c r="A82" s="713" t="s">
        <v>1613</v>
      </c>
      <c r="B82" s="255">
        <v>100.00000000000001</v>
      </c>
      <c r="C82" s="255">
        <v>100.00000000000003</v>
      </c>
      <c r="D82" s="255">
        <v>100.00000000000003</v>
      </c>
      <c r="E82" s="255">
        <v>100</v>
      </c>
    </row>
    <row r="83" spans="1:5">
      <c r="A83" s="713" t="s">
        <v>1614</v>
      </c>
      <c r="B83" s="255">
        <v>132.07342441708769</v>
      </c>
      <c r="C83" s="255">
        <v>102.83479398536288</v>
      </c>
      <c r="D83" s="255">
        <v>102.83479398536288</v>
      </c>
      <c r="E83" s="255">
        <v>100</v>
      </c>
    </row>
    <row r="84" spans="1:5">
      <c r="A84" s="713" t="s">
        <v>1618</v>
      </c>
      <c r="B84" s="255">
        <v>58.8888888888889</v>
      </c>
      <c r="C84" s="255">
        <v>70.666666666666671</v>
      </c>
      <c r="D84" s="255">
        <v>70.666666666666671</v>
      </c>
      <c r="E84" s="255">
        <v>100</v>
      </c>
    </row>
    <row r="85" spans="1:5">
      <c r="A85" s="754" t="s">
        <v>551</v>
      </c>
      <c r="B85" s="255">
        <v>121.10234916537669</v>
      </c>
      <c r="C85" s="255">
        <v>99.040501860586772</v>
      </c>
      <c r="D85" s="255">
        <v>99.040501860586772</v>
      </c>
      <c r="E85" s="255">
        <v>100</v>
      </c>
    </row>
    <row r="86" spans="1:5">
      <c r="A86" s="713" t="s">
        <v>1619</v>
      </c>
      <c r="B86" s="255">
        <v>100</v>
      </c>
      <c r="C86" s="255">
        <v>100</v>
      </c>
      <c r="D86" s="255">
        <v>100</v>
      </c>
      <c r="E86" s="255">
        <v>100</v>
      </c>
    </row>
    <row r="87" spans="1:5">
      <c r="A87" s="713" t="s">
        <v>1620</v>
      </c>
      <c r="B87" s="255">
        <v>125.0987385521705</v>
      </c>
      <c r="C87" s="255">
        <v>100</v>
      </c>
      <c r="D87" s="255">
        <v>100</v>
      </c>
      <c r="E87" s="255">
        <v>100</v>
      </c>
    </row>
    <row r="88" spans="1:5">
      <c r="A88" s="713" t="s">
        <v>1621</v>
      </c>
      <c r="B88" s="255">
        <v>60.400707130229804</v>
      </c>
      <c r="C88" s="255">
        <v>70.885200553250328</v>
      </c>
      <c r="D88" s="255">
        <v>70.885200553250328</v>
      </c>
      <c r="E88" s="255">
        <v>100</v>
      </c>
    </row>
    <row r="89" spans="1:5">
      <c r="A89" s="712" t="s">
        <v>550</v>
      </c>
      <c r="B89" s="255">
        <v>91.191152906959715</v>
      </c>
      <c r="C89" s="255">
        <v>97.440378120561633</v>
      </c>
      <c r="D89" s="255">
        <v>97.440378120561633</v>
      </c>
      <c r="E89" s="255">
        <v>100</v>
      </c>
    </row>
    <row r="90" spans="1:5">
      <c r="A90" s="754" t="s">
        <v>549</v>
      </c>
      <c r="B90" s="255">
        <v>91.191152906959715</v>
      </c>
      <c r="C90" s="255">
        <v>97.440378120561633</v>
      </c>
      <c r="D90" s="255">
        <v>97.440378120561633</v>
      </c>
      <c r="E90" s="255">
        <v>100</v>
      </c>
    </row>
    <row r="91" spans="1:5">
      <c r="A91" s="713" t="s">
        <v>1622</v>
      </c>
      <c r="B91" s="255">
        <v>91.191152906959715</v>
      </c>
      <c r="C91" s="255">
        <v>97.440378120561633</v>
      </c>
      <c r="D91" s="255">
        <v>97.440378120561633</v>
      </c>
      <c r="E91" s="255">
        <v>100</v>
      </c>
    </row>
    <row r="92" spans="1:5">
      <c r="A92" s="712" t="s">
        <v>548</v>
      </c>
      <c r="B92" s="255">
        <v>106.22557997111792</v>
      </c>
      <c r="C92" s="255">
        <v>99.964382633754184</v>
      </c>
      <c r="D92" s="255">
        <v>99.964382633754184</v>
      </c>
      <c r="E92" s="255">
        <v>100</v>
      </c>
    </row>
    <row r="93" spans="1:5">
      <c r="A93" s="754" t="s">
        <v>547</v>
      </c>
      <c r="B93" s="255">
        <v>81.26668557337679</v>
      </c>
      <c r="C93" s="255">
        <v>83.917938029045715</v>
      </c>
      <c r="D93" s="255">
        <v>83.917938029045715</v>
      </c>
      <c r="E93" s="255">
        <v>100</v>
      </c>
    </row>
    <row r="94" spans="1:5">
      <c r="A94" s="713" t="s">
        <v>1623</v>
      </c>
      <c r="B94" s="255">
        <v>80.552972393899338</v>
      </c>
      <c r="C94" s="255">
        <v>82.264101560060809</v>
      </c>
      <c r="D94" s="255">
        <v>82.264101560060809</v>
      </c>
      <c r="E94" s="255">
        <v>100</v>
      </c>
    </row>
    <row r="95" spans="1:5">
      <c r="A95" s="713" t="s">
        <v>1624</v>
      </c>
      <c r="B95" s="255">
        <v>88.690122215166724</v>
      </c>
      <c r="C95" s="255">
        <v>103.59211156690806</v>
      </c>
      <c r="D95" s="255">
        <v>103.59211156690806</v>
      </c>
      <c r="E95" s="255">
        <v>100</v>
      </c>
    </row>
    <row r="96" spans="1:5">
      <c r="A96" s="754" t="s">
        <v>546</v>
      </c>
      <c r="B96" s="255">
        <v>109.0835918398591</v>
      </c>
      <c r="C96" s="255">
        <v>100.80747042854996</v>
      </c>
      <c r="D96" s="255">
        <v>100.80747042854996</v>
      </c>
      <c r="E96" s="255">
        <v>100</v>
      </c>
    </row>
    <row r="97" spans="1:5">
      <c r="A97" s="713" t="s">
        <v>1625</v>
      </c>
      <c r="B97" s="255">
        <v>126.24861908878458</v>
      </c>
      <c r="C97" s="255">
        <v>108.81074167418679</v>
      </c>
      <c r="D97" s="255">
        <v>108.81074167418679</v>
      </c>
      <c r="E97" s="255">
        <v>100</v>
      </c>
    </row>
    <row r="98" spans="1:5">
      <c r="A98" s="754" t="s">
        <v>545</v>
      </c>
      <c r="B98" s="255">
        <v>113.20678902196376</v>
      </c>
      <c r="C98" s="255">
        <v>104.1995316350726</v>
      </c>
      <c r="D98" s="255">
        <v>104.1995316350726</v>
      </c>
      <c r="E98" s="255">
        <v>100</v>
      </c>
    </row>
    <row r="99" spans="1:5">
      <c r="A99" s="713" t="s">
        <v>1626</v>
      </c>
      <c r="B99" s="255">
        <v>108.79154614058622</v>
      </c>
      <c r="C99" s="255">
        <v>103.79415664979798</v>
      </c>
      <c r="D99" s="255">
        <v>103.79415664979798</v>
      </c>
      <c r="E99" s="255">
        <v>100</v>
      </c>
    </row>
    <row r="100" spans="1:5">
      <c r="A100" s="713" t="s">
        <v>1627</v>
      </c>
      <c r="B100" s="255">
        <v>150</v>
      </c>
      <c r="C100" s="255">
        <v>114.28571428571428</v>
      </c>
      <c r="D100" s="255">
        <v>114.28571428571428</v>
      </c>
      <c r="E100" s="255">
        <v>100</v>
      </c>
    </row>
    <row r="101" spans="1:5">
      <c r="A101" s="713" t="s">
        <v>1628</v>
      </c>
      <c r="B101" s="255">
        <v>100</v>
      </c>
      <c r="C101" s="255">
        <v>100</v>
      </c>
      <c r="D101" s="255">
        <v>100</v>
      </c>
      <c r="E101" s="255">
        <v>100</v>
      </c>
    </row>
    <row r="102" spans="1:5">
      <c r="A102" s="713" t="s">
        <v>1629</v>
      </c>
      <c r="B102" s="255">
        <v>92.592592592592581</v>
      </c>
      <c r="C102" s="255">
        <v>92.592592592592581</v>
      </c>
      <c r="D102" s="255">
        <v>92.592592592592581</v>
      </c>
      <c r="E102" s="255">
        <v>100</v>
      </c>
    </row>
    <row r="103" spans="1:5">
      <c r="A103" s="712" t="s">
        <v>544</v>
      </c>
      <c r="B103" s="255">
        <v>134.72222222222223</v>
      </c>
      <c r="C103" s="255">
        <v>121.25000000000001</v>
      </c>
      <c r="D103" s="255">
        <v>121.25000000000001</v>
      </c>
      <c r="E103" s="255">
        <v>100</v>
      </c>
    </row>
    <row r="104" spans="1:5">
      <c r="A104" s="754" t="s">
        <v>543</v>
      </c>
      <c r="B104" s="255">
        <v>134.72222222222223</v>
      </c>
      <c r="C104" s="255">
        <v>121.25000000000001</v>
      </c>
      <c r="D104" s="255">
        <v>121.25000000000001</v>
      </c>
      <c r="E104" s="255">
        <v>100</v>
      </c>
    </row>
    <row r="105" spans="1:5">
      <c r="A105" s="713" t="s">
        <v>1630</v>
      </c>
      <c r="B105" s="255">
        <v>134.72222222222223</v>
      </c>
      <c r="C105" s="255">
        <v>121.25000000000001</v>
      </c>
      <c r="D105" s="255">
        <v>121.25000000000001</v>
      </c>
      <c r="E105" s="255">
        <v>100</v>
      </c>
    </row>
    <row r="106" spans="1:5">
      <c r="A106" s="712" t="s">
        <v>542</v>
      </c>
      <c r="B106" s="255">
        <v>141.61733948733146</v>
      </c>
      <c r="C106" s="255">
        <v>111.27232957355717</v>
      </c>
      <c r="D106" s="255">
        <v>111.27232957355717</v>
      </c>
      <c r="E106" s="255">
        <v>100</v>
      </c>
    </row>
    <row r="107" spans="1:5">
      <c r="A107" s="754" t="s">
        <v>541</v>
      </c>
      <c r="B107" s="255">
        <v>130.51270156368457</v>
      </c>
      <c r="C107" s="255">
        <v>109.45379690437657</v>
      </c>
      <c r="D107" s="255">
        <v>109.45379690437657</v>
      </c>
      <c r="E107" s="255">
        <v>100</v>
      </c>
    </row>
    <row r="108" spans="1:5">
      <c r="A108" s="713" t="s">
        <v>1631</v>
      </c>
      <c r="B108" s="255">
        <v>127.60241773002015</v>
      </c>
      <c r="C108" s="255">
        <v>108.9171974522293</v>
      </c>
      <c r="D108" s="255">
        <v>108.9171974522293</v>
      </c>
      <c r="E108" s="255">
        <v>100</v>
      </c>
    </row>
    <row r="109" spans="1:5">
      <c r="A109" s="754" t="s">
        <v>540</v>
      </c>
      <c r="B109" s="255">
        <v>149.99999999999997</v>
      </c>
      <c r="C109" s="255">
        <v>112.5</v>
      </c>
      <c r="D109" s="255">
        <v>112.5</v>
      </c>
      <c r="E109" s="255">
        <v>100</v>
      </c>
    </row>
    <row r="110" spans="1:5">
      <c r="A110" s="713" t="s">
        <v>1632</v>
      </c>
      <c r="B110" s="255">
        <v>149.99999999999997</v>
      </c>
      <c r="C110" s="255">
        <v>112.5</v>
      </c>
      <c r="D110" s="255">
        <v>112.5</v>
      </c>
      <c r="E110" s="255">
        <v>100</v>
      </c>
    </row>
    <row r="111" spans="1:5">
      <c r="A111" s="712" t="s">
        <v>539</v>
      </c>
      <c r="B111" s="255">
        <v>121.57157860432903</v>
      </c>
      <c r="C111" s="255">
        <v>105.76511710132495</v>
      </c>
      <c r="D111" s="255">
        <v>105.76511710132495</v>
      </c>
      <c r="E111" s="255">
        <v>100.19345292461001</v>
      </c>
    </row>
    <row r="112" spans="1:5">
      <c r="A112" s="754" t="s">
        <v>538</v>
      </c>
      <c r="B112" s="255">
        <v>125.09226129367956</v>
      </c>
      <c r="C112" s="255">
        <v>105.85087065437948</v>
      </c>
      <c r="D112" s="255">
        <v>105.85087065437948</v>
      </c>
      <c r="E112" s="255">
        <v>100.30949534560594</v>
      </c>
    </row>
    <row r="113" spans="1:5">
      <c r="A113" s="713" t="s">
        <v>1633</v>
      </c>
      <c r="B113" s="255">
        <v>158.71343792175415</v>
      </c>
      <c r="C113" s="255">
        <v>104.93540544849225</v>
      </c>
      <c r="D113" s="255">
        <v>104.93540544849225</v>
      </c>
      <c r="E113" s="255">
        <v>100</v>
      </c>
    </row>
    <row r="114" spans="1:5">
      <c r="A114" s="713" t="s">
        <v>1634</v>
      </c>
      <c r="B114" s="255">
        <v>120.19831745388778</v>
      </c>
      <c r="C114" s="255">
        <v>106.02865947632061</v>
      </c>
      <c r="D114" s="255">
        <v>106.02865947632061</v>
      </c>
      <c r="E114" s="255">
        <v>100.36920107017772</v>
      </c>
    </row>
    <row r="115" spans="1:5">
      <c r="A115" s="754" t="s">
        <v>537</v>
      </c>
      <c r="B115" s="255">
        <v>186.51499391997132</v>
      </c>
      <c r="C115" s="255">
        <v>121.65082405950709</v>
      </c>
      <c r="D115" s="255">
        <v>121.65082405950709</v>
      </c>
      <c r="E115" s="255">
        <v>100</v>
      </c>
    </row>
    <row r="116" spans="1:5">
      <c r="A116" s="713" t="s">
        <v>1635</v>
      </c>
      <c r="B116" s="255">
        <v>139.31836569537052</v>
      </c>
      <c r="C116" s="255">
        <v>107.21724473475585</v>
      </c>
      <c r="D116" s="255">
        <v>107.21724473475585</v>
      </c>
      <c r="E116" s="255">
        <v>100</v>
      </c>
    </row>
    <row r="117" spans="1:5">
      <c r="A117" s="713" t="s">
        <v>1636</v>
      </c>
      <c r="B117" s="255">
        <v>200</v>
      </c>
      <c r="C117" s="255">
        <v>125</v>
      </c>
      <c r="D117" s="255">
        <v>125</v>
      </c>
      <c r="E117" s="255">
        <v>100</v>
      </c>
    </row>
    <row r="118" spans="1:5">
      <c r="A118" s="754" t="s">
        <v>536</v>
      </c>
      <c r="B118" s="255">
        <v>100</v>
      </c>
      <c r="C118" s="255">
        <v>100</v>
      </c>
      <c r="D118" s="255">
        <v>100</v>
      </c>
      <c r="E118" s="255">
        <v>100</v>
      </c>
    </row>
    <row r="119" spans="1:5">
      <c r="A119" s="713" t="s">
        <v>1637</v>
      </c>
      <c r="B119" s="255">
        <v>100</v>
      </c>
      <c r="C119" s="255">
        <v>100</v>
      </c>
      <c r="D119" s="255">
        <v>100</v>
      </c>
      <c r="E119" s="255">
        <v>100</v>
      </c>
    </row>
    <row r="120" spans="1:5">
      <c r="A120" s="712" t="s">
        <v>1638</v>
      </c>
      <c r="B120" s="255">
        <v>142.55174250937353</v>
      </c>
      <c r="C120" s="255">
        <v>110.6522643211479</v>
      </c>
      <c r="D120" s="255">
        <v>110.6522643211479</v>
      </c>
      <c r="E120" s="255">
        <v>101.16657552320294</v>
      </c>
    </row>
    <row r="125" spans="1:5">
      <c r="A125" s="2061">
        <v>75</v>
      </c>
      <c r="B125" s="2061"/>
      <c r="C125" s="2061"/>
      <c r="D125" s="2061"/>
      <c r="E125" s="2061"/>
    </row>
  </sheetData>
  <mergeCells count="4">
    <mergeCell ref="A1:E1"/>
    <mergeCell ref="A65:E65"/>
    <mergeCell ref="A63:E63"/>
    <mergeCell ref="A125:E125"/>
  </mergeCells>
  <pageMargins left="0.24" right="0.22" top="0.37" bottom="0.75" header="0.3" footer="0.3"/>
  <pageSetup paperSize="9" scale="83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25"/>
  <sheetViews>
    <sheetView workbookViewId="0">
      <selection activeCell="E3" sqref="E3"/>
    </sheetView>
  </sheetViews>
  <sheetFormatPr defaultRowHeight="12.75"/>
  <cols>
    <col min="1" max="1" width="58.28515625" style="88" customWidth="1"/>
    <col min="2" max="2" width="10.28515625" style="88" customWidth="1"/>
    <col min="3" max="3" width="11.42578125" style="88" customWidth="1"/>
    <col min="4" max="4" width="18.42578125" style="88" customWidth="1"/>
    <col min="5" max="255" width="9.140625" style="88"/>
    <col min="256" max="256" width="12" style="88" customWidth="1"/>
    <col min="257" max="257" width="77.85546875" style="88" customWidth="1"/>
    <col min="258" max="258" width="9.140625" style="88"/>
    <col min="259" max="259" width="11.85546875" style="88" customWidth="1"/>
    <col min="260" max="260" width="16.85546875" style="88" customWidth="1"/>
    <col min="261" max="511" width="9.140625" style="88"/>
    <col min="512" max="512" width="12" style="88" customWidth="1"/>
    <col min="513" max="513" width="77.85546875" style="88" customWidth="1"/>
    <col min="514" max="514" width="9.140625" style="88"/>
    <col min="515" max="515" width="11.85546875" style="88" customWidth="1"/>
    <col min="516" max="516" width="16.85546875" style="88" customWidth="1"/>
    <col min="517" max="767" width="9.140625" style="88"/>
    <col min="768" max="768" width="12" style="88" customWidth="1"/>
    <col min="769" max="769" width="77.85546875" style="88" customWidth="1"/>
    <col min="770" max="770" width="9.140625" style="88"/>
    <col min="771" max="771" width="11.85546875" style="88" customWidth="1"/>
    <col min="772" max="772" width="16.85546875" style="88" customWidth="1"/>
    <col min="773" max="1023" width="9.140625" style="88"/>
    <col min="1024" max="1024" width="12" style="88" customWidth="1"/>
    <col min="1025" max="1025" width="77.85546875" style="88" customWidth="1"/>
    <col min="1026" max="1026" width="9.140625" style="88"/>
    <col min="1027" max="1027" width="11.85546875" style="88" customWidth="1"/>
    <col min="1028" max="1028" width="16.85546875" style="88" customWidth="1"/>
    <col min="1029" max="1279" width="9.140625" style="88"/>
    <col min="1280" max="1280" width="12" style="88" customWidth="1"/>
    <col min="1281" max="1281" width="77.85546875" style="88" customWidth="1"/>
    <col min="1282" max="1282" width="9.140625" style="88"/>
    <col min="1283" max="1283" width="11.85546875" style="88" customWidth="1"/>
    <col min="1284" max="1284" width="16.85546875" style="88" customWidth="1"/>
    <col min="1285" max="1535" width="9.140625" style="88"/>
    <col min="1536" max="1536" width="12" style="88" customWidth="1"/>
    <col min="1537" max="1537" width="77.85546875" style="88" customWidth="1"/>
    <col min="1538" max="1538" width="9.140625" style="88"/>
    <col min="1539" max="1539" width="11.85546875" style="88" customWidth="1"/>
    <col min="1540" max="1540" width="16.85546875" style="88" customWidth="1"/>
    <col min="1541" max="1791" width="9.140625" style="88"/>
    <col min="1792" max="1792" width="12" style="88" customWidth="1"/>
    <col min="1793" max="1793" width="77.85546875" style="88" customWidth="1"/>
    <col min="1794" max="1794" width="9.140625" style="88"/>
    <col min="1795" max="1795" width="11.85546875" style="88" customWidth="1"/>
    <col min="1796" max="1796" width="16.85546875" style="88" customWidth="1"/>
    <col min="1797" max="2047" width="9.140625" style="88"/>
    <col min="2048" max="2048" width="12" style="88" customWidth="1"/>
    <col min="2049" max="2049" width="77.85546875" style="88" customWidth="1"/>
    <col min="2050" max="2050" width="9.140625" style="88"/>
    <col min="2051" max="2051" width="11.85546875" style="88" customWidth="1"/>
    <col min="2052" max="2052" width="16.85546875" style="88" customWidth="1"/>
    <col min="2053" max="2303" width="9.140625" style="88"/>
    <col min="2304" max="2304" width="12" style="88" customWidth="1"/>
    <col min="2305" max="2305" width="77.85546875" style="88" customWidth="1"/>
    <col min="2306" max="2306" width="9.140625" style="88"/>
    <col min="2307" max="2307" width="11.85546875" style="88" customWidth="1"/>
    <col min="2308" max="2308" width="16.85546875" style="88" customWidth="1"/>
    <col min="2309" max="2559" width="9.140625" style="88"/>
    <col min="2560" max="2560" width="12" style="88" customWidth="1"/>
    <col min="2561" max="2561" width="77.85546875" style="88" customWidth="1"/>
    <col min="2562" max="2562" width="9.140625" style="88"/>
    <col min="2563" max="2563" width="11.85546875" style="88" customWidth="1"/>
    <col min="2564" max="2564" width="16.85546875" style="88" customWidth="1"/>
    <col min="2565" max="2815" width="9.140625" style="88"/>
    <col min="2816" max="2816" width="12" style="88" customWidth="1"/>
    <col min="2817" max="2817" width="77.85546875" style="88" customWidth="1"/>
    <col min="2818" max="2818" width="9.140625" style="88"/>
    <col min="2819" max="2819" width="11.85546875" style="88" customWidth="1"/>
    <col min="2820" max="2820" width="16.85546875" style="88" customWidth="1"/>
    <col min="2821" max="3071" width="9.140625" style="88"/>
    <col min="3072" max="3072" width="12" style="88" customWidth="1"/>
    <col min="3073" max="3073" width="77.85546875" style="88" customWidth="1"/>
    <col min="3074" max="3074" width="9.140625" style="88"/>
    <col min="3075" max="3075" width="11.85546875" style="88" customWidth="1"/>
    <col min="3076" max="3076" width="16.85546875" style="88" customWidth="1"/>
    <col min="3077" max="3327" width="9.140625" style="88"/>
    <col min="3328" max="3328" width="12" style="88" customWidth="1"/>
    <col min="3329" max="3329" width="77.85546875" style="88" customWidth="1"/>
    <col min="3330" max="3330" width="9.140625" style="88"/>
    <col min="3331" max="3331" width="11.85546875" style="88" customWidth="1"/>
    <col min="3332" max="3332" width="16.85546875" style="88" customWidth="1"/>
    <col min="3333" max="3583" width="9.140625" style="88"/>
    <col min="3584" max="3584" width="12" style="88" customWidth="1"/>
    <col min="3585" max="3585" width="77.85546875" style="88" customWidth="1"/>
    <col min="3586" max="3586" width="9.140625" style="88"/>
    <col min="3587" max="3587" width="11.85546875" style="88" customWidth="1"/>
    <col min="3588" max="3588" width="16.85546875" style="88" customWidth="1"/>
    <col min="3589" max="3839" width="9.140625" style="88"/>
    <col min="3840" max="3840" width="12" style="88" customWidth="1"/>
    <col min="3841" max="3841" width="77.85546875" style="88" customWidth="1"/>
    <col min="3842" max="3842" width="9.140625" style="88"/>
    <col min="3843" max="3843" width="11.85546875" style="88" customWidth="1"/>
    <col min="3844" max="3844" width="16.85546875" style="88" customWidth="1"/>
    <col min="3845" max="4095" width="9.140625" style="88"/>
    <col min="4096" max="4096" width="12" style="88" customWidth="1"/>
    <col min="4097" max="4097" width="77.85546875" style="88" customWidth="1"/>
    <col min="4098" max="4098" width="9.140625" style="88"/>
    <col min="4099" max="4099" width="11.85546875" style="88" customWidth="1"/>
    <col min="4100" max="4100" width="16.85546875" style="88" customWidth="1"/>
    <col min="4101" max="4351" width="9.140625" style="88"/>
    <col min="4352" max="4352" width="12" style="88" customWidth="1"/>
    <col min="4353" max="4353" width="77.85546875" style="88" customWidth="1"/>
    <col min="4354" max="4354" width="9.140625" style="88"/>
    <col min="4355" max="4355" width="11.85546875" style="88" customWidth="1"/>
    <col min="4356" max="4356" width="16.85546875" style="88" customWidth="1"/>
    <col min="4357" max="4607" width="9.140625" style="88"/>
    <col min="4608" max="4608" width="12" style="88" customWidth="1"/>
    <col min="4609" max="4609" width="77.85546875" style="88" customWidth="1"/>
    <col min="4610" max="4610" width="9.140625" style="88"/>
    <col min="4611" max="4611" width="11.85546875" style="88" customWidth="1"/>
    <col min="4612" max="4612" width="16.85546875" style="88" customWidth="1"/>
    <col min="4613" max="4863" width="9.140625" style="88"/>
    <col min="4864" max="4864" width="12" style="88" customWidth="1"/>
    <col min="4865" max="4865" width="77.85546875" style="88" customWidth="1"/>
    <col min="4866" max="4866" width="9.140625" style="88"/>
    <col min="4867" max="4867" width="11.85546875" style="88" customWidth="1"/>
    <col min="4868" max="4868" width="16.85546875" style="88" customWidth="1"/>
    <col min="4869" max="5119" width="9.140625" style="88"/>
    <col min="5120" max="5120" width="12" style="88" customWidth="1"/>
    <col min="5121" max="5121" width="77.85546875" style="88" customWidth="1"/>
    <col min="5122" max="5122" width="9.140625" style="88"/>
    <col min="5123" max="5123" width="11.85546875" style="88" customWidth="1"/>
    <col min="5124" max="5124" width="16.85546875" style="88" customWidth="1"/>
    <col min="5125" max="5375" width="9.140625" style="88"/>
    <col min="5376" max="5376" width="12" style="88" customWidth="1"/>
    <col min="5377" max="5377" width="77.85546875" style="88" customWidth="1"/>
    <col min="5378" max="5378" width="9.140625" style="88"/>
    <col min="5379" max="5379" width="11.85546875" style="88" customWidth="1"/>
    <col min="5380" max="5380" width="16.85546875" style="88" customWidth="1"/>
    <col min="5381" max="5631" width="9.140625" style="88"/>
    <col min="5632" max="5632" width="12" style="88" customWidth="1"/>
    <col min="5633" max="5633" width="77.85546875" style="88" customWidth="1"/>
    <col min="5634" max="5634" width="9.140625" style="88"/>
    <col min="5635" max="5635" width="11.85546875" style="88" customWidth="1"/>
    <col min="5636" max="5636" width="16.85546875" style="88" customWidth="1"/>
    <col min="5637" max="5887" width="9.140625" style="88"/>
    <col min="5888" max="5888" width="12" style="88" customWidth="1"/>
    <col min="5889" max="5889" width="77.85546875" style="88" customWidth="1"/>
    <col min="5890" max="5890" width="9.140625" style="88"/>
    <col min="5891" max="5891" width="11.85546875" style="88" customWidth="1"/>
    <col min="5892" max="5892" width="16.85546875" style="88" customWidth="1"/>
    <col min="5893" max="6143" width="9.140625" style="88"/>
    <col min="6144" max="6144" width="12" style="88" customWidth="1"/>
    <col min="6145" max="6145" width="77.85546875" style="88" customWidth="1"/>
    <col min="6146" max="6146" width="9.140625" style="88"/>
    <col min="6147" max="6147" width="11.85546875" style="88" customWidth="1"/>
    <col min="6148" max="6148" width="16.85546875" style="88" customWidth="1"/>
    <col min="6149" max="6399" width="9.140625" style="88"/>
    <col min="6400" max="6400" width="12" style="88" customWidth="1"/>
    <col min="6401" max="6401" width="77.85546875" style="88" customWidth="1"/>
    <col min="6402" max="6402" width="9.140625" style="88"/>
    <col min="6403" max="6403" width="11.85546875" style="88" customWidth="1"/>
    <col min="6404" max="6404" width="16.85546875" style="88" customWidth="1"/>
    <col min="6405" max="6655" width="9.140625" style="88"/>
    <col min="6656" max="6656" width="12" style="88" customWidth="1"/>
    <col min="6657" max="6657" width="77.85546875" style="88" customWidth="1"/>
    <col min="6658" max="6658" width="9.140625" style="88"/>
    <col min="6659" max="6659" width="11.85546875" style="88" customWidth="1"/>
    <col min="6660" max="6660" width="16.85546875" style="88" customWidth="1"/>
    <col min="6661" max="6911" width="9.140625" style="88"/>
    <col min="6912" max="6912" width="12" style="88" customWidth="1"/>
    <col min="6913" max="6913" width="77.85546875" style="88" customWidth="1"/>
    <col min="6914" max="6914" width="9.140625" style="88"/>
    <col min="6915" max="6915" width="11.85546875" style="88" customWidth="1"/>
    <col min="6916" max="6916" width="16.85546875" style="88" customWidth="1"/>
    <col min="6917" max="7167" width="9.140625" style="88"/>
    <col min="7168" max="7168" width="12" style="88" customWidth="1"/>
    <col min="7169" max="7169" width="77.85546875" style="88" customWidth="1"/>
    <col min="7170" max="7170" width="9.140625" style="88"/>
    <col min="7171" max="7171" width="11.85546875" style="88" customWidth="1"/>
    <col min="7172" max="7172" width="16.85546875" style="88" customWidth="1"/>
    <col min="7173" max="7423" width="9.140625" style="88"/>
    <col min="7424" max="7424" width="12" style="88" customWidth="1"/>
    <col min="7425" max="7425" width="77.85546875" style="88" customWidth="1"/>
    <col min="7426" max="7426" width="9.140625" style="88"/>
    <col min="7427" max="7427" width="11.85546875" style="88" customWidth="1"/>
    <col min="7428" max="7428" width="16.85546875" style="88" customWidth="1"/>
    <col min="7429" max="7679" width="9.140625" style="88"/>
    <col min="7680" max="7680" width="12" style="88" customWidth="1"/>
    <col min="7681" max="7681" width="77.85546875" style="88" customWidth="1"/>
    <col min="7682" max="7682" width="9.140625" style="88"/>
    <col min="7683" max="7683" width="11.85546875" style="88" customWidth="1"/>
    <col min="7684" max="7684" width="16.85546875" style="88" customWidth="1"/>
    <col min="7685" max="7935" width="9.140625" style="88"/>
    <col min="7936" max="7936" width="12" style="88" customWidth="1"/>
    <col min="7937" max="7937" width="77.85546875" style="88" customWidth="1"/>
    <col min="7938" max="7938" width="9.140625" style="88"/>
    <col min="7939" max="7939" width="11.85546875" style="88" customWidth="1"/>
    <col min="7940" max="7940" width="16.85546875" style="88" customWidth="1"/>
    <col min="7941" max="8191" width="9.140625" style="88"/>
    <col min="8192" max="8192" width="12" style="88" customWidth="1"/>
    <col min="8193" max="8193" width="77.85546875" style="88" customWidth="1"/>
    <col min="8194" max="8194" width="9.140625" style="88"/>
    <col min="8195" max="8195" width="11.85546875" style="88" customWidth="1"/>
    <col min="8196" max="8196" width="16.85546875" style="88" customWidth="1"/>
    <col min="8197" max="8447" width="9.140625" style="88"/>
    <col min="8448" max="8448" width="12" style="88" customWidth="1"/>
    <col min="8449" max="8449" width="77.85546875" style="88" customWidth="1"/>
    <col min="8450" max="8450" width="9.140625" style="88"/>
    <col min="8451" max="8451" width="11.85546875" style="88" customWidth="1"/>
    <col min="8452" max="8452" width="16.85546875" style="88" customWidth="1"/>
    <col min="8453" max="8703" width="9.140625" style="88"/>
    <col min="8704" max="8704" width="12" style="88" customWidth="1"/>
    <col min="8705" max="8705" width="77.85546875" style="88" customWidth="1"/>
    <col min="8706" max="8706" width="9.140625" style="88"/>
    <col min="8707" max="8707" width="11.85546875" style="88" customWidth="1"/>
    <col min="8708" max="8708" width="16.85546875" style="88" customWidth="1"/>
    <col min="8709" max="8959" width="9.140625" style="88"/>
    <col min="8960" max="8960" width="12" style="88" customWidth="1"/>
    <col min="8961" max="8961" width="77.85546875" style="88" customWidth="1"/>
    <col min="8962" max="8962" width="9.140625" style="88"/>
    <col min="8963" max="8963" width="11.85546875" style="88" customWidth="1"/>
    <col min="8964" max="8964" width="16.85546875" style="88" customWidth="1"/>
    <col min="8965" max="9215" width="9.140625" style="88"/>
    <col min="9216" max="9216" width="12" style="88" customWidth="1"/>
    <col min="9217" max="9217" width="77.85546875" style="88" customWidth="1"/>
    <col min="9218" max="9218" width="9.140625" style="88"/>
    <col min="9219" max="9219" width="11.85546875" style="88" customWidth="1"/>
    <col min="9220" max="9220" width="16.85546875" style="88" customWidth="1"/>
    <col min="9221" max="9471" width="9.140625" style="88"/>
    <col min="9472" max="9472" width="12" style="88" customWidth="1"/>
    <col min="9473" max="9473" width="77.85546875" style="88" customWidth="1"/>
    <col min="9474" max="9474" width="9.140625" style="88"/>
    <col min="9475" max="9475" width="11.85546875" style="88" customWidth="1"/>
    <col min="9476" max="9476" width="16.85546875" style="88" customWidth="1"/>
    <col min="9477" max="9727" width="9.140625" style="88"/>
    <col min="9728" max="9728" width="12" style="88" customWidth="1"/>
    <col min="9729" max="9729" width="77.85546875" style="88" customWidth="1"/>
    <col min="9730" max="9730" width="9.140625" style="88"/>
    <col min="9731" max="9731" width="11.85546875" style="88" customWidth="1"/>
    <col min="9732" max="9732" width="16.85546875" style="88" customWidth="1"/>
    <col min="9733" max="9983" width="9.140625" style="88"/>
    <col min="9984" max="9984" width="12" style="88" customWidth="1"/>
    <col min="9985" max="9985" width="77.85546875" style="88" customWidth="1"/>
    <col min="9986" max="9986" width="9.140625" style="88"/>
    <col min="9987" max="9987" width="11.85546875" style="88" customWidth="1"/>
    <col min="9988" max="9988" width="16.85546875" style="88" customWidth="1"/>
    <col min="9989" max="10239" width="9.140625" style="88"/>
    <col min="10240" max="10240" width="12" style="88" customWidth="1"/>
    <col min="10241" max="10241" width="77.85546875" style="88" customWidth="1"/>
    <col min="10242" max="10242" width="9.140625" style="88"/>
    <col min="10243" max="10243" width="11.85546875" style="88" customWidth="1"/>
    <col min="10244" max="10244" width="16.85546875" style="88" customWidth="1"/>
    <col min="10245" max="10495" width="9.140625" style="88"/>
    <col min="10496" max="10496" width="12" style="88" customWidth="1"/>
    <col min="10497" max="10497" width="77.85546875" style="88" customWidth="1"/>
    <col min="10498" max="10498" width="9.140625" style="88"/>
    <col min="10499" max="10499" width="11.85546875" style="88" customWidth="1"/>
    <col min="10500" max="10500" width="16.85546875" style="88" customWidth="1"/>
    <col min="10501" max="10751" width="9.140625" style="88"/>
    <col min="10752" max="10752" width="12" style="88" customWidth="1"/>
    <col min="10753" max="10753" width="77.85546875" style="88" customWidth="1"/>
    <col min="10754" max="10754" width="9.140625" style="88"/>
    <col min="10755" max="10755" width="11.85546875" style="88" customWidth="1"/>
    <col min="10756" max="10756" width="16.85546875" style="88" customWidth="1"/>
    <col min="10757" max="11007" width="9.140625" style="88"/>
    <col min="11008" max="11008" width="12" style="88" customWidth="1"/>
    <col min="11009" max="11009" width="77.85546875" style="88" customWidth="1"/>
    <col min="11010" max="11010" width="9.140625" style="88"/>
    <col min="11011" max="11011" width="11.85546875" style="88" customWidth="1"/>
    <col min="11012" max="11012" width="16.85546875" style="88" customWidth="1"/>
    <col min="11013" max="11263" width="9.140625" style="88"/>
    <col min="11264" max="11264" width="12" style="88" customWidth="1"/>
    <col min="11265" max="11265" width="77.85546875" style="88" customWidth="1"/>
    <col min="11266" max="11266" width="9.140625" style="88"/>
    <col min="11267" max="11267" width="11.85546875" style="88" customWidth="1"/>
    <col min="11268" max="11268" width="16.85546875" style="88" customWidth="1"/>
    <col min="11269" max="11519" width="9.140625" style="88"/>
    <col min="11520" max="11520" width="12" style="88" customWidth="1"/>
    <col min="11521" max="11521" width="77.85546875" style="88" customWidth="1"/>
    <col min="11522" max="11522" width="9.140625" style="88"/>
    <col min="11523" max="11523" width="11.85546875" style="88" customWidth="1"/>
    <col min="11524" max="11524" width="16.85546875" style="88" customWidth="1"/>
    <col min="11525" max="11775" width="9.140625" style="88"/>
    <col min="11776" max="11776" width="12" style="88" customWidth="1"/>
    <col min="11777" max="11777" width="77.85546875" style="88" customWidth="1"/>
    <col min="11778" max="11778" width="9.140625" style="88"/>
    <col min="11779" max="11779" width="11.85546875" style="88" customWidth="1"/>
    <col min="11780" max="11780" width="16.85546875" style="88" customWidth="1"/>
    <col min="11781" max="12031" width="9.140625" style="88"/>
    <col min="12032" max="12032" width="12" style="88" customWidth="1"/>
    <col min="12033" max="12033" width="77.85546875" style="88" customWidth="1"/>
    <col min="12034" max="12034" width="9.140625" style="88"/>
    <col min="12035" max="12035" width="11.85546875" style="88" customWidth="1"/>
    <col min="12036" max="12036" width="16.85546875" style="88" customWidth="1"/>
    <col min="12037" max="12287" width="9.140625" style="88"/>
    <col min="12288" max="12288" width="12" style="88" customWidth="1"/>
    <col min="12289" max="12289" width="77.85546875" style="88" customWidth="1"/>
    <col min="12290" max="12290" width="9.140625" style="88"/>
    <col min="12291" max="12291" width="11.85546875" style="88" customWidth="1"/>
    <col min="12292" max="12292" width="16.85546875" style="88" customWidth="1"/>
    <col min="12293" max="12543" width="9.140625" style="88"/>
    <col min="12544" max="12544" width="12" style="88" customWidth="1"/>
    <col min="12545" max="12545" width="77.85546875" style="88" customWidth="1"/>
    <col min="12546" max="12546" width="9.140625" style="88"/>
    <col min="12547" max="12547" width="11.85546875" style="88" customWidth="1"/>
    <col min="12548" max="12548" width="16.85546875" style="88" customWidth="1"/>
    <col min="12549" max="12799" width="9.140625" style="88"/>
    <col min="12800" max="12800" width="12" style="88" customWidth="1"/>
    <col min="12801" max="12801" width="77.85546875" style="88" customWidth="1"/>
    <col min="12802" max="12802" width="9.140625" style="88"/>
    <col min="12803" max="12803" width="11.85546875" style="88" customWidth="1"/>
    <col min="12804" max="12804" width="16.85546875" style="88" customWidth="1"/>
    <col min="12805" max="13055" width="9.140625" style="88"/>
    <col min="13056" max="13056" width="12" style="88" customWidth="1"/>
    <col min="13057" max="13057" width="77.85546875" style="88" customWidth="1"/>
    <col min="13058" max="13058" width="9.140625" style="88"/>
    <col min="13059" max="13059" width="11.85546875" style="88" customWidth="1"/>
    <col min="13060" max="13060" width="16.85546875" style="88" customWidth="1"/>
    <col min="13061" max="13311" width="9.140625" style="88"/>
    <col min="13312" max="13312" width="12" style="88" customWidth="1"/>
    <col min="13313" max="13313" width="77.85546875" style="88" customWidth="1"/>
    <col min="13314" max="13314" width="9.140625" style="88"/>
    <col min="13315" max="13315" width="11.85546875" style="88" customWidth="1"/>
    <col min="13316" max="13316" width="16.85546875" style="88" customWidth="1"/>
    <col min="13317" max="13567" width="9.140625" style="88"/>
    <col min="13568" max="13568" width="12" style="88" customWidth="1"/>
    <col min="13569" max="13569" width="77.85546875" style="88" customWidth="1"/>
    <col min="13570" max="13570" width="9.140625" style="88"/>
    <col min="13571" max="13571" width="11.85546875" style="88" customWidth="1"/>
    <col min="13572" max="13572" width="16.85546875" style="88" customWidth="1"/>
    <col min="13573" max="13823" width="9.140625" style="88"/>
    <col min="13824" max="13824" width="12" style="88" customWidth="1"/>
    <col min="13825" max="13825" width="77.85546875" style="88" customWidth="1"/>
    <col min="13826" max="13826" width="9.140625" style="88"/>
    <col min="13827" max="13827" width="11.85546875" style="88" customWidth="1"/>
    <col min="13828" max="13828" width="16.85546875" style="88" customWidth="1"/>
    <col min="13829" max="14079" width="9.140625" style="88"/>
    <col min="14080" max="14080" width="12" style="88" customWidth="1"/>
    <col min="14081" max="14081" width="77.85546875" style="88" customWidth="1"/>
    <col min="14082" max="14082" width="9.140625" style="88"/>
    <col min="14083" max="14083" width="11.85546875" style="88" customWidth="1"/>
    <col min="14084" max="14084" width="16.85546875" style="88" customWidth="1"/>
    <col min="14085" max="14335" width="9.140625" style="88"/>
    <col min="14336" max="14336" width="12" style="88" customWidth="1"/>
    <col min="14337" max="14337" width="77.85546875" style="88" customWidth="1"/>
    <col min="14338" max="14338" width="9.140625" style="88"/>
    <col min="14339" max="14339" width="11.85546875" style="88" customWidth="1"/>
    <col min="14340" max="14340" width="16.85546875" style="88" customWidth="1"/>
    <col min="14341" max="14591" width="9.140625" style="88"/>
    <col min="14592" max="14592" width="12" style="88" customWidth="1"/>
    <col min="14593" max="14593" width="77.85546875" style="88" customWidth="1"/>
    <col min="14594" max="14594" width="9.140625" style="88"/>
    <col min="14595" max="14595" width="11.85546875" style="88" customWidth="1"/>
    <col min="14596" max="14596" width="16.85546875" style="88" customWidth="1"/>
    <col min="14597" max="14847" width="9.140625" style="88"/>
    <col min="14848" max="14848" width="12" style="88" customWidth="1"/>
    <col min="14849" max="14849" width="77.85546875" style="88" customWidth="1"/>
    <col min="14850" max="14850" width="9.140625" style="88"/>
    <col min="14851" max="14851" width="11.85546875" style="88" customWidth="1"/>
    <col min="14852" max="14852" width="16.85546875" style="88" customWidth="1"/>
    <col min="14853" max="15103" width="9.140625" style="88"/>
    <col min="15104" max="15104" width="12" style="88" customWidth="1"/>
    <col min="15105" max="15105" width="77.85546875" style="88" customWidth="1"/>
    <col min="15106" max="15106" width="9.140625" style="88"/>
    <col min="15107" max="15107" width="11.85546875" style="88" customWidth="1"/>
    <col min="15108" max="15108" width="16.85546875" style="88" customWidth="1"/>
    <col min="15109" max="15359" width="9.140625" style="88"/>
    <col min="15360" max="15360" width="12" style="88" customWidth="1"/>
    <col min="15361" max="15361" width="77.85546875" style="88" customWidth="1"/>
    <col min="15362" max="15362" width="9.140625" style="88"/>
    <col min="15363" max="15363" width="11.85546875" style="88" customWidth="1"/>
    <col min="15364" max="15364" width="16.85546875" style="88" customWidth="1"/>
    <col min="15365" max="15615" width="9.140625" style="88"/>
    <col min="15616" max="15616" width="12" style="88" customWidth="1"/>
    <col min="15617" max="15617" width="77.85546875" style="88" customWidth="1"/>
    <col min="15618" max="15618" width="9.140625" style="88"/>
    <col min="15619" max="15619" width="11.85546875" style="88" customWidth="1"/>
    <col min="15620" max="15620" width="16.85546875" style="88" customWidth="1"/>
    <col min="15621" max="15871" width="9.140625" style="88"/>
    <col min="15872" max="15872" width="12" style="88" customWidth="1"/>
    <col min="15873" max="15873" width="77.85546875" style="88" customWidth="1"/>
    <col min="15874" max="15874" width="9.140625" style="88"/>
    <col min="15875" max="15875" width="11.85546875" style="88" customWidth="1"/>
    <col min="15876" max="15876" width="16.85546875" style="88" customWidth="1"/>
    <col min="15877" max="16127" width="9.140625" style="88"/>
    <col min="16128" max="16128" width="12" style="88" customWidth="1"/>
    <col min="16129" max="16129" width="77.85546875" style="88" customWidth="1"/>
    <col min="16130" max="16130" width="9.140625" style="88"/>
    <col min="16131" max="16131" width="11.85546875" style="88" customWidth="1"/>
    <col min="16132" max="16132" width="16.85546875" style="88" customWidth="1"/>
    <col min="16133" max="16384" width="9.140625" style="88"/>
  </cols>
  <sheetData>
    <row r="1" spans="1:4" ht="54.75" customHeight="1">
      <c r="A1" s="1576" t="s">
        <v>1486</v>
      </c>
      <c r="B1" s="1576"/>
      <c r="C1" s="1576"/>
      <c r="D1" s="1576"/>
    </row>
    <row r="2" spans="1:4" ht="19.5" customHeight="1">
      <c r="A2" s="650"/>
      <c r="B2" s="650"/>
      <c r="C2" s="650"/>
      <c r="D2" s="650" t="s">
        <v>1461</v>
      </c>
    </row>
    <row r="3" spans="1:4" ht="25.5" customHeight="1">
      <c r="A3" s="2063"/>
      <c r="B3" s="1553" t="s">
        <v>350</v>
      </c>
      <c r="C3" s="2065" t="s">
        <v>397</v>
      </c>
      <c r="D3" s="2066"/>
    </row>
    <row r="4" spans="1:4" ht="42.75" customHeight="1">
      <c r="A4" s="2064"/>
      <c r="B4" s="1555"/>
      <c r="C4" s="622" t="s">
        <v>443</v>
      </c>
      <c r="D4" s="622" t="s">
        <v>1488</v>
      </c>
    </row>
    <row r="5" spans="1:4" ht="26.25" customHeight="1">
      <c r="A5" s="649" t="s">
        <v>1494</v>
      </c>
      <c r="B5" s="650">
        <v>1</v>
      </c>
      <c r="C5" s="650"/>
      <c r="D5" s="651">
        <f>D6+D7+D8+D9</f>
        <v>7882806.9000000004</v>
      </c>
    </row>
    <row r="6" spans="1:4" ht="32.25" customHeight="1">
      <c r="A6" s="652" t="s">
        <v>1487</v>
      </c>
      <c r="B6" s="639">
        <v>2</v>
      </c>
      <c r="C6" s="653"/>
      <c r="D6" s="654">
        <v>3180555</v>
      </c>
    </row>
    <row r="7" spans="1:4" ht="32.25" customHeight="1">
      <c r="A7" s="655" t="s">
        <v>1491</v>
      </c>
      <c r="B7" s="650">
        <v>3</v>
      </c>
      <c r="C7" s="653"/>
      <c r="D7" s="654">
        <v>4699441.9000000004</v>
      </c>
    </row>
    <row r="8" spans="1:4" ht="32.25" customHeight="1">
      <c r="A8" s="656" t="s">
        <v>1481</v>
      </c>
      <c r="B8" s="639">
        <v>4</v>
      </c>
      <c r="C8" s="653"/>
      <c r="D8" s="654">
        <v>2364.1</v>
      </c>
    </row>
    <row r="9" spans="1:4" ht="32.25" customHeight="1">
      <c r="A9" s="656" t="s">
        <v>1490</v>
      </c>
      <c r="B9" s="650">
        <v>5</v>
      </c>
      <c r="C9" s="653"/>
      <c r="D9" s="654">
        <v>445.9</v>
      </c>
    </row>
    <row r="10" spans="1:4" ht="32.25" customHeight="1">
      <c r="A10" s="657" t="s">
        <v>1495</v>
      </c>
      <c r="B10" s="639">
        <v>6</v>
      </c>
      <c r="C10" s="658"/>
      <c r="D10" s="659"/>
    </row>
    <row r="11" spans="1:4" ht="32.25" customHeight="1">
      <c r="A11" s="656" t="s">
        <v>1482</v>
      </c>
      <c r="B11" s="650">
        <v>7</v>
      </c>
      <c r="C11" s="660">
        <v>2144</v>
      </c>
      <c r="D11" s="654">
        <v>3179386.3</v>
      </c>
    </row>
    <row r="12" spans="1:4" ht="32.25" customHeight="1">
      <c r="A12" s="655" t="s">
        <v>1489</v>
      </c>
      <c r="B12" s="639">
        <v>8</v>
      </c>
      <c r="C12" s="661">
        <v>1134</v>
      </c>
      <c r="D12" s="654">
        <v>707153.6</v>
      </c>
    </row>
    <row r="13" spans="1:4" ht="32.25" customHeight="1">
      <c r="A13" s="662" t="s">
        <v>1492</v>
      </c>
      <c r="B13" s="650">
        <v>9</v>
      </c>
      <c r="C13" s="660">
        <v>724</v>
      </c>
      <c r="D13" s="654">
        <v>132000</v>
      </c>
    </row>
    <row r="14" spans="1:4" ht="39" customHeight="1">
      <c r="A14" s="655" t="s">
        <v>1493</v>
      </c>
      <c r="B14" s="639">
        <v>10</v>
      </c>
      <c r="C14" s="660">
        <v>1255</v>
      </c>
      <c r="D14" s="654">
        <v>470753.6</v>
      </c>
    </row>
    <row r="15" spans="1:4" ht="38.25" customHeight="1">
      <c r="A15" s="655" t="s">
        <v>1483</v>
      </c>
      <c r="B15" s="650">
        <v>11</v>
      </c>
      <c r="C15" s="660">
        <v>4489</v>
      </c>
      <c r="D15" s="654">
        <v>194077.4</v>
      </c>
    </row>
    <row r="16" spans="1:4" ht="36" customHeight="1">
      <c r="A16" s="655" t="s">
        <v>1484</v>
      </c>
      <c r="B16" s="639">
        <v>12</v>
      </c>
      <c r="C16" s="660">
        <v>565</v>
      </c>
      <c r="D16" s="654">
        <v>121281.8</v>
      </c>
    </row>
    <row r="17" spans="1:4" ht="32.25" customHeight="1">
      <c r="A17" s="655" t="s">
        <v>1485</v>
      </c>
      <c r="B17" s="650">
        <v>13</v>
      </c>
      <c r="C17" s="660">
        <v>30</v>
      </c>
      <c r="D17" s="654">
        <v>47717.599999999999</v>
      </c>
    </row>
    <row r="18" spans="1:4" ht="32.25" customHeight="1">
      <c r="A18" s="663" t="s">
        <v>1480</v>
      </c>
      <c r="B18" s="639">
        <v>14</v>
      </c>
      <c r="C18" s="660">
        <v>6273</v>
      </c>
      <c r="D18" s="654">
        <v>883583.4</v>
      </c>
    </row>
    <row r="19" spans="1:4" ht="36.75" customHeight="1">
      <c r="A19" s="668" t="s">
        <v>1479</v>
      </c>
      <c r="B19" s="667">
        <v>15</v>
      </c>
      <c r="C19" s="669">
        <v>2200</v>
      </c>
      <c r="D19" s="670">
        <v>1014895.8</v>
      </c>
    </row>
    <row r="20" spans="1:4" ht="15.75" customHeight="1">
      <c r="A20" s="664"/>
      <c r="B20" s="639"/>
      <c r="C20" s="665"/>
      <c r="D20" s="666"/>
    </row>
    <row r="21" spans="1:4" ht="15.75" customHeight="1">
      <c r="A21" s="663"/>
      <c r="B21" s="650"/>
      <c r="C21" s="660"/>
      <c r="D21" s="654"/>
    </row>
    <row r="22" spans="1:4" ht="15.75" customHeight="1">
      <c r="A22" s="663"/>
      <c r="B22" s="639"/>
      <c r="C22" s="660"/>
      <c r="D22" s="654"/>
    </row>
    <row r="23" spans="1:4">
      <c r="A23" s="1502">
        <v>76</v>
      </c>
      <c r="B23" s="1502"/>
      <c r="C23" s="1502"/>
      <c r="D23" s="1502"/>
    </row>
    <row r="24" spans="1:4">
      <c r="B24" s="2062"/>
    </row>
    <row r="25" spans="1:4">
      <c r="B25" s="2062"/>
    </row>
  </sheetData>
  <mergeCells count="6">
    <mergeCell ref="B24:B25"/>
    <mergeCell ref="A1:D1"/>
    <mergeCell ref="A3:A4"/>
    <mergeCell ref="B3:B4"/>
    <mergeCell ref="C3:D3"/>
    <mergeCell ref="A23:D23"/>
  </mergeCells>
  <pageMargins left="0.59" right="0.25" top="0.75" bottom="0.75" header="0.3" footer="0.3"/>
  <pageSetup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S166"/>
  <sheetViews>
    <sheetView workbookViewId="0">
      <selection activeCell="H46" sqref="H46"/>
    </sheetView>
  </sheetViews>
  <sheetFormatPr defaultRowHeight="12.75"/>
  <cols>
    <col min="1" max="1" width="0.85546875" style="168" customWidth="1"/>
    <col min="2" max="2" width="25" style="168" customWidth="1"/>
    <col min="3" max="3" width="10.7109375" style="168" customWidth="1"/>
    <col min="4" max="4" width="11.140625" style="168" customWidth="1"/>
    <col min="5" max="5" width="8" style="168" customWidth="1"/>
    <col min="6" max="6" width="10.5703125" style="168" customWidth="1"/>
    <col min="7" max="7" width="10.85546875" style="168" customWidth="1"/>
    <col min="8" max="8" width="10.7109375" style="168" customWidth="1"/>
    <col min="9" max="9" width="7.85546875" style="168" customWidth="1"/>
    <col min="10" max="10" width="10.7109375" style="168" customWidth="1"/>
    <col min="11" max="16384" width="9.140625" style="168"/>
  </cols>
  <sheetData>
    <row r="1" spans="2:19" ht="24" customHeight="1">
      <c r="B1" s="545" t="s">
        <v>257</v>
      </c>
      <c r="C1" s="2074" t="s">
        <v>1367</v>
      </c>
      <c r="D1" s="2074"/>
      <c r="E1" s="2074"/>
      <c r="F1" s="2074"/>
      <c r="G1" s="2074"/>
      <c r="H1" s="2074"/>
      <c r="I1" s="2074"/>
      <c r="J1" s="546"/>
    </row>
    <row r="2" spans="2:19" ht="12.75" customHeight="1">
      <c r="B2" s="547" t="s">
        <v>804</v>
      </c>
      <c r="C2" s="548"/>
      <c r="H2" s="2079" t="s">
        <v>1368</v>
      </c>
      <c r="I2" s="2079"/>
      <c r="J2" s="2079"/>
    </row>
    <row r="3" spans="2:19" ht="26.25" customHeight="1">
      <c r="B3" s="2072" t="s">
        <v>258</v>
      </c>
      <c r="C3" s="2072" t="s">
        <v>259</v>
      </c>
      <c r="D3" s="2072"/>
      <c r="E3" s="571">
        <v>2013</v>
      </c>
      <c r="F3" s="570" t="s">
        <v>1369</v>
      </c>
      <c r="G3" s="564" t="s">
        <v>1370</v>
      </c>
      <c r="H3" s="564"/>
      <c r="I3" s="571">
        <v>2013</v>
      </c>
      <c r="J3" s="570" t="s">
        <v>1369</v>
      </c>
    </row>
    <row r="4" spans="2:19" ht="26.25" customHeight="1" thickBot="1">
      <c r="B4" s="2073"/>
      <c r="C4" s="580">
        <v>2012</v>
      </c>
      <c r="D4" s="580">
        <v>2013</v>
      </c>
      <c r="E4" s="580">
        <v>2012</v>
      </c>
      <c r="F4" s="580" t="s">
        <v>1371</v>
      </c>
      <c r="G4" s="580">
        <v>2012</v>
      </c>
      <c r="H4" s="580">
        <v>2013</v>
      </c>
      <c r="I4" s="580">
        <v>2012</v>
      </c>
      <c r="J4" s="580" t="s">
        <v>1371</v>
      </c>
      <c r="K4" s="146"/>
      <c r="L4" s="146"/>
      <c r="M4" s="146"/>
      <c r="N4" s="146"/>
      <c r="O4" s="146"/>
      <c r="P4" s="146"/>
      <c r="Q4" s="146"/>
      <c r="R4" s="146"/>
      <c r="S4" s="146"/>
    </row>
    <row r="5" spans="2:19" ht="16.5" customHeight="1">
      <c r="B5" s="588" t="s">
        <v>1384</v>
      </c>
      <c r="C5" s="158">
        <v>3987510.1</v>
      </c>
      <c r="D5" s="158">
        <v>4827548</v>
      </c>
      <c r="E5" s="581">
        <v>121.06672783098399</v>
      </c>
      <c r="F5" s="581">
        <v>840037.9</v>
      </c>
      <c r="G5" s="158">
        <v>3987510.1</v>
      </c>
      <c r="H5" s="158">
        <v>4827548</v>
      </c>
      <c r="I5" s="581">
        <v>121.06672783098399</v>
      </c>
      <c r="J5" s="581">
        <v>840037.9</v>
      </c>
      <c r="K5" s="146"/>
      <c r="L5" s="146"/>
      <c r="M5" s="146"/>
      <c r="N5" s="146"/>
      <c r="O5" s="146"/>
      <c r="P5" s="146"/>
      <c r="Q5" s="146"/>
      <c r="R5" s="146"/>
      <c r="S5" s="146"/>
    </row>
    <row r="6" spans="2:19" ht="16.5" customHeight="1">
      <c r="B6" s="588" t="s">
        <v>1386</v>
      </c>
      <c r="C6" s="158">
        <v>3856926.3</v>
      </c>
      <c r="D6" s="158">
        <v>5300445.4000000004</v>
      </c>
      <c r="E6" s="581">
        <v>137.42667055888501</v>
      </c>
      <c r="F6" s="581">
        <v>1443519.1</v>
      </c>
      <c r="G6" s="158">
        <v>3559721.8</v>
      </c>
      <c r="H6" s="158">
        <v>4884282.2</v>
      </c>
      <c r="I6" s="581">
        <v>137.20966059763401</v>
      </c>
      <c r="J6" s="581">
        <v>1324560.3999999999</v>
      </c>
      <c r="K6" s="146"/>
      <c r="L6" s="146"/>
      <c r="M6" s="146"/>
      <c r="N6" s="146"/>
      <c r="O6" s="146"/>
      <c r="P6" s="146"/>
      <c r="Q6" s="146"/>
      <c r="R6" s="146"/>
      <c r="S6" s="146"/>
    </row>
    <row r="7" spans="2:19" ht="16.5" customHeight="1">
      <c r="B7" s="588" t="s">
        <v>1390</v>
      </c>
      <c r="C7" s="158">
        <v>11907122.300000001</v>
      </c>
      <c r="D7" s="158">
        <v>14359678.300000001</v>
      </c>
      <c r="E7" s="581">
        <v>120.597386490269</v>
      </c>
      <c r="F7" s="581">
        <v>2452556</v>
      </c>
      <c r="G7" s="158">
        <v>10274772.6</v>
      </c>
      <c r="H7" s="158">
        <v>14704492.9</v>
      </c>
      <c r="I7" s="581">
        <v>143.11258723137101</v>
      </c>
      <c r="J7" s="581">
        <v>4429720.3</v>
      </c>
      <c r="K7" s="146"/>
      <c r="L7" s="146"/>
      <c r="M7" s="146"/>
      <c r="N7" s="146"/>
      <c r="O7" s="146"/>
      <c r="P7" s="146"/>
      <c r="Q7" s="146"/>
      <c r="R7" s="146"/>
      <c r="S7" s="146"/>
    </row>
    <row r="8" spans="2:19" ht="16.5" customHeight="1">
      <c r="B8" s="588" t="s">
        <v>1398</v>
      </c>
      <c r="C8" s="158">
        <v>114547.5</v>
      </c>
      <c r="D8" s="158">
        <v>94636.7</v>
      </c>
      <c r="E8" s="581">
        <v>82.617865950806404</v>
      </c>
      <c r="F8" s="581">
        <v>-19910.8</v>
      </c>
      <c r="G8" s="158">
        <v>104465.8</v>
      </c>
      <c r="H8" s="158">
        <v>88712</v>
      </c>
      <c r="I8" s="581">
        <v>84.919657916753593</v>
      </c>
      <c r="J8" s="581">
        <v>-15753.8</v>
      </c>
      <c r="K8" s="146"/>
      <c r="L8" s="146"/>
      <c r="M8" s="146"/>
      <c r="N8" s="146"/>
      <c r="O8" s="146"/>
      <c r="P8" s="146"/>
      <c r="Q8" s="146"/>
      <c r="R8" s="146"/>
      <c r="S8" s="146"/>
    </row>
    <row r="9" spans="2:19" ht="16.5" customHeight="1">
      <c r="B9" s="588" t="s">
        <v>1456</v>
      </c>
      <c r="C9" s="158">
        <v>86646.1</v>
      </c>
      <c r="D9" s="158">
        <v>66765.100000000006</v>
      </c>
      <c r="E9" s="581">
        <v>77.054939576045498</v>
      </c>
      <c r="F9" s="581">
        <v>-19881</v>
      </c>
      <c r="G9" s="158">
        <v>83902.9</v>
      </c>
      <c r="H9" s="158">
        <v>66765.100000000006</v>
      </c>
      <c r="I9" s="581">
        <v>79.5742459438232</v>
      </c>
      <c r="J9" s="581">
        <v>-17137.8</v>
      </c>
      <c r="K9" s="146"/>
      <c r="L9" s="146"/>
      <c r="M9" s="146"/>
      <c r="N9" s="146"/>
      <c r="O9" s="146"/>
      <c r="P9" s="146"/>
      <c r="Q9" s="146"/>
      <c r="R9" s="146"/>
      <c r="S9" s="146"/>
    </row>
    <row r="10" spans="2:19" ht="16.5" customHeight="1">
      <c r="B10" s="588" t="s">
        <v>1457</v>
      </c>
      <c r="C10" s="158">
        <v>715480</v>
      </c>
      <c r="D10" s="158">
        <v>437778.5</v>
      </c>
      <c r="E10" s="575">
        <v>100</v>
      </c>
      <c r="F10" s="581">
        <v>0</v>
      </c>
      <c r="G10" s="158">
        <v>715480</v>
      </c>
      <c r="H10" s="158">
        <v>437778.5</v>
      </c>
      <c r="I10" s="575">
        <v>100</v>
      </c>
      <c r="J10" s="581">
        <v>0</v>
      </c>
      <c r="K10" s="146"/>
      <c r="L10" s="146"/>
      <c r="M10" s="146"/>
      <c r="N10" s="146"/>
      <c r="O10" s="146"/>
      <c r="P10" s="146"/>
      <c r="Q10" s="146"/>
      <c r="R10" s="146"/>
      <c r="S10" s="146"/>
    </row>
    <row r="11" spans="2:19" ht="16.5" customHeight="1">
      <c r="B11" s="588" t="s">
        <v>1372</v>
      </c>
      <c r="C11" s="581"/>
      <c r="D11" s="581">
        <v>158165.5</v>
      </c>
      <c r="E11" s="581" t="e">
        <f t="shared" ref="E11:E24" si="0">+D11/C11*100</f>
        <v>#DIV/0!</v>
      </c>
      <c r="F11" s="581">
        <f t="shared" ref="F11:F24" si="1">+D11-C11</f>
        <v>158165.5</v>
      </c>
      <c r="G11" s="158"/>
      <c r="H11" s="158">
        <v>158165.5</v>
      </c>
      <c r="I11" s="581" t="e">
        <f t="shared" ref="I11:I24" si="2">+H11/G11*100</f>
        <v>#DIV/0!</v>
      </c>
      <c r="J11" s="581">
        <f t="shared" ref="J11:J24" si="3">+H11-G11</f>
        <v>158165.5</v>
      </c>
      <c r="K11" s="146"/>
      <c r="L11" s="146"/>
      <c r="M11" s="146"/>
      <c r="N11" s="146"/>
      <c r="O11" s="146"/>
      <c r="P11" s="146" t="s">
        <v>260</v>
      </c>
      <c r="Q11" s="146"/>
      <c r="R11" s="146"/>
      <c r="S11" s="146"/>
    </row>
    <row r="12" spans="2:19" ht="16.5" customHeight="1">
      <c r="B12" s="588" t="s">
        <v>1396</v>
      </c>
      <c r="C12" s="581">
        <v>50955.3</v>
      </c>
      <c r="D12" s="581">
        <v>36737.4</v>
      </c>
      <c r="E12" s="581">
        <f t="shared" si="0"/>
        <v>72.097308817728475</v>
      </c>
      <c r="F12" s="581">
        <f t="shared" si="1"/>
        <v>-14217.900000000001</v>
      </c>
      <c r="G12" s="158">
        <v>50955.3</v>
      </c>
      <c r="H12" s="158">
        <v>35186.400000000001</v>
      </c>
      <c r="I12" s="581">
        <f t="shared" si="2"/>
        <v>69.053464507126833</v>
      </c>
      <c r="J12" s="581">
        <f t="shared" si="3"/>
        <v>-15768.900000000001</v>
      </c>
      <c r="K12" s="146"/>
      <c r="L12" s="146"/>
      <c r="M12" s="146"/>
      <c r="N12" s="146"/>
      <c r="O12" s="146"/>
      <c r="P12" s="146"/>
      <c r="Q12" s="146"/>
      <c r="R12" s="146"/>
      <c r="S12" s="146"/>
    </row>
    <row r="13" spans="2:19" ht="16.5" customHeight="1">
      <c r="B13" s="588" t="s">
        <v>1458</v>
      </c>
      <c r="C13" s="581">
        <v>6720</v>
      </c>
      <c r="D13" s="581">
        <v>9621.4</v>
      </c>
      <c r="E13" s="581">
        <f t="shared" si="0"/>
        <v>143.17559523809524</v>
      </c>
      <c r="F13" s="581">
        <f t="shared" si="1"/>
        <v>2901.3999999999996</v>
      </c>
      <c r="G13" s="158">
        <v>6720</v>
      </c>
      <c r="H13" s="158">
        <v>9621.4</v>
      </c>
      <c r="I13" s="581">
        <f t="shared" si="2"/>
        <v>143.17559523809524</v>
      </c>
      <c r="J13" s="581">
        <f t="shared" si="3"/>
        <v>2901.3999999999996</v>
      </c>
      <c r="K13" s="146"/>
      <c r="L13" s="146"/>
      <c r="M13" s="146"/>
      <c r="N13" s="146"/>
      <c r="O13" s="146"/>
      <c r="P13" s="146"/>
      <c r="Q13" s="146"/>
      <c r="R13" s="146"/>
      <c r="S13" s="146"/>
    </row>
    <row r="14" spans="2:19" ht="16.5" customHeight="1">
      <c r="B14" s="588" t="s">
        <v>1403</v>
      </c>
      <c r="C14" s="581">
        <v>205806.2</v>
      </c>
      <c r="D14" s="581">
        <v>141753.79999999999</v>
      </c>
      <c r="E14" s="581">
        <f t="shared" si="0"/>
        <v>68.87732245189892</v>
      </c>
      <c r="F14" s="581">
        <f t="shared" si="1"/>
        <v>-64052.400000000023</v>
      </c>
      <c r="G14" s="158">
        <v>224290.2</v>
      </c>
      <c r="H14" s="158">
        <v>136226.5</v>
      </c>
      <c r="I14" s="581">
        <f t="shared" si="2"/>
        <v>60.73671520200169</v>
      </c>
      <c r="J14" s="581">
        <f t="shared" si="3"/>
        <v>-88063.700000000012</v>
      </c>
      <c r="K14" s="146"/>
      <c r="L14" s="146"/>
      <c r="M14" s="146"/>
      <c r="N14" s="146"/>
      <c r="O14" s="146"/>
      <c r="P14" s="146"/>
      <c r="Q14" s="146"/>
      <c r="R14" s="146"/>
      <c r="S14" s="146"/>
    </row>
    <row r="15" spans="2:19" ht="16.5" customHeight="1">
      <c r="B15" s="588" t="s">
        <v>808</v>
      </c>
      <c r="C15" s="581"/>
      <c r="D15" s="581">
        <v>35856.699999999997</v>
      </c>
      <c r="E15" s="581"/>
      <c r="F15" s="581"/>
      <c r="G15" s="158"/>
      <c r="H15" s="158">
        <v>34536.699999999997</v>
      </c>
      <c r="I15" s="581"/>
      <c r="J15" s="581"/>
      <c r="K15" s="146"/>
      <c r="L15" s="146"/>
      <c r="M15" s="146"/>
      <c r="N15" s="146"/>
      <c r="O15" s="146"/>
      <c r="P15" s="146"/>
      <c r="Q15" s="146"/>
      <c r="R15" s="146"/>
      <c r="S15" s="146"/>
    </row>
    <row r="16" spans="2:19" ht="16.5" customHeight="1">
      <c r="B16" s="588" t="s">
        <v>812</v>
      </c>
      <c r="C16" s="581"/>
      <c r="D16" s="581">
        <v>7507361.2000000002</v>
      </c>
      <c r="E16" s="575" t="e">
        <f t="shared" si="0"/>
        <v>#DIV/0!</v>
      </c>
      <c r="F16" s="581">
        <f t="shared" si="1"/>
        <v>7507361.2000000002</v>
      </c>
      <c r="G16" s="582"/>
      <c r="H16" s="582">
        <v>7507361.2000000002</v>
      </c>
      <c r="I16" s="575" t="e">
        <f t="shared" si="2"/>
        <v>#DIV/0!</v>
      </c>
      <c r="J16" s="581">
        <f t="shared" si="3"/>
        <v>7507361.2000000002</v>
      </c>
      <c r="K16" s="146"/>
      <c r="L16" s="146"/>
      <c r="M16" s="146"/>
      <c r="N16" s="146"/>
      <c r="O16" s="146"/>
      <c r="P16" s="146"/>
      <c r="Q16" s="146"/>
      <c r="R16" s="146"/>
      <c r="S16" s="146"/>
    </row>
    <row r="17" spans="2:19" ht="16.5" customHeight="1">
      <c r="B17" s="589" t="s">
        <v>1406</v>
      </c>
      <c r="C17" s="581">
        <v>135828</v>
      </c>
      <c r="D17" s="581">
        <v>167140.1</v>
      </c>
      <c r="E17" s="581">
        <f t="shared" si="0"/>
        <v>123.05275789969667</v>
      </c>
      <c r="F17" s="581">
        <f t="shared" si="1"/>
        <v>31312.100000000006</v>
      </c>
      <c r="G17" s="158">
        <v>135828</v>
      </c>
      <c r="H17" s="158">
        <v>167140.1</v>
      </c>
      <c r="I17" s="581">
        <f t="shared" si="2"/>
        <v>123.05275789969667</v>
      </c>
      <c r="J17" s="581">
        <f t="shared" si="3"/>
        <v>31312.100000000006</v>
      </c>
      <c r="K17" s="146"/>
      <c r="L17" s="146"/>
      <c r="M17" s="146"/>
      <c r="N17" s="146"/>
      <c r="O17" s="146"/>
      <c r="P17" s="146"/>
      <c r="Q17" s="146"/>
      <c r="R17" s="146"/>
      <c r="S17" s="146"/>
    </row>
    <row r="18" spans="2:19" ht="16.5" customHeight="1">
      <c r="B18" s="589" t="s">
        <v>827</v>
      </c>
      <c r="C18" s="581">
        <v>8000</v>
      </c>
      <c r="D18" s="581">
        <v>9000</v>
      </c>
      <c r="E18" s="581">
        <f t="shared" si="0"/>
        <v>112.5</v>
      </c>
      <c r="F18" s="581">
        <f t="shared" si="1"/>
        <v>1000</v>
      </c>
      <c r="G18" s="581">
        <v>8000</v>
      </c>
      <c r="H18" s="581">
        <v>9000</v>
      </c>
      <c r="I18" s="581">
        <f t="shared" si="2"/>
        <v>112.5</v>
      </c>
      <c r="J18" s="581">
        <f t="shared" si="3"/>
        <v>1000</v>
      </c>
      <c r="K18" s="146"/>
      <c r="L18" s="146"/>
      <c r="M18" s="146"/>
      <c r="N18" s="146"/>
      <c r="O18" s="146"/>
      <c r="P18" s="146"/>
      <c r="Q18" s="146"/>
      <c r="R18" s="146"/>
      <c r="S18" s="146"/>
    </row>
    <row r="19" spans="2:19" ht="16.5" customHeight="1">
      <c r="B19" s="589" t="s">
        <v>1407</v>
      </c>
      <c r="C19" s="581"/>
      <c r="D19" s="581">
        <v>36836.400000000001</v>
      </c>
      <c r="E19" s="581" t="e">
        <f t="shared" si="0"/>
        <v>#DIV/0!</v>
      </c>
      <c r="F19" s="581">
        <f t="shared" si="1"/>
        <v>36836.400000000001</v>
      </c>
      <c r="G19" s="581"/>
      <c r="H19" s="581">
        <v>36836.400000000001</v>
      </c>
      <c r="I19" s="581" t="e">
        <f t="shared" si="2"/>
        <v>#DIV/0!</v>
      </c>
      <c r="J19" s="581">
        <f t="shared" si="3"/>
        <v>36836.400000000001</v>
      </c>
      <c r="K19" s="146"/>
      <c r="L19" s="146"/>
      <c r="M19" s="146"/>
      <c r="N19" s="146"/>
      <c r="O19" s="146"/>
      <c r="P19" s="146"/>
      <c r="Q19" s="146"/>
      <c r="R19" s="146"/>
      <c r="S19" s="146"/>
    </row>
    <row r="20" spans="2:19" ht="16.5" customHeight="1">
      <c r="B20" s="588" t="s">
        <v>843</v>
      </c>
      <c r="C20" s="581"/>
      <c r="D20" s="581">
        <v>11929.6</v>
      </c>
      <c r="E20" s="575" t="e">
        <f t="shared" si="0"/>
        <v>#DIV/0!</v>
      </c>
      <c r="F20" s="581">
        <f t="shared" si="1"/>
        <v>11929.6</v>
      </c>
      <c r="G20" s="581"/>
      <c r="H20" s="581">
        <v>11929.6</v>
      </c>
      <c r="I20" s="575" t="e">
        <f t="shared" si="2"/>
        <v>#DIV/0!</v>
      </c>
      <c r="J20" s="581">
        <f t="shared" si="3"/>
        <v>11929.6</v>
      </c>
      <c r="K20" s="146"/>
      <c r="L20" s="146"/>
      <c r="M20" s="146"/>
      <c r="N20" s="146"/>
      <c r="O20" s="146"/>
      <c r="P20" s="146"/>
      <c r="Q20" s="146"/>
      <c r="R20" s="146"/>
      <c r="S20" s="146"/>
    </row>
    <row r="21" spans="2:19" ht="16.5" customHeight="1">
      <c r="B21" s="588" t="s">
        <v>814</v>
      </c>
      <c r="C21" s="581"/>
      <c r="D21" s="581">
        <v>70875</v>
      </c>
      <c r="E21" s="575" t="e">
        <f t="shared" ref="E21:E23" si="4">+D21/C21*100</f>
        <v>#DIV/0!</v>
      </c>
      <c r="F21" s="581">
        <f t="shared" ref="F21:F23" si="5">+D21-C21</f>
        <v>70875</v>
      </c>
      <c r="G21" s="581"/>
      <c r="H21" s="581">
        <v>70875</v>
      </c>
      <c r="I21" s="575" t="e">
        <f t="shared" ref="I21:I23" si="6">+H21/G21*100</f>
        <v>#DIV/0!</v>
      </c>
      <c r="J21" s="581">
        <f t="shared" ref="J21:J23" si="7">+H21-G21</f>
        <v>70875</v>
      </c>
      <c r="K21" s="146"/>
      <c r="L21" s="146"/>
      <c r="M21" s="146"/>
      <c r="N21" s="146"/>
      <c r="O21" s="146"/>
      <c r="P21" s="146"/>
      <c r="Q21" s="146"/>
      <c r="R21" s="146"/>
      <c r="S21" s="146"/>
    </row>
    <row r="22" spans="2:19" ht="16.5" customHeight="1">
      <c r="B22" s="588" t="s">
        <v>817</v>
      </c>
      <c r="C22" s="581"/>
      <c r="D22" s="581">
        <v>22922.5</v>
      </c>
      <c r="E22" s="575" t="e">
        <f t="shared" si="4"/>
        <v>#DIV/0!</v>
      </c>
      <c r="F22" s="581">
        <f t="shared" si="5"/>
        <v>22922.5</v>
      </c>
      <c r="G22" s="581"/>
      <c r="H22" s="581">
        <v>22922.5</v>
      </c>
      <c r="I22" s="575" t="e">
        <f t="shared" si="6"/>
        <v>#DIV/0!</v>
      </c>
      <c r="J22" s="581">
        <f t="shared" si="7"/>
        <v>22922.5</v>
      </c>
      <c r="K22" s="146"/>
      <c r="L22" s="146"/>
      <c r="M22" s="146"/>
      <c r="N22" s="146"/>
      <c r="O22" s="146"/>
      <c r="P22" s="146"/>
      <c r="Q22" s="146"/>
      <c r="R22" s="146"/>
      <c r="S22" s="146"/>
    </row>
    <row r="23" spans="2:19" ht="16.5" customHeight="1">
      <c r="B23" s="588" t="s">
        <v>829</v>
      </c>
      <c r="C23" s="581">
        <v>12500</v>
      </c>
      <c r="D23" s="581">
        <v>18000</v>
      </c>
      <c r="E23" s="575">
        <f t="shared" si="4"/>
        <v>144</v>
      </c>
      <c r="F23" s="581">
        <f t="shared" si="5"/>
        <v>5500</v>
      </c>
      <c r="G23" s="581">
        <v>12500</v>
      </c>
      <c r="H23" s="581">
        <v>18000</v>
      </c>
      <c r="I23" s="575">
        <f t="shared" si="6"/>
        <v>144</v>
      </c>
      <c r="J23" s="581">
        <f t="shared" si="7"/>
        <v>5500</v>
      </c>
      <c r="K23" s="146"/>
      <c r="L23" s="146"/>
      <c r="M23" s="146"/>
      <c r="N23" s="146"/>
      <c r="O23" s="146"/>
      <c r="P23" s="146"/>
      <c r="Q23" s="146"/>
      <c r="R23" s="146"/>
      <c r="S23" s="146"/>
    </row>
    <row r="24" spans="2:19" ht="16.5" customHeight="1">
      <c r="B24" s="589" t="s">
        <v>1408</v>
      </c>
      <c r="C24" s="583">
        <v>38175.9</v>
      </c>
      <c r="D24" s="583">
        <v>37558.1</v>
      </c>
      <c r="E24" s="581">
        <f t="shared" si="0"/>
        <v>98.381701544691808</v>
      </c>
      <c r="F24" s="581">
        <f t="shared" si="1"/>
        <v>-617.80000000000291</v>
      </c>
      <c r="G24" s="584">
        <v>37291.5</v>
      </c>
      <c r="H24" s="584">
        <v>34439.699999999997</v>
      </c>
      <c r="I24" s="581">
        <f t="shared" si="2"/>
        <v>92.352680905836451</v>
      </c>
      <c r="J24" s="581">
        <f t="shared" si="3"/>
        <v>-2851.8000000000029</v>
      </c>
      <c r="K24" s="146"/>
      <c r="L24" s="146"/>
      <c r="M24" s="146"/>
      <c r="N24" s="146"/>
      <c r="O24" s="146"/>
      <c r="P24" s="146"/>
      <c r="Q24" s="146"/>
      <c r="R24" s="146"/>
      <c r="S24" s="146"/>
    </row>
    <row r="25" spans="2:19" ht="16.5" customHeight="1">
      <c r="B25" s="589" t="s">
        <v>833</v>
      </c>
      <c r="C25" s="583">
        <v>3761055.1</v>
      </c>
      <c r="D25" s="583">
        <v>1256641.2</v>
      </c>
      <c r="E25" s="581">
        <f t="shared" ref="E25:E29" si="8">+D25/C25*100</f>
        <v>33.411932731323184</v>
      </c>
      <c r="F25" s="581">
        <f t="shared" ref="F25" si="9">+D25-C25</f>
        <v>-2504413.9000000004</v>
      </c>
      <c r="G25" s="584">
        <v>3761055.1</v>
      </c>
      <c r="H25" s="584">
        <v>1256641.2</v>
      </c>
      <c r="I25" s="581">
        <f t="shared" ref="I25:I28" si="10">+H25/G25*100</f>
        <v>33.411932731323184</v>
      </c>
      <c r="J25" s="581">
        <f t="shared" ref="J25:J28" si="11">+H25-G25</f>
        <v>-2504413.9000000004</v>
      </c>
      <c r="K25" s="146"/>
      <c r="L25" s="146"/>
      <c r="M25" s="146"/>
      <c r="N25" s="146"/>
      <c r="O25" s="146"/>
      <c r="P25" s="146"/>
      <c r="Q25" s="146"/>
      <c r="R25" s="146"/>
      <c r="S25" s="146"/>
    </row>
    <row r="26" spans="2:19" ht="16.5" customHeight="1">
      <c r="B26" s="589" t="s">
        <v>838</v>
      </c>
      <c r="C26" s="583"/>
      <c r="D26" s="583">
        <v>47090</v>
      </c>
      <c r="E26" s="581" t="e">
        <f t="shared" si="8"/>
        <v>#DIV/0!</v>
      </c>
      <c r="F26" s="581">
        <f t="shared" ref="F26:F29" si="12">+D26-C26</f>
        <v>47090</v>
      </c>
      <c r="G26" s="584"/>
      <c r="H26" s="584">
        <v>45745</v>
      </c>
      <c r="I26" s="581" t="e">
        <f t="shared" si="10"/>
        <v>#DIV/0!</v>
      </c>
      <c r="J26" s="581">
        <f t="shared" si="11"/>
        <v>45745</v>
      </c>
      <c r="K26" s="146"/>
      <c r="L26" s="146"/>
      <c r="M26" s="146"/>
      <c r="N26" s="146"/>
      <c r="O26" s="146"/>
      <c r="P26" s="146"/>
      <c r="Q26" s="146"/>
      <c r="R26" s="146"/>
      <c r="S26" s="146"/>
    </row>
    <row r="27" spans="2:19" ht="16.5" customHeight="1">
      <c r="B27" s="589" t="s">
        <v>1437</v>
      </c>
      <c r="C27" s="583"/>
      <c r="D27" s="583">
        <v>1918030.6</v>
      </c>
      <c r="E27" s="581" t="e">
        <f t="shared" si="8"/>
        <v>#DIV/0!</v>
      </c>
      <c r="F27" s="581">
        <f t="shared" si="12"/>
        <v>1918030.6</v>
      </c>
      <c r="G27" s="584"/>
      <c r="H27" s="584">
        <v>1918030.6</v>
      </c>
      <c r="I27" s="581" t="e">
        <f t="shared" si="10"/>
        <v>#DIV/0!</v>
      </c>
      <c r="J27" s="581">
        <f t="shared" si="11"/>
        <v>1918030.6</v>
      </c>
      <c r="K27" s="146"/>
      <c r="L27" s="146"/>
      <c r="M27" s="146"/>
      <c r="N27" s="146"/>
      <c r="O27" s="146"/>
      <c r="P27" s="146"/>
      <c r="Q27" s="146"/>
      <c r="R27" s="146"/>
      <c r="S27" s="146"/>
    </row>
    <row r="28" spans="2:19" ht="16.5" customHeight="1">
      <c r="B28" s="589" t="s">
        <v>1438</v>
      </c>
      <c r="C28" s="583"/>
      <c r="D28" s="583">
        <v>463478.5</v>
      </c>
      <c r="E28" s="581" t="e">
        <f t="shared" si="8"/>
        <v>#DIV/0!</v>
      </c>
      <c r="F28" s="581">
        <f t="shared" si="12"/>
        <v>463478.5</v>
      </c>
      <c r="G28" s="584"/>
      <c r="H28" s="584">
        <v>463478.5</v>
      </c>
      <c r="I28" s="581" t="e">
        <f t="shared" si="10"/>
        <v>#DIV/0!</v>
      </c>
      <c r="J28" s="581">
        <f t="shared" si="11"/>
        <v>463478.5</v>
      </c>
      <c r="K28" s="146"/>
      <c r="L28" s="146"/>
      <c r="M28" s="146"/>
      <c r="N28" s="146"/>
      <c r="O28" s="146"/>
      <c r="P28" s="146"/>
      <c r="Q28" s="146"/>
      <c r="R28" s="146"/>
      <c r="S28" s="146"/>
    </row>
    <row r="29" spans="2:19" ht="16.5" customHeight="1">
      <c r="B29" s="589" t="s">
        <v>845</v>
      </c>
      <c r="C29" s="583"/>
      <c r="D29" s="583">
        <v>5896.9</v>
      </c>
      <c r="E29" s="581" t="e">
        <f t="shared" si="8"/>
        <v>#DIV/0!</v>
      </c>
      <c r="F29" s="581">
        <f t="shared" si="12"/>
        <v>5896.9</v>
      </c>
      <c r="G29" s="584"/>
      <c r="H29" s="584">
        <v>5896.9</v>
      </c>
      <c r="I29" s="581" t="e">
        <f t="shared" ref="I29" si="13">+H29/G29*100</f>
        <v>#DIV/0!</v>
      </c>
      <c r="J29" s="581">
        <f t="shared" ref="J29" si="14">+H29-G29</f>
        <v>5896.9</v>
      </c>
      <c r="K29" s="146"/>
      <c r="L29" s="146"/>
      <c r="M29" s="146"/>
      <c r="N29" s="146"/>
      <c r="O29" s="146"/>
      <c r="P29" s="146"/>
      <c r="Q29" s="146"/>
      <c r="R29" s="146"/>
      <c r="S29" s="146"/>
    </row>
    <row r="30" spans="2:19" ht="20.100000000000001" customHeight="1" thickBot="1">
      <c r="B30" s="577" t="s">
        <v>446</v>
      </c>
      <c r="C30" s="585">
        <f>SUM(C5:C29)</f>
        <v>24887272.800000004</v>
      </c>
      <c r="D30" s="585">
        <f>SUM(D5:D29)</f>
        <v>37041746.900000006</v>
      </c>
      <c r="E30" s="585">
        <f>+D30/C30*100</f>
        <v>148.83811174360574</v>
      </c>
      <c r="F30" s="585">
        <v>-413704.8</v>
      </c>
      <c r="G30" s="585">
        <f>SUM(G5:G29)</f>
        <v>22962493.300000001</v>
      </c>
      <c r="H30" s="585">
        <f>SUM(H5:H29)</f>
        <v>36951611.899999999</v>
      </c>
      <c r="I30" s="585">
        <f>+H30/G30*100</f>
        <v>160.92160122698868</v>
      </c>
      <c r="J30" s="585">
        <v>-1307244.8</v>
      </c>
      <c r="K30" s="146"/>
      <c r="L30" s="146"/>
      <c r="M30" s="146"/>
      <c r="N30" s="146"/>
      <c r="O30" s="146"/>
      <c r="P30" s="146"/>
      <c r="Q30" s="146"/>
      <c r="R30" s="146"/>
      <c r="S30" s="146"/>
    </row>
    <row r="31" spans="2:19" ht="35.25" customHeight="1">
      <c r="B31" s="2075" t="s">
        <v>1373</v>
      </c>
      <c r="C31" s="2075"/>
      <c r="D31" s="2075"/>
      <c r="E31" s="2075"/>
      <c r="F31" s="2075"/>
      <c r="G31" s="2075"/>
      <c r="H31" s="2075"/>
      <c r="I31" s="2075"/>
      <c r="J31" s="2075"/>
      <c r="K31" s="146"/>
      <c r="L31" s="146"/>
      <c r="M31" s="146"/>
      <c r="N31" s="146"/>
      <c r="O31" s="146"/>
      <c r="P31" s="146"/>
      <c r="Q31" s="146"/>
      <c r="R31" s="146"/>
      <c r="S31" s="146"/>
    </row>
    <row r="32" spans="2:19" ht="12" customHeight="1">
      <c r="B32" s="2076" t="s">
        <v>261</v>
      </c>
      <c r="C32" s="2072" t="s">
        <v>1374</v>
      </c>
      <c r="D32" s="2072"/>
      <c r="E32" s="2068" t="s">
        <v>805</v>
      </c>
      <c r="F32" s="2071" t="s">
        <v>1375</v>
      </c>
      <c r="G32" s="2072" t="s">
        <v>1370</v>
      </c>
      <c r="H32" s="2072"/>
      <c r="I32" s="2068" t="s">
        <v>805</v>
      </c>
      <c r="J32" s="2071" t="s">
        <v>1375</v>
      </c>
    </row>
    <row r="33" spans="2:10" ht="3.75" customHeight="1">
      <c r="B33" s="2077"/>
      <c r="C33" s="2072"/>
      <c r="D33" s="2072"/>
      <c r="E33" s="2069"/>
      <c r="F33" s="2072"/>
      <c r="G33" s="2072"/>
      <c r="H33" s="2072"/>
      <c r="I33" s="2069"/>
      <c r="J33" s="2072"/>
    </row>
    <row r="34" spans="2:10" ht="15.75" customHeight="1" thickBot="1">
      <c r="B34" s="2078"/>
      <c r="C34" s="578">
        <v>2012</v>
      </c>
      <c r="D34" s="578">
        <v>2013</v>
      </c>
      <c r="E34" s="2070"/>
      <c r="F34" s="2073"/>
      <c r="G34" s="578">
        <v>2012</v>
      </c>
      <c r="H34" s="578">
        <v>2012</v>
      </c>
      <c r="I34" s="2070"/>
      <c r="J34" s="2073"/>
    </row>
    <row r="35" spans="2:10" ht="16.5" customHeight="1">
      <c r="B35" s="576" t="s">
        <v>1376</v>
      </c>
      <c r="C35" s="586">
        <v>3987510.1</v>
      </c>
      <c r="D35" s="586">
        <v>4827548</v>
      </c>
      <c r="E35" s="586">
        <v>121.06672783098399</v>
      </c>
      <c r="F35" s="586">
        <v>840037.9</v>
      </c>
      <c r="G35" s="586">
        <v>3987510.1</v>
      </c>
      <c r="H35" s="586">
        <v>4827548</v>
      </c>
      <c r="I35" s="586">
        <v>121.06672783098399</v>
      </c>
      <c r="J35" s="586">
        <v>840037.9</v>
      </c>
    </row>
    <row r="36" spans="2:10" ht="16.5" customHeight="1">
      <c r="B36" s="576" t="s">
        <v>1377</v>
      </c>
      <c r="C36" s="586">
        <f>SUM(C6+C8+C9+C10+C12+C13+C14+C15+C17+C18+C20+C24+C28+C29)</f>
        <v>5219085.3000000007</v>
      </c>
      <c r="D36" s="586">
        <f>SUM(D6+D8+D9+D10+D12+D13+D14+D15+D17+D18+D20+D24+D28+D29)</f>
        <v>6818598.2000000002</v>
      </c>
      <c r="E36" s="586">
        <v>127.087809812191</v>
      </c>
      <c r="F36" s="586">
        <v>1413735.9</v>
      </c>
      <c r="G36" s="586">
        <f t="shared" ref="G36:H36" si="15">SUM(G6+G8+G9+G10+G12+G13+G14+G15+G17+G18+G20+G24+G28+G29)</f>
        <v>4926655.5</v>
      </c>
      <c r="H36" s="586">
        <f t="shared" si="15"/>
        <v>6384993.6000000006</v>
      </c>
      <c r="I36" s="586">
        <v>125.830121468814</v>
      </c>
      <c r="J36" s="586">
        <v>1272561.1000000001</v>
      </c>
    </row>
    <row r="37" spans="2:10" ht="16.5" customHeight="1">
      <c r="B37" s="576" t="s">
        <v>848</v>
      </c>
      <c r="C37" s="586">
        <v>3761055.1</v>
      </c>
      <c r="D37" s="586">
        <f>SUM(D27+D25+D16)</f>
        <v>10682033</v>
      </c>
      <c r="E37" s="586">
        <v>214.87327851166</v>
      </c>
      <c r="F37" s="586">
        <v>4320447.3</v>
      </c>
      <c r="G37" s="586">
        <f t="shared" ref="G37:H37" si="16">SUM(G27+G25+G16)</f>
        <v>3761055.1</v>
      </c>
      <c r="H37" s="586">
        <f t="shared" si="16"/>
        <v>10682033</v>
      </c>
      <c r="I37" s="586">
        <v>214.87327851166</v>
      </c>
      <c r="J37" s="586">
        <v>4320447.3</v>
      </c>
    </row>
    <row r="38" spans="2:10" ht="16.5" customHeight="1">
      <c r="B38" s="576" t="s">
        <v>1378</v>
      </c>
      <c r="C38" s="586">
        <v>11907122.300000001</v>
      </c>
      <c r="D38" s="586">
        <v>14359678.300000001</v>
      </c>
      <c r="E38" s="586">
        <v>120.597386490269</v>
      </c>
      <c r="F38" s="586">
        <v>2452556</v>
      </c>
      <c r="G38" s="586">
        <v>10274772.6</v>
      </c>
      <c r="H38" s="586">
        <v>14704492.9</v>
      </c>
      <c r="I38" s="586">
        <v>143.11258723137101</v>
      </c>
      <c r="J38" s="586">
        <v>4429720.3</v>
      </c>
    </row>
    <row r="39" spans="2:10" ht="16.5" customHeight="1">
      <c r="B39" s="576" t="s">
        <v>1379</v>
      </c>
      <c r="C39" s="586">
        <f>SUM(C11+C19+C26+C21+C22+C23)</f>
        <v>12500</v>
      </c>
      <c r="D39" s="586">
        <f>SUM(D11+D19+D26+D21+D22+D23)</f>
        <v>353889.4</v>
      </c>
      <c r="E39" s="586">
        <f t="shared" ref="E39:E40" si="17">+D39/C39*100</f>
        <v>2831.1152000000002</v>
      </c>
      <c r="F39" s="586">
        <f>+D39-C39</f>
        <v>341389.4</v>
      </c>
      <c r="G39" s="586">
        <f t="shared" ref="G39:H39" si="18">SUM(G11+G19+G26+G21+G22+G23)</f>
        <v>12500</v>
      </c>
      <c r="H39" s="586">
        <f t="shared" si="18"/>
        <v>352544.4</v>
      </c>
      <c r="I39" s="586">
        <f t="shared" ref="I39:I40" si="19">+H39/G39*100</f>
        <v>2820.3552</v>
      </c>
      <c r="J39" s="586">
        <f>+H39-G39</f>
        <v>340044.4</v>
      </c>
    </row>
    <row r="40" spans="2:10" ht="16.5" customHeight="1" thickBot="1">
      <c r="B40" s="579" t="s">
        <v>446</v>
      </c>
      <c r="C40" s="587">
        <f>SUM(C35:C39)</f>
        <v>24887272.800000001</v>
      </c>
      <c r="D40" s="587">
        <f>SUM(D35:D39)</f>
        <v>37041746.899999999</v>
      </c>
      <c r="E40" s="587">
        <f t="shared" si="17"/>
        <v>148.83811174360574</v>
      </c>
      <c r="F40" s="587">
        <f>SUM(F35:F39)</f>
        <v>9368166.5</v>
      </c>
      <c r="G40" s="587">
        <f>SUM(G35:G39)</f>
        <v>22962493.299999997</v>
      </c>
      <c r="H40" s="587">
        <f>SUM(H35:H39)</f>
        <v>36951611.899999999</v>
      </c>
      <c r="I40" s="587">
        <f t="shared" si="19"/>
        <v>160.92160122698874</v>
      </c>
      <c r="J40" s="587">
        <f>+H40-G40</f>
        <v>13989118.600000001</v>
      </c>
    </row>
    <row r="41" spans="2:10">
      <c r="D41" s="394"/>
      <c r="E41" s="394"/>
      <c r="H41" s="552"/>
    </row>
    <row r="42" spans="2:10">
      <c r="D42" s="394"/>
      <c r="E42" s="394"/>
      <c r="H42" s="552"/>
    </row>
    <row r="44" spans="2:10">
      <c r="D44" s="394"/>
      <c r="E44" s="394"/>
      <c r="H44" s="552"/>
    </row>
    <row r="45" spans="2:10">
      <c r="B45" s="2067">
        <v>77</v>
      </c>
      <c r="C45" s="2067"/>
      <c r="D45" s="2067"/>
      <c r="E45" s="2067"/>
      <c r="F45" s="2067"/>
      <c r="G45" s="2067"/>
      <c r="H45" s="2067"/>
      <c r="I45" s="2067"/>
      <c r="J45" s="2067"/>
    </row>
    <row r="46" spans="2:10">
      <c r="D46" s="394"/>
      <c r="E46" s="394"/>
      <c r="H46" s="552"/>
    </row>
    <row r="47" spans="2:10">
      <c r="D47" s="394"/>
      <c r="E47" s="394"/>
      <c r="H47" s="552"/>
    </row>
    <row r="48" spans="2:10">
      <c r="D48" s="394"/>
      <c r="E48" s="394"/>
      <c r="H48" s="552"/>
    </row>
    <row r="50" spans="4:8">
      <c r="D50" s="394"/>
      <c r="E50" s="394"/>
      <c r="H50" s="552"/>
    </row>
    <row r="51" spans="4:8">
      <c r="D51" s="394"/>
      <c r="E51" s="394"/>
      <c r="H51" s="552"/>
    </row>
    <row r="52" spans="4:8">
      <c r="D52" s="394"/>
      <c r="E52" s="394"/>
      <c r="H52" s="552"/>
    </row>
    <row r="53" spans="4:8">
      <c r="D53" s="394"/>
      <c r="E53" s="394"/>
      <c r="H53" s="552"/>
    </row>
    <row r="54" spans="4:8">
      <c r="D54" s="394"/>
      <c r="E54" s="394"/>
      <c r="H54" s="552"/>
    </row>
    <row r="55" spans="4:8">
      <c r="D55" s="394"/>
      <c r="E55" s="394"/>
      <c r="H55" s="552"/>
    </row>
    <row r="56" spans="4:8">
      <c r="D56" s="394"/>
      <c r="E56" s="394"/>
      <c r="H56" s="552"/>
    </row>
    <row r="57" spans="4:8">
      <c r="D57" s="394"/>
      <c r="E57" s="394"/>
      <c r="H57" s="552"/>
    </row>
    <row r="58" spans="4:8">
      <c r="D58" s="394"/>
      <c r="E58" s="394"/>
      <c r="H58" s="552"/>
    </row>
    <row r="59" spans="4:8">
      <c r="D59" s="394"/>
      <c r="E59" s="394"/>
      <c r="H59" s="552"/>
    </row>
    <row r="60" spans="4:8">
      <c r="D60" s="394"/>
      <c r="E60" s="394"/>
      <c r="H60" s="552"/>
    </row>
    <row r="61" spans="4:8">
      <c r="D61" s="394"/>
      <c r="E61" s="394"/>
      <c r="H61" s="552"/>
    </row>
    <row r="62" spans="4:8">
      <c r="D62" s="394"/>
      <c r="E62" s="394"/>
      <c r="H62" s="552"/>
    </row>
    <row r="63" spans="4:8">
      <c r="D63" s="394"/>
      <c r="E63" s="394"/>
      <c r="H63" s="552"/>
    </row>
    <row r="64" spans="4:8">
      <c r="D64" s="394"/>
      <c r="E64" s="394"/>
      <c r="H64" s="552"/>
    </row>
    <row r="65" spans="4:8">
      <c r="D65" s="394"/>
      <c r="E65" s="394"/>
      <c r="H65" s="552"/>
    </row>
    <row r="66" spans="4:8">
      <c r="D66" s="394"/>
      <c r="E66" s="394"/>
      <c r="H66" s="552"/>
    </row>
    <row r="67" spans="4:8">
      <c r="D67" s="394"/>
      <c r="E67" s="394"/>
      <c r="H67" s="552"/>
    </row>
    <row r="68" spans="4:8">
      <c r="D68" s="394"/>
      <c r="E68" s="394"/>
      <c r="H68" s="552"/>
    </row>
    <row r="69" spans="4:8">
      <c r="D69" s="394"/>
      <c r="E69" s="394"/>
      <c r="H69" s="552"/>
    </row>
    <row r="70" spans="4:8">
      <c r="D70" s="394"/>
      <c r="E70" s="394"/>
      <c r="H70" s="552"/>
    </row>
    <row r="71" spans="4:8">
      <c r="D71" s="394"/>
      <c r="E71" s="394"/>
      <c r="H71" s="552"/>
    </row>
    <row r="72" spans="4:8">
      <c r="D72" s="394"/>
      <c r="E72" s="394"/>
      <c r="H72" s="552"/>
    </row>
    <row r="73" spans="4:8">
      <c r="D73" s="394"/>
      <c r="E73" s="394"/>
      <c r="H73" s="552"/>
    </row>
    <row r="74" spans="4:8">
      <c r="D74" s="394"/>
      <c r="E74" s="394"/>
      <c r="H74" s="552"/>
    </row>
    <row r="75" spans="4:8">
      <c r="D75" s="394"/>
      <c r="E75" s="394"/>
      <c r="H75" s="552"/>
    </row>
    <row r="76" spans="4:8">
      <c r="D76" s="394"/>
      <c r="E76" s="394"/>
      <c r="H76" s="552"/>
    </row>
    <row r="77" spans="4:8">
      <c r="D77" s="394"/>
      <c r="E77" s="394"/>
      <c r="H77" s="552"/>
    </row>
    <row r="78" spans="4:8">
      <c r="D78" s="394"/>
      <c r="E78" s="394"/>
      <c r="H78" s="552"/>
    </row>
    <row r="79" spans="4:8">
      <c r="D79" s="394"/>
      <c r="E79" s="394"/>
      <c r="H79" s="552"/>
    </row>
    <row r="80" spans="4:8">
      <c r="D80" s="394"/>
      <c r="E80" s="394"/>
      <c r="H80" s="552"/>
    </row>
    <row r="81" spans="4:8">
      <c r="D81" s="394"/>
      <c r="E81" s="394"/>
      <c r="H81" s="552"/>
    </row>
    <row r="82" spans="4:8">
      <c r="D82" s="394"/>
      <c r="E82" s="394"/>
      <c r="H82" s="552"/>
    </row>
    <row r="83" spans="4:8">
      <c r="D83" s="394"/>
      <c r="E83" s="394"/>
      <c r="H83" s="552"/>
    </row>
    <row r="84" spans="4:8">
      <c r="D84" s="394"/>
      <c r="E84" s="394"/>
      <c r="H84" s="552"/>
    </row>
    <row r="85" spans="4:8">
      <c r="D85" s="394"/>
      <c r="E85" s="394"/>
      <c r="H85" s="552"/>
    </row>
    <row r="86" spans="4:8">
      <c r="D86" s="394"/>
      <c r="E86" s="394"/>
      <c r="H86" s="552"/>
    </row>
    <row r="87" spans="4:8">
      <c r="D87" s="394"/>
      <c r="E87" s="394"/>
      <c r="H87" s="552"/>
    </row>
    <row r="88" spans="4:8">
      <c r="D88" s="394"/>
      <c r="E88" s="394"/>
      <c r="H88" s="552"/>
    </row>
    <row r="89" spans="4:8">
      <c r="D89" s="394"/>
      <c r="E89" s="394"/>
      <c r="H89" s="552"/>
    </row>
    <row r="90" spans="4:8">
      <c r="D90" s="394"/>
      <c r="E90" s="394"/>
      <c r="H90" s="552"/>
    </row>
    <row r="91" spans="4:8">
      <c r="D91" s="394"/>
      <c r="E91" s="394"/>
      <c r="H91" s="552"/>
    </row>
    <row r="92" spans="4:8">
      <c r="D92" s="394"/>
      <c r="E92" s="394"/>
      <c r="H92" s="552"/>
    </row>
    <row r="93" spans="4:8">
      <c r="D93" s="394"/>
      <c r="E93" s="394"/>
      <c r="H93" s="552"/>
    </row>
    <row r="94" spans="4:8">
      <c r="D94" s="394"/>
      <c r="E94" s="394"/>
      <c r="H94" s="552"/>
    </row>
    <row r="95" spans="4:8">
      <c r="D95" s="394"/>
      <c r="E95" s="394"/>
      <c r="H95" s="552"/>
    </row>
    <row r="96" spans="4:8">
      <c r="D96" s="394"/>
      <c r="E96" s="394"/>
      <c r="H96" s="552"/>
    </row>
    <row r="97" spans="4:8">
      <c r="D97" s="394"/>
      <c r="E97" s="394"/>
      <c r="H97" s="552"/>
    </row>
    <row r="98" spans="4:8">
      <c r="D98" s="394"/>
      <c r="E98" s="394"/>
      <c r="H98" s="552"/>
    </row>
    <row r="99" spans="4:8">
      <c r="D99" s="394"/>
      <c r="E99" s="394"/>
      <c r="H99" s="552"/>
    </row>
    <row r="100" spans="4:8">
      <c r="D100" s="394"/>
      <c r="E100" s="394"/>
      <c r="H100" s="552"/>
    </row>
    <row r="101" spans="4:8">
      <c r="D101" s="394"/>
      <c r="E101" s="394"/>
      <c r="H101" s="552"/>
    </row>
    <row r="102" spans="4:8">
      <c r="D102" s="394"/>
      <c r="E102" s="394"/>
      <c r="H102" s="552"/>
    </row>
    <row r="103" spans="4:8">
      <c r="D103" s="394"/>
      <c r="E103" s="394"/>
      <c r="H103" s="552"/>
    </row>
    <row r="104" spans="4:8">
      <c r="D104" s="394"/>
      <c r="E104" s="394"/>
      <c r="H104" s="552"/>
    </row>
    <row r="105" spans="4:8">
      <c r="D105" s="394"/>
      <c r="E105" s="394"/>
      <c r="H105" s="552"/>
    </row>
    <row r="106" spans="4:8">
      <c r="D106" s="394"/>
      <c r="E106" s="394"/>
      <c r="H106" s="552"/>
    </row>
    <row r="107" spans="4:8">
      <c r="D107" s="394"/>
      <c r="E107" s="394"/>
      <c r="H107" s="552"/>
    </row>
    <row r="108" spans="4:8">
      <c r="D108" s="394"/>
      <c r="E108" s="394"/>
      <c r="H108" s="552"/>
    </row>
    <row r="109" spans="4:8">
      <c r="D109" s="394"/>
      <c r="E109" s="394"/>
      <c r="H109" s="552"/>
    </row>
    <row r="110" spans="4:8">
      <c r="D110" s="394"/>
      <c r="E110" s="394"/>
      <c r="H110" s="552"/>
    </row>
    <row r="111" spans="4:8">
      <c r="D111" s="394"/>
      <c r="E111" s="394"/>
      <c r="H111" s="552"/>
    </row>
    <row r="112" spans="4:8">
      <c r="D112" s="394"/>
      <c r="E112" s="394"/>
      <c r="H112" s="552"/>
    </row>
    <row r="113" spans="4:8">
      <c r="D113" s="394"/>
      <c r="E113" s="394"/>
      <c r="H113" s="552"/>
    </row>
    <row r="114" spans="4:8">
      <c r="D114" s="394"/>
      <c r="E114" s="394"/>
      <c r="H114" s="552"/>
    </row>
    <row r="115" spans="4:8">
      <c r="D115" s="394"/>
      <c r="E115" s="394"/>
      <c r="H115" s="552"/>
    </row>
    <row r="116" spans="4:8">
      <c r="D116" s="394"/>
      <c r="H116" s="552"/>
    </row>
    <row r="117" spans="4:8">
      <c r="D117" s="394"/>
      <c r="H117" s="552"/>
    </row>
    <row r="118" spans="4:8">
      <c r="D118" s="394"/>
      <c r="H118" s="552"/>
    </row>
    <row r="119" spans="4:8">
      <c r="D119" s="394"/>
      <c r="H119" s="552"/>
    </row>
    <row r="120" spans="4:8">
      <c r="D120" s="394"/>
      <c r="H120" s="552"/>
    </row>
    <row r="121" spans="4:8">
      <c r="D121" s="394"/>
      <c r="H121" s="552"/>
    </row>
    <row r="122" spans="4:8">
      <c r="H122" s="552"/>
    </row>
    <row r="123" spans="4:8">
      <c r="H123" s="552"/>
    </row>
    <row r="124" spans="4:8">
      <c r="H124" s="552"/>
    </row>
    <row r="125" spans="4:8">
      <c r="H125" s="552"/>
    </row>
    <row r="126" spans="4:8">
      <c r="H126" s="552"/>
    </row>
    <row r="127" spans="4:8">
      <c r="H127" s="552"/>
    </row>
    <row r="128" spans="4:8">
      <c r="H128" s="552"/>
    </row>
    <row r="129" spans="8:8">
      <c r="H129" s="552"/>
    </row>
    <row r="130" spans="8:8">
      <c r="H130" s="552"/>
    </row>
    <row r="131" spans="8:8">
      <c r="H131" s="552"/>
    </row>
    <row r="132" spans="8:8">
      <c r="H132" s="552"/>
    </row>
    <row r="133" spans="8:8">
      <c r="H133" s="552"/>
    </row>
    <row r="134" spans="8:8">
      <c r="H134" s="552"/>
    </row>
    <row r="135" spans="8:8">
      <c r="H135" s="552"/>
    </row>
    <row r="136" spans="8:8">
      <c r="H136" s="552"/>
    </row>
    <row r="137" spans="8:8">
      <c r="H137" s="552"/>
    </row>
    <row r="138" spans="8:8">
      <c r="H138" s="552"/>
    </row>
    <row r="139" spans="8:8">
      <c r="H139" s="552"/>
    </row>
    <row r="140" spans="8:8">
      <c r="H140" s="552"/>
    </row>
    <row r="141" spans="8:8">
      <c r="H141" s="552"/>
    </row>
    <row r="142" spans="8:8">
      <c r="H142" s="552"/>
    </row>
    <row r="143" spans="8:8">
      <c r="H143" s="552"/>
    </row>
    <row r="144" spans="8:8">
      <c r="H144" s="552"/>
    </row>
    <row r="145" spans="8:8">
      <c r="H145" s="552"/>
    </row>
    <row r="146" spans="8:8">
      <c r="H146" s="552"/>
    </row>
    <row r="147" spans="8:8">
      <c r="H147" s="552"/>
    </row>
    <row r="148" spans="8:8">
      <c r="H148" s="552"/>
    </row>
    <row r="149" spans="8:8">
      <c r="H149" s="552"/>
    </row>
    <row r="150" spans="8:8">
      <c r="H150" s="552"/>
    </row>
    <row r="151" spans="8:8">
      <c r="H151" s="552"/>
    </row>
    <row r="152" spans="8:8">
      <c r="H152" s="552"/>
    </row>
    <row r="153" spans="8:8">
      <c r="H153" s="552"/>
    </row>
    <row r="154" spans="8:8">
      <c r="H154" s="552"/>
    </row>
    <row r="155" spans="8:8">
      <c r="H155" s="552"/>
    </row>
    <row r="156" spans="8:8">
      <c r="H156" s="552"/>
    </row>
    <row r="157" spans="8:8">
      <c r="H157" s="552"/>
    </row>
    <row r="158" spans="8:8">
      <c r="H158" s="552"/>
    </row>
    <row r="159" spans="8:8">
      <c r="H159" s="552"/>
    </row>
    <row r="160" spans="8:8">
      <c r="H160" s="552"/>
    </row>
    <row r="161" spans="8:8">
      <c r="H161" s="552"/>
    </row>
    <row r="162" spans="8:8">
      <c r="H162" s="552"/>
    </row>
    <row r="163" spans="8:8">
      <c r="H163" s="552"/>
    </row>
    <row r="164" spans="8:8">
      <c r="H164" s="552"/>
    </row>
    <row r="165" spans="8:8">
      <c r="H165" s="552"/>
    </row>
    <row r="166" spans="8:8">
      <c r="H166" s="552"/>
    </row>
  </sheetData>
  <mergeCells count="13">
    <mergeCell ref="B45:J45"/>
    <mergeCell ref="I32:I34"/>
    <mergeCell ref="J32:J34"/>
    <mergeCell ref="C1:I1"/>
    <mergeCell ref="B3:B4"/>
    <mergeCell ref="C3:D3"/>
    <mergeCell ref="B31:J31"/>
    <mergeCell ref="B32:B34"/>
    <mergeCell ref="C32:D33"/>
    <mergeCell ref="E32:E34"/>
    <mergeCell ref="H2:J2"/>
    <mergeCell ref="F32:F34"/>
    <mergeCell ref="G32:H33"/>
  </mergeCells>
  <pageMargins left="0.35" right="0.23" top="0.75" bottom="0.75" header="0.3" footer="0.3"/>
  <pageSetup scale="9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62"/>
  <sheetViews>
    <sheetView workbookViewId="0">
      <selection activeCell="G66" sqref="G66"/>
    </sheetView>
  </sheetViews>
  <sheetFormatPr defaultRowHeight="18" customHeight="1"/>
  <cols>
    <col min="1" max="1" width="4" style="168" customWidth="1"/>
    <col min="2" max="2" width="24.140625" style="168" customWidth="1"/>
    <col min="3" max="4" width="17.140625" style="168" customWidth="1"/>
    <col min="5" max="6" width="12.5703125" style="168" customWidth="1"/>
    <col min="7" max="7" width="15.28515625" style="168" customWidth="1"/>
    <col min="8" max="8" width="14.140625" style="168" customWidth="1"/>
    <col min="9" max="9" width="9.140625" style="168" customWidth="1"/>
    <col min="10" max="10" width="20.7109375" style="168" customWidth="1"/>
    <col min="11" max="12" width="11.28515625" style="168" customWidth="1"/>
    <col min="13" max="15" width="9.140625" style="168" customWidth="1"/>
    <col min="16" max="16" width="11.7109375" style="168" customWidth="1"/>
    <col min="17" max="16384" width="9.140625" style="168"/>
  </cols>
  <sheetData>
    <row r="2" spans="2:17" ht="11.25" customHeight="1">
      <c r="B2" s="2084" t="s">
        <v>1380</v>
      </c>
      <c r="C2" s="2084"/>
      <c r="D2" s="2084"/>
      <c r="E2" s="2084"/>
      <c r="F2" s="2084"/>
      <c r="G2" s="2084"/>
      <c r="H2" s="2084"/>
    </row>
    <row r="3" spans="2:17" ht="23.25" customHeight="1">
      <c r="B3" s="2085" t="s">
        <v>804</v>
      </c>
      <c r="C3" s="2085"/>
      <c r="D3" s="2085"/>
      <c r="E3" s="2085"/>
      <c r="F3" s="2085"/>
      <c r="G3" s="2085"/>
      <c r="H3" s="2085"/>
      <c r="J3" s="146"/>
      <c r="K3" s="146"/>
      <c r="L3" s="146"/>
      <c r="M3" s="146"/>
      <c r="N3" s="146"/>
      <c r="O3" s="146"/>
      <c r="P3" s="146"/>
      <c r="Q3" s="146"/>
    </row>
    <row r="4" spans="2:17" ht="20.25" customHeight="1">
      <c r="B4" s="2072" t="s">
        <v>837</v>
      </c>
      <c r="C4" s="572" t="s">
        <v>442</v>
      </c>
      <c r="D4" s="572" t="s">
        <v>1381</v>
      </c>
      <c r="E4" s="2087" t="s">
        <v>922</v>
      </c>
      <c r="F4" s="2088"/>
      <c r="G4" s="2086" t="s">
        <v>805</v>
      </c>
      <c r="H4" s="147" t="s">
        <v>1369</v>
      </c>
      <c r="J4" s="146"/>
      <c r="K4" s="146"/>
      <c r="L4" s="146"/>
      <c r="M4" s="146"/>
      <c r="N4" s="146"/>
      <c r="O4" s="146"/>
      <c r="P4" s="146"/>
      <c r="Q4" s="146"/>
    </row>
    <row r="5" spans="2:17" ht="20.25" customHeight="1">
      <c r="B5" s="2072"/>
      <c r="C5" s="572" t="s">
        <v>1382</v>
      </c>
      <c r="D5" s="572" t="s">
        <v>1383</v>
      </c>
      <c r="E5" s="147">
        <v>2012</v>
      </c>
      <c r="F5" s="147">
        <v>2013</v>
      </c>
      <c r="G5" s="2086"/>
      <c r="H5" s="147" t="s">
        <v>1371</v>
      </c>
      <c r="I5" s="565"/>
      <c r="J5" s="146"/>
      <c r="K5" s="146"/>
      <c r="L5" s="146"/>
      <c r="M5" s="146"/>
      <c r="N5" s="146"/>
      <c r="O5" s="146"/>
      <c r="P5" s="146"/>
      <c r="Q5" s="146"/>
    </row>
    <row r="6" spans="2:17" ht="15" customHeight="1">
      <c r="B6" s="2081" t="s">
        <v>1384</v>
      </c>
      <c r="C6" s="593" t="s">
        <v>1362</v>
      </c>
      <c r="D6" s="574" t="s">
        <v>811</v>
      </c>
      <c r="E6" s="581">
        <v>401.4</v>
      </c>
      <c r="F6" s="581">
        <v>489.2</v>
      </c>
      <c r="G6" s="581">
        <v>121.873442949676</v>
      </c>
      <c r="H6" s="586">
        <v>87.8</v>
      </c>
      <c r="I6" s="565"/>
      <c r="J6" s="146"/>
      <c r="K6" s="146"/>
      <c r="L6" s="146"/>
      <c r="M6" s="146"/>
      <c r="N6" s="146"/>
      <c r="O6" s="146"/>
      <c r="P6" s="146"/>
      <c r="Q6" s="146"/>
    </row>
    <row r="7" spans="2:17" ht="15" customHeight="1">
      <c r="B7" s="2081"/>
      <c r="C7" s="593" t="s">
        <v>1385</v>
      </c>
      <c r="D7" s="574" t="s">
        <v>823</v>
      </c>
      <c r="E7" s="581">
        <v>673.4</v>
      </c>
      <c r="F7" s="581">
        <v>1171.8</v>
      </c>
      <c r="G7" s="581">
        <v>174.012474012474</v>
      </c>
      <c r="H7" s="586">
        <v>498.4</v>
      </c>
      <c r="I7" s="565"/>
      <c r="J7" s="146"/>
      <c r="K7" s="146"/>
      <c r="L7" s="146"/>
      <c r="M7" s="146"/>
      <c r="N7" s="146"/>
      <c r="O7" s="146"/>
      <c r="P7" s="146"/>
      <c r="Q7" s="146"/>
    </row>
    <row r="8" spans="2:17" ht="15" customHeight="1">
      <c r="B8" s="2081" t="s">
        <v>1386</v>
      </c>
      <c r="C8" s="594" t="s">
        <v>1387</v>
      </c>
      <c r="D8" s="574" t="s">
        <v>811</v>
      </c>
      <c r="E8" s="581">
        <v>4853</v>
      </c>
      <c r="F8" s="581">
        <v>6124.7</v>
      </c>
      <c r="G8" s="581">
        <v>126.204409643519</v>
      </c>
      <c r="H8" s="586">
        <v>1271.7</v>
      </c>
      <c r="I8" s="565"/>
      <c r="J8" s="146"/>
      <c r="K8" s="146"/>
      <c r="L8" s="146"/>
      <c r="M8" s="146"/>
      <c r="N8" s="146"/>
      <c r="O8" s="146"/>
      <c r="P8" s="146"/>
      <c r="Q8" s="146"/>
    </row>
    <row r="9" spans="2:17" ht="15" customHeight="1">
      <c r="B9" s="2081"/>
      <c r="C9" s="594" t="s">
        <v>1388</v>
      </c>
      <c r="D9" s="574" t="s">
        <v>811</v>
      </c>
      <c r="E9" s="581">
        <v>925.5</v>
      </c>
      <c r="F9" s="581">
        <v>843.4</v>
      </c>
      <c r="G9" s="581">
        <v>91.129119394921702</v>
      </c>
      <c r="H9" s="586">
        <v>-82.1</v>
      </c>
      <c r="I9" s="565"/>
      <c r="J9" s="146"/>
      <c r="K9" s="146"/>
      <c r="L9" s="146"/>
      <c r="M9" s="146"/>
      <c r="N9" s="146"/>
      <c r="O9" s="146"/>
      <c r="P9" s="146"/>
      <c r="Q9" s="146"/>
    </row>
    <row r="10" spans="2:17" ht="15" customHeight="1">
      <c r="B10" s="2081"/>
      <c r="C10" s="594" t="s">
        <v>1389</v>
      </c>
      <c r="D10" s="574" t="s">
        <v>811</v>
      </c>
      <c r="E10" s="581">
        <v>1688.4</v>
      </c>
      <c r="F10" s="581">
        <v>2358</v>
      </c>
      <c r="G10" s="581">
        <v>139.65884861407201</v>
      </c>
      <c r="H10" s="586">
        <v>669.6</v>
      </c>
      <c r="I10" s="565"/>
      <c r="J10" s="146"/>
      <c r="K10" s="146"/>
      <c r="L10" s="146"/>
      <c r="M10" s="146"/>
      <c r="N10" s="146"/>
      <c r="O10" s="146"/>
      <c r="P10" s="146"/>
      <c r="Q10" s="146"/>
    </row>
    <row r="11" spans="2:17" ht="15" customHeight="1">
      <c r="B11" s="2081" t="s">
        <v>1390</v>
      </c>
      <c r="C11" s="594" t="s">
        <v>1391</v>
      </c>
      <c r="D11" s="595" t="s">
        <v>1392</v>
      </c>
      <c r="E11" s="581">
        <v>112518.2</v>
      </c>
      <c r="F11" s="581">
        <v>110419.2</v>
      </c>
      <c r="G11" s="581">
        <v>98.134524014781604</v>
      </c>
      <c r="H11" s="586">
        <v>-2099</v>
      </c>
      <c r="I11" s="565"/>
      <c r="J11" s="146"/>
      <c r="K11" s="146"/>
      <c r="L11" s="146"/>
      <c r="M11" s="146"/>
      <c r="N11" s="146"/>
      <c r="O11" s="146"/>
      <c r="P11" s="146"/>
      <c r="Q11" s="146"/>
    </row>
    <row r="12" spans="2:17" ht="15" customHeight="1">
      <c r="B12" s="2081"/>
      <c r="C12" s="594" t="s">
        <v>1393</v>
      </c>
      <c r="D12" s="595" t="s">
        <v>1394</v>
      </c>
      <c r="E12" s="581">
        <v>208.1</v>
      </c>
      <c r="F12" s="581">
        <v>174.5</v>
      </c>
      <c r="G12" s="581">
        <v>83.853916386352694</v>
      </c>
      <c r="H12" s="586">
        <v>-33.6</v>
      </c>
      <c r="I12" s="565"/>
      <c r="J12" s="146"/>
      <c r="K12" s="146"/>
      <c r="L12" s="146"/>
      <c r="M12" s="146"/>
      <c r="N12" s="146"/>
      <c r="O12" s="146"/>
      <c r="P12" s="146"/>
      <c r="Q12" s="146"/>
    </row>
    <row r="13" spans="2:17" ht="15" customHeight="1">
      <c r="B13" s="2081" t="s">
        <v>4</v>
      </c>
      <c r="C13" s="576" t="s">
        <v>806</v>
      </c>
      <c r="D13" s="574" t="s">
        <v>811</v>
      </c>
      <c r="E13" s="581">
        <v>6.2</v>
      </c>
      <c r="F13" s="581">
        <v>7.2</v>
      </c>
      <c r="G13" s="581">
        <v>116.129032258065</v>
      </c>
      <c r="H13" s="586">
        <v>1</v>
      </c>
      <c r="I13" s="565"/>
      <c r="J13" s="146"/>
      <c r="K13" s="146"/>
      <c r="L13" s="146"/>
      <c r="M13" s="146"/>
      <c r="N13" s="146"/>
      <c r="O13" s="146"/>
      <c r="P13" s="146"/>
      <c r="Q13" s="146"/>
    </row>
    <row r="14" spans="2:17" ht="15" customHeight="1">
      <c r="B14" s="2081"/>
      <c r="C14" s="594" t="s">
        <v>1395</v>
      </c>
      <c r="D14" s="574" t="s">
        <v>811</v>
      </c>
      <c r="E14" s="581">
        <v>50.7</v>
      </c>
      <c r="F14" s="581">
        <v>38.4</v>
      </c>
      <c r="G14" s="581">
        <v>75.739644970414204</v>
      </c>
      <c r="H14" s="586">
        <v>-12.3</v>
      </c>
      <c r="I14" s="565"/>
      <c r="J14" s="146"/>
      <c r="K14" s="146"/>
      <c r="L14" s="146"/>
      <c r="M14" s="146"/>
      <c r="N14" s="146"/>
      <c r="O14" s="146"/>
      <c r="P14" s="146"/>
      <c r="Q14" s="146"/>
    </row>
    <row r="15" spans="2:17" ht="15" customHeight="1">
      <c r="B15" s="2081" t="s">
        <v>1396</v>
      </c>
      <c r="C15" s="594" t="s">
        <v>806</v>
      </c>
      <c r="D15" s="574" t="s">
        <v>811</v>
      </c>
      <c r="E15" s="581">
        <v>6.9</v>
      </c>
      <c r="F15" s="581">
        <v>11</v>
      </c>
      <c r="G15" s="581">
        <v>159.42028985507201</v>
      </c>
      <c r="H15" s="586">
        <v>4.0999999999999996</v>
      </c>
      <c r="I15" s="565"/>
      <c r="J15" s="146"/>
      <c r="K15" s="146"/>
      <c r="L15" s="146"/>
      <c r="M15" s="146"/>
      <c r="N15" s="146"/>
      <c r="O15" s="146"/>
      <c r="P15" s="146"/>
      <c r="Q15" s="146"/>
    </row>
    <row r="16" spans="2:17" ht="15" customHeight="1">
      <c r="B16" s="2081"/>
      <c r="C16" s="594" t="s">
        <v>5</v>
      </c>
      <c r="D16" s="574" t="s">
        <v>811</v>
      </c>
      <c r="E16" s="581">
        <v>1.8</v>
      </c>
      <c r="F16" s="581">
        <v>2.2000000000000002</v>
      </c>
      <c r="G16" s="581">
        <v>122.222222222222</v>
      </c>
      <c r="H16" s="586">
        <v>0.4</v>
      </c>
      <c r="I16" s="565"/>
      <c r="J16" s="146"/>
      <c r="K16" s="146"/>
      <c r="L16" s="146"/>
      <c r="M16" s="146"/>
      <c r="N16" s="146"/>
      <c r="O16" s="146"/>
      <c r="P16" s="146"/>
      <c r="Q16" s="146"/>
    </row>
    <row r="17" spans="2:17" ht="15" customHeight="1">
      <c r="B17" s="2081"/>
      <c r="C17" s="594" t="s">
        <v>1397</v>
      </c>
      <c r="D17" s="574" t="s">
        <v>811</v>
      </c>
      <c r="E17" s="581">
        <v>7.2</v>
      </c>
      <c r="F17" s="581">
        <v>0.1</v>
      </c>
      <c r="G17" s="581">
        <v>1.3888888888888899</v>
      </c>
      <c r="H17" s="586">
        <v>-7.1</v>
      </c>
      <c r="I17" s="565"/>
      <c r="J17" s="146"/>
      <c r="K17" s="146"/>
      <c r="L17" s="146"/>
      <c r="M17" s="146"/>
      <c r="N17" s="146"/>
      <c r="O17" s="146"/>
      <c r="P17" s="146"/>
      <c r="Q17" s="146"/>
    </row>
    <row r="18" spans="2:17" ht="15" customHeight="1">
      <c r="B18" s="2081" t="s">
        <v>1398</v>
      </c>
      <c r="C18" s="594" t="s">
        <v>1399</v>
      </c>
      <c r="D18" s="595" t="s">
        <v>847</v>
      </c>
      <c r="E18" s="600">
        <v>9.9</v>
      </c>
      <c r="F18" s="600">
        <v>3.7</v>
      </c>
      <c r="G18" s="581">
        <v>37.373737373737399</v>
      </c>
      <c r="H18" s="586">
        <v>-6.2</v>
      </c>
      <c r="I18" s="565"/>
      <c r="J18" s="146"/>
      <c r="K18" s="146"/>
      <c r="L18" s="146"/>
      <c r="M18" s="146"/>
      <c r="N18" s="146"/>
      <c r="O18" s="146"/>
      <c r="P18" s="146"/>
      <c r="Q18" s="146"/>
    </row>
    <row r="19" spans="2:17" ht="15" customHeight="1">
      <c r="B19" s="2081"/>
      <c r="C19" s="594" t="s">
        <v>1400</v>
      </c>
      <c r="D19" s="595" t="s">
        <v>847</v>
      </c>
      <c r="E19" s="600">
        <v>1.2</v>
      </c>
      <c r="F19" s="600">
        <v>8.1</v>
      </c>
      <c r="G19" s="581">
        <v>675</v>
      </c>
      <c r="H19" s="586">
        <v>6.9</v>
      </c>
      <c r="I19" s="565"/>
      <c r="J19" s="146"/>
      <c r="K19" s="146"/>
      <c r="L19" s="146"/>
      <c r="M19" s="146"/>
      <c r="N19" s="146"/>
      <c r="O19" s="146"/>
      <c r="P19" s="146"/>
      <c r="Q19" s="146"/>
    </row>
    <row r="20" spans="2:17" ht="16.5" customHeight="1">
      <c r="B20" s="2081" t="s">
        <v>1436</v>
      </c>
      <c r="C20" s="576" t="s">
        <v>1401</v>
      </c>
      <c r="D20" s="574" t="s">
        <v>811</v>
      </c>
      <c r="E20" s="584">
        <v>12.5</v>
      </c>
      <c r="F20" s="584">
        <v>6.5</v>
      </c>
      <c r="G20" s="581">
        <v>100</v>
      </c>
      <c r="H20" s="586">
        <v>0</v>
      </c>
      <c r="I20" s="146"/>
      <c r="J20" s="146"/>
      <c r="K20" s="146"/>
      <c r="L20" s="146"/>
      <c r="M20" s="146"/>
      <c r="N20" s="146"/>
      <c r="O20" s="146"/>
      <c r="P20" s="146"/>
      <c r="Q20" s="146"/>
    </row>
    <row r="21" spans="2:17" ht="16.5" customHeight="1">
      <c r="B21" s="2081"/>
      <c r="C21" s="576" t="s">
        <v>1402</v>
      </c>
      <c r="D21" s="574" t="s">
        <v>811</v>
      </c>
      <c r="E21" s="584">
        <v>176.4</v>
      </c>
      <c r="F21" s="584">
        <v>131.9</v>
      </c>
      <c r="G21" s="581">
        <v>100</v>
      </c>
      <c r="H21" s="586">
        <v>0</v>
      </c>
      <c r="I21" s="146"/>
      <c r="J21" s="146"/>
      <c r="K21" s="146"/>
      <c r="L21" s="146"/>
      <c r="M21" s="146"/>
      <c r="N21" s="146"/>
      <c r="O21" s="146"/>
      <c r="P21" s="146"/>
      <c r="Q21" s="146"/>
    </row>
    <row r="22" spans="2:17" ht="16.5" customHeight="1">
      <c r="B22" s="2081" t="s">
        <v>1403</v>
      </c>
      <c r="C22" s="576" t="s">
        <v>1404</v>
      </c>
      <c r="D22" s="574" t="s">
        <v>847</v>
      </c>
      <c r="E22" s="601">
        <v>8.6999999999999993</v>
      </c>
      <c r="F22" s="601">
        <v>2.6</v>
      </c>
      <c r="G22" s="602">
        <v>29.8850574712644</v>
      </c>
      <c r="H22" s="603">
        <v>-6.1</v>
      </c>
    </row>
    <row r="23" spans="2:17" ht="16.5" customHeight="1">
      <c r="B23" s="2081"/>
      <c r="C23" s="576" t="s">
        <v>1405</v>
      </c>
      <c r="D23" s="574" t="s">
        <v>811</v>
      </c>
      <c r="E23" s="601">
        <v>490</v>
      </c>
      <c r="F23" s="601">
        <v>448.6</v>
      </c>
      <c r="G23" s="602">
        <v>91.551020408163296</v>
      </c>
      <c r="H23" s="603">
        <v>-41.4</v>
      </c>
    </row>
    <row r="24" spans="2:17" ht="16.5" customHeight="1">
      <c r="B24" s="2081"/>
      <c r="C24" s="576" t="s">
        <v>807</v>
      </c>
      <c r="D24" s="574" t="s">
        <v>847</v>
      </c>
      <c r="E24" s="601"/>
      <c r="F24" s="601">
        <v>8.9</v>
      </c>
      <c r="G24" s="581" t="e">
        <f t="shared" ref="G24" si="0">(F24/E24)*100</f>
        <v>#DIV/0!</v>
      </c>
      <c r="H24" s="603">
        <f t="shared" ref="H24" si="1">+F24-E24</f>
        <v>8.9</v>
      </c>
    </row>
    <row r="25" spans="2:17" ht="16.5" customHeight="1">
      <c r="B25" s="589" t="s">
        <v>1437</v>
      </c>
      <c r="C25" s="576" t="s">
        <v>813</v>
      </c>
      <c r="D25" s="574" t="s">
        <v>821</v>
      </c>
      <c r="E25" s="602"/>
      <c r="F25" s="602">
        <v>31.2</v>
      </c>
      <c r="G25" s="602">
        <v>108.333333333333</v>
      </c>
      <c r="H25" s="603">
        <v>0.1</v>
      </c>
    </row>
    <row r="26" spans="2:17" ht="16.5" customHeight="1">
      <c r="B26" s="2081" t="s">
        <v>1406</v>
      </c>
      <c r="C26" s="593" t="s">
        <v>806</v>
      </c>
      <c r="D26" s="574" t="s">
        <v>811</v>
      </c>
      <c r="E26" s="604"/>
      <c r="F26" s="604">
        <v>23.4</v>
      </c>
      <c r="G26" s="581" t="e">
        <f>(F26/E26)*100</f>
        <v>#DIV/0!</v>
      </c>
      <c r="H26" s="603">
        <f t="shared" ref="H26:H29" si="2">+F26-E26</f>
        <v>23.4</v>
      </c>
    </row>
    <row r="27" spans="2:17" ht="16.5" customHeight="1">
      <c r="B27" s="2081"/>
      <c r="C27" s="593" t="s">
        <v>1409</v>
      </c>
      <c r="D27" s="574" t="s">
        <v>811</v>
      </c>
      <c r="E27" s="602">
        <v>125.4</v>
      </c>
      <c r="F27" s="602">
        <v>127.7</v>
      </c>
      <c r="G27" s="602">
        <f>(F27/E27)*100</f>
        <v>101.83413078149921</v>
      </c>
      <c r="H27" s="603">
        <f t="shared" si="2"/>
        <v>2.2999999999999972</v>
      </c>
    </row>
    <row r="28" spans="2:17" ht="16.5" customHeight="1">
      <c r="B28" s="588" t="s">
        <v>1407</v>
      </c>
      <c r="C28" s="576" t="s">
        <v>1410</v>
      </c>
      <c r="D28" s="595" t="s">
        <v>823</v>
      </c>
      <c r="E28" s="601"/>
      <c r="F28" s="601">
        <v>162</v>
      </c>
      <c r="G28" s="581" t="e">
        <f>(F28/E28)*100</f>
        <v>#DIV/0!</v>
      </c>
      <c r="H28" s="576">
        <f t="shared" si="2"/>
        <v>162</v>
      </c>
    </row>
    <row r="29" spans="2:17" ht="16.5" customHeight="1">
      <c r="B29" s="596" t="s">
        <v>1408</v>
      </c>
      <c r="C29" s="148" t="s">
        <v>1411</v>
      </c>
      <c r="D29" s="573" t="s">
        <v>811</v>
      </c>
      <c r="E29" s="605">
        <v>259.7</v>
      </c>
      <c r="F29" s="605">
        <v>255.5</v>
      </c>
      <c r="G29" s="602">
        <f>(F29/E29)*100</f>
        <v>98.382749326145557</v>
      </c>
      <c r="H29" s="576">
        <f t="shared" si="2"/>
        <v>-4.1999999999999886</v>
      </c>
    </row>
    <row r="30" spans="2:17" ht="16.5" customHeight="1">
      <c r="B30" s="2080" t="s">
        <v>808</v>
      </c>
      <c r="C30" s="148" t="s">
        <v>809</v>
      </c>
      <c r="D30" s="573" t="s">
        <v>811</v>
      </c>
      <c r="E30" s="605"/>
      <c r="F30" s="605">
        <v>4.5999999999999996</v>
      </c>
      <c r="G30" s="581" t="e">
        <f t="shared" ref="G30:G34" si="3">(F30/E30)*100</f>
        <v>#DIV/0!</v>
      </c>
      <c r="H30" s="576">
        <f t="shared" ref="H30:H34" si="4">+F30-E30</f>
        <v>4.5999999999999996</v>
      </c>
    </row>
    <row r="31" spans="2:17" ht="16.5" customHeight="1">
      <c r="B31" s="2080"/>
      <c r="C31" s="148" t="s">
        <v>810</v>
      </c>
      <c r="D31" s="573" t="s">
        <v>811</v>
      </c>
      <c r="E31" s="605"/>
      <c r="F31" s="605">
        <v>1.9</v>
      </c>
      <c r="G31" s="581" t="e">
        <f t="shared" si="3"/>
        <v>#DIV/0!</v>
      </c>
      <c r="H31" s="576">
        <f t="shared" si="4"/>
        <v>1.9</v>
      </c>
    </row>
    <row r="32" spans="2:17" ht="16.5" customHeight="1">
      <c r="B32" s="597" t="s">
        <v>812</v>
      </c>
      <c r="C32" s="148" t="s">
        <v>813</v>
      </c>
      <c r="D32" s="573" t="s">
        <v>821</v>
      </c>
      <c r="E32" s="605"/>
      <c r="F32" s="605">
        <v>113.2</v>
      </c>
      <c r="G32" s="581" t="e">
        <f t="shared" si="3"/>
        <v>#DIV/0!</v>
      </c>
      <c r="H32" s="576">
        <f t="shared" si="4"/>
        <v>113.2</v>
      </c>
    </row>
    <row r="33" spans="2:8" ht="15" customHeight="1">
      <c r="B33" s="597" t="s">
        <v>814</v>
      </c>
      <c r="C33" s="148" t="s">
        <v>815</v>
      </c>
      <c r="D33" s="573" t="s">
        <v>822</v>
      </c>
      <c r="E33" s="605"/>
      <c r="F33" s="605">
        <v>945</v>
      </c>
      <c r="G33" s="581" t="e">
        <f t="shared" si="3"/>
        <v>#DIV/0!</v>
      </c>
      <c r="H33" s="576">
        <f t="shared" si="4"/>
        <v>945</v>
      </c>
    </row>
    <row r="34" spans="2:8" ht="16.5" customHeight="1">
      <c r="B34" s="2081" t="s">
        <v>817</v>
      </c>
      <c r="C34" s="148" t="s">
        <v>818</v>
      </c>
      <c r="D34" s="573" t="s">
        <v>816</v>
      </c>
      <c r="E34" s="605"/>
      <c r="F34" s="605">
        <v>3000</v>
      </c>
      <c r="G34" s="581" t="e">
        <f t="shared" si="3"/>
        <v>#DIV/0!</v>
      </c>
      <c r="H34" s="576">
        <f t="shared" si="4"/>
        <v>3000</v>
      </c>
    </row>
    <row r="35" spans="2:8" ht="13.5" customHeight="1">
      <c r="B35" s="2081"/>
      <c r="C35" s="148" t="s">
        <v>819</v>
      </c>
      <c r="D35" s="573" t="s">
        <v>823</v>
      </c>
      <c r="E35" s="605"/>
      <c r="F35" s="605">
        <v>148.9</v>
      </c>
      <c r="G35" s="581" t="e">
        <f t="shared" ref="G35:G54" si="5">(F35/E35)*100</f>
        <v>#DIV/0!</v>
      </c>
      <c r="H35" s="576">
        <f t="shared" ref="H35:H54" si="6">+F35-E35</f>
        <v>148.9</v>
      </c>
    </row>
    <row r="36" spans="2:8" ht="15.75" customHeight="1">
      <c r="B36" s="2081"/>
      <c r="C36" s="148" t="s">
        <v>820</v>
      </c>
      <c r="D36" s="573" t="s">
        <v>822</v>
      </c>
      <c r="E36" s="605"/>
      <c r="F36" s="605">
        <v>653</v>
      </c>
      <c r="G36" s="581" t="e">
        <f t="shared" si="5"/>
        <v>#DIV/0!</v>
      </c>
      <c r="H36" s="576">
        <f t="shared" si="6"/>
        <v>653</v>
      </c>
    </row>
    <row r="37" spans="2:8" ht="15" customHeight="1">
      <c r="B37" s="2081" t="s">
        <v>824</v>
      </c>
      <c r="C37" s="148" t="s">
        <v>825</v>
      </c>
      <c r="D37" s="573" t="s">
        <v>835</v>
      </c>
      <c r="E37" s="605"/>
      <c r="F37" s="605">
        <v>55</v>
      </c>
      <c r="G37" s="581" t="e">
        <f t="shared" si="5"/>
        <v>#DIV/0!</v>
      </c>
      <c r="H37" s="576">
        <f t="shared" si="6"/>
        <v>55</v>
      </c>
    </row>
    <row r="38" spans="2:8" ht="15" customHeight="1">
      <c r="B38" s="2081"/>
      <c r="C38" s="148" t="s">
        <v>826</v>
      </c>
      <c r="D38" s="573" t="s">
        <v>835</v>
      </c>
      <c r="E38" s="605"/>
      <c r="F38" s="605">
        <v>15</v>
      </c>
      <c r="G38" s="581" t="e">
        <f t="shared" si="5"/>
        <v>#DIV/0!</v>
      </c>
      <c r="H38" s="576">
        <f t="shared" si="6"/>
        <v>15</v>
      </c>
    </row>
    <row r="39" spans="2:8" ht="15" customHeight="1">
      <c r="B39" s="589" t="s">
        <v>827</v>
      </c>
      <c r="C39" s="148" t="s">
        <v>832</v>
      </c>
      <c r="D39" s="573" t="s">
        <v>828</v>
      </c>
      <c r="E39" s="605"/>
      <c r="F39" s="605">
        <v>36</v>
      </c>
      <c r="G39" s="581" t="e">
        <f t="shared" si="5"/>
        <v>#DIV/0!</v>
      </c>
      <c r="H39" s="576">
        <f t="shared" si="6"/>
        <v>36</v>
      </c>
    </row>
    <row r="40" spans="2:8" ht="15" customHeight="1">
      <c r="B40" s="589" t="s">
        <v>829</v>
      </c>
      <c r="C40" s="148" t="s">
        <v>831</v>
      </c>
      <c r="D40" s="573" t="s">
        <v>830</v>
      </c>
      <c r="E40" s="605">
        <v>1.2</v>
      </c>
      <c r="F40" s="605">
        <v>1.8</v>
      </c>
      <c r="G40" s="602">
        <f t="shared" si="5"/>
        <v>150</v>
      </c>
      <c r="H40" s="576">
        <f t="shared" si="6"/>
        <v>0.60000000000000009</v>
      </c>
    </row>
    <row r="41" spans="2:8" ht="15" customHeight="1">
      <c r="B41" s="2081" t="s">
        <v>833</v>
      </c>
      <c r="C41" s="148" t="s">
        <v>834</v>
      </c>
      <c r="D41" s="573" t="s">
        <v>811</v>
      </c>
      <c r="E41" s="605">
        <v>1.3</v>
      </c>
      <c r="F41" s="605">
        <v>0.5</v>
      </c>
      <c r="G41" s="602">
        <f t="shared" si="5"/>
        <v>38.46153846153846</v>
      </c>
      <c r="H41" s="576">
        <f t="shared" si="6"/>
        <v>-0.8</v>
      </c>
    </row>
    <row r="42" spans="2:8" ht="24" customHeight="1">
      <c r="B42" s="2081"/>
      <c r="C42" s="598" t="s">
        <v>836</v>
      </c>
      <c r="D42" s="573" t="s">
        <v>835</v>
      </c>
      <c r="E42" s="605">
        <v>1300</v>
      </c>
      <c r="F42" s="605">
        <v>444.2</v>
      </c>
      <c r="G42" s="602">
        <f t="shared" si="5"/>
        <v>34.169230769230765</v>
      </c>
      <c r="H42" s="576">
        <f t="shared" si="6"/>
        <v>-855.8</v>
      </c>
    </row>
    <row r="43" spans="2:8" ht="15.75" customHeight="1">
      <c r="B43" s="2081" t="s">
        <v>838</v>
      </c>
      <c r="C43" s="598" t="s">
        <v>839</v>
      </c>
      <c r="D43" s="573" t="s">
        <v>816</v>
      </c>
      <c r="E43" s="605"/>
      <c r="F43" s="605">
        <v>108</v>
      </c>
      <c r="G43" s="581" t="e">
        <f t="shared" si="5"/>
        <v>#DIV/0!</v>
      </c>
      <c r="H43" s="576">
        <f t="shared" si="6"/>
        <v>108</v>
      </c>
    </row>
    <row r="44" spans="2:8" ht="15.75" customHeight="1">
      <c r="B44" s="2081"/>
      <c r="C44" s="576" t="s">
        <v>840</v>
      </c>
      <c r="D44" s="574" t="s">
        <v>816</v>
      </c>
      <c r="E44" s="576"/>
      <c r="F44" s="576">
        <v>16</v>
      </c>
      <c r="G44" s="583" t="e">
        <f t="shared" si="5"/>
        <v>#DIV/0!</v>
      </c>
      <c r="H44" s="576">
        <f t="shared" si="6"/>
        <v>16</v>
      </c>
    </row>
    <row r="45" spans="2:8" ht="15.75" customHeight="1">
      <c r="B45" s="2081"/>
      <c r="C45" s="576" t="s">
        <v>841</v>
      </c>
      <c r="D45" s="574" t="s">
        <v>816</v>
      </c>
      <c r="E45" s="576"/>
      <c r="F45" s="576">
        <v>8</v>
      </c>
      <c r="G45" s="583" t="e">
        <f t="shared" si="5"/>
        <v>#DIV/0!</v>
      </c>
      <c r="H45" s="576">
        <f t="shared" si="6"/>
        <v>8</v>
      </c>
    </row>
    <row r="46" spans="2:8" ht="15.75" customHeight="1">
      <c r="B46" s="2081"/>
      <c r="C46" s="576" t="s">
        <v>842</v>
      </c>
      <c r="D46" s="574" t="s">
        <v>816</v>
      </c>
      <c r="E46" s="576"/>
      <c r="F46" s="576">
        <v>66</v>
      </c>
      <c r="G46" s="583" t="e">
        <f t="shared" si="5"/>
        <v>#DIV/0!</v>
      </c>
      <c r="H46" s="576">
        <f t="shared" si="6"/>
        <v>66</v>
      </c>
    </row>
    <row r="47" spans="2:8" ht="15.75" customHeight="1">
      <c r="B47" s="589" t="s">
        <v>843</v>
      </c>
      <c r="C47" s="576" t="s">
        <v>844</v>
      </c>
      <c r="D47" s="574" t="s">
        <v>811</v>
      </c>
      <c r="E47" s="576"/>
      <c r="F47" s="576">
        <v>2.5</v>
      </c>
      <c r="G47" s="583" t="e">
        <f t="shared" si="5"/>
        <v>#DIV/0!</v>
      </c>
      <c r="H47" s="576">
        <f t="shared" si="6"/>
        <v>2.5</v>
      </c>
    </row>
    <row r="48" spans="2:8" ht="15.75" customHeight="1">
      <c r="B48" s="589" t="s">
        <v>845</v>
      </c>
      <c r="C48" s="576" t="s">
        <v>846</v>
      </c>
      <c r="D48" s="574" t="s">
        <v>847</v>
      </c>
      <c r="E48" s="576"/>
      <c r="F48" s="576">
        <v>9</v>
      </c>
      <c r="G48" s="583" t="e">
        <f t="shared" si="5"/>
        <v>#DIV/0!</v>
      </c>
      <c r="H48" s="576">
        <f t="shared" si="6"/>
        <v>9</v>
      </c>
    </row>
    <row r="49" spans="2:8" ht="15.75" customHeight="1">
      <c r="B49" s="2081" t="s">
        <v>1438</v>
      </c>
      <c r="C49" s="576" t="s">
        <v>1409</v>
      </c>
      <c r="D49" s="573" t="s">
        <v>835</v>
      </c>
      <c r="E49" s="576"/>
      <c r="F49" s="576">
        <v>166</v>
      </c>
      <c r="G49" s="583" t="e">
        <f t="shared" si="5"/>
        <v>#DIV/0!</v>
      </c>
      <c r="H49" s="576">
        <f t="shared" si="6"/>
        <v>166</v>
      </c>
    </row>
    <row r="50" spans="2:8" ht="15.75" customHeight="1">
      <c r="B50" s="2081"/>
      <c r="C50" s="576" t="s">
        <v>806</v>
      </c>
      <c r="D50" s="573" t="s">
        <v>835</v>
      </c>
      <c r="E50" s="576"/>
      <c r="F50" s="576">
        <v>5</v>
      </c>
      <c r="G50" s="583" t="e">
        <f t="shared" si="5"/>
        <v>#DIV/0!</v>
      </c>
      <c r="H50" s="576">
        <f t="shared" si="6"/>
        <v>5</v>
      </c>
    </row>
    <row r="51" spans="2:8" ht="15.75" customHeight="1">
      <c r="B51" s="2081"/>
      <c r="C51" s="576" t="s">
        <v>832</v>
      </c>
      <c r="D51" s="573" t="s">
        <v>1440</v>
      </c>
      <c r="E51" s="576"/>
      <c r="F51" s="576">
        <v>23.6</v>
      </c>
      <c r="G51" s="583" t="e">
        <f t="shared" si="5"/>
        <v>#DIV/0!</v>
      </c>
      <c r="H51" s="576">
        <f t="shared" si="6"/>
        <v>23.6</v>
      </c>
    </row>
    <row r="52" spans="2:8" ht="15.75" customHeight="1">
      <c r="B52" s="2081"/>
      <c r="C52" s="576" t="s">
        <v>844</v>
      </c>
      <c r="D52" s="573" t="s">
        <v>835</v>
      </c>
      <c r="E52" s="576"/>
      <c r="F52" s="576">
        <v>2.2000000000000002</v>
      </c>
      <c r="G52" s="583" t="e">
        <f t="shared" si="5"/>
        <v>#DIV/0!</v>
      </c>
      <c r="H52" s="576">
        <f t="shared" si="6"/>
        <v>2.2000000000000002</v>
      </c>
    </row>
    <row r="53" spans="2:8" ht="15.75" customHeight="1">
      <c r="B53" s="2081"/>
      <c r="C53" s="576" t="s">
        <v>1439</v>
      </c>
      <c r="D53" s="573" t="s">
        <v>835</v>
      </c>
      <c r="E53" s="576"/>
      <c r="F53" s="576">
        <v>44</v>
      </c>
      <c r="G53" s="583" t="e">
        <f t="shared" si="5"/>
        <v>#DIV/0!</v>
      </c>
      <c r="H53" s="576">
        <f t="shared" si="6"/>
        <v>44</v>
      </c>
    </row>
    <row r="54" spans="2:8" ht="15.75" customHeight="1">
      <c r="B54" s="2081"/>
      <c r="C54" s="576" t="s">
        <v>5</v>
      </c>
      <c r="D54" s="573" t="s">
        <v>835</v>
      </c>
      <c r="E54" s="576"/>
      <c r="F54" s="576">
        <v>1.2</v>
      </c>
      <c r="G54" s="583" t="e">
        <f t="shared" si="5"/>
        <v>#DIV/0!</v>
      </c>
      <c r="H54" s="576">
        <f t="shared" si="6"/>
        <v>1.2</v>
      </c>
    </row>
    <row r="55" spans="2:8" ht="15.75" customHeight="1" thickBot="1">
      <c r="B55" s="2083"/>
      <c r="C55" s="599" t="s">
        <v>818</v>
      </c>
      <c r="D55" s="579" t="s">
        <v>816</v>
      </c>
      <c r="E55" s="599"/>
      <c r="F55" s="599">
        <v>26600</v>
      </c>
      <c r="G55" s="599"/>
      <c r="H55" s="599"/>
    </row>
    <row r="56" spans="2:8" ht="18" customHeight="1">
      <c r="B56" s="2082"/>
      <c r="C56" s="2082"/>
      <c r="D56" s="2082"/>
      <c r="E56" s="2082"/>
      <c r="F56" s="2082"/>
      <c r="G56" s="2082"/>
      <c r="H56" s="2082"/>
    </row>
    <row r="62" spans="2:8" ht="18" customHeight="1">
      <c r="B62" s="2067">
        <v>78</v>
      </c>
      <c r="C62" s="2067"/>
      <c r="D62" s="2067"/>
      <c r="E62" s="2067"/>
      <c r="F62" s="2067"/>
      <c r="G62" s="2067"/>
      <c r="H62" s="2067"/>
    </row>
  </sheetData>
  <mergeCells count="22">
    <mergeCell ref="B20:B21"/>
    <mergeCell ref="B26:B27"/>
    <mergeCell ref="B22:B24"/>
    <mergeCell ref="B8:B10"/>
    <mergeCell ref="B11:B12"/>
    <mergeCell ref="B13:B14"/>
    <mergeCell ref="B15:B17"/>
    <mergeCell ref="B18:B19"/>
    <mergeCell ref="B2:H2"/>
    <mergeCell ref="B3:H3"/>
    <mergeCell ref="B4:B5"/>
    <mergeCell ref="G4:G5"/>
    <mergeCell ref="B6:B7"/>
    <mergeCell ref="E4:F4"/>
    <mergeCell ref="B62:H62"/>
    <mergeCell ref="B30:B31"/>
    <mergeCell ref="B34:B36"/>
    <mergeCell ref="B37:B38"/>
    <mergeCell ref="B41:B42"/>
    <mergeCell ref="B56:H56"/>
    <mergeCell ref="B49:B55"/>
    <mergeCell ref="B43:B46"/>
  </mergeCells>
  <pageMargins left="0.35" right="0.2" top="0.42" bottom="0.25" header="0.4" footer="0.3"/>
  <pageSetup paperSize="9" scale="8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</sheetPr>
  <dimension ref="A1:K44"/>
  <sheetViews>
    <sheetView workbookViewId="0">
      <selection activeCell="A44" sqref="A44:F44"/>
    </sheetView>
  </sheetViews>
  <sheetFormatPr defaultRowHeight="14.25"/>
  <cols>
    <col min="1" max="1" width="3.42578125" style="551" customWidth="1"/>
    <col min="2" max="2" width="36.5703125" style="551" customWidth="1"/>
    <col min="3" max="3" width="15.42578125" style="551" customWidth="1"/>
    <col min="4" max="4" width="12.140625" style="551" customWidth="1"/>
    <col min="5" max="5" width="11.28515625" style="551" customWidth="1"/>
    <col min="6" max="6" width="10.28515625" style="551" customWidth="1"/>
    <col min="7" max="12" width="9.140625" style="551"/>
    <col min="13" max="13" width="12.42578125" style="551" customWidth="1"/>
    <col min="14" max="16384" width="9.140625" style="551"/>
  </cols>
  <sheetData>
    <row r="1" spans="2:6">
      <c r="B1" s="553" t="s">
        <v>1412</v>
      </c>
      <c r="C1" s="553"/>
      <c r="D1" s="553"/>
      <c r="E1" s="553"/>
      <c r="F1" s="554"/>
    </row>
    <row r="2" spans="2:6">
      <c r="B2" s="553" t="s">
        <v>1227</v>
      </c>
      <c r="C2" s="553"/>
      <c r="D2" s="553"/>
      <c r="E2" s="553"/>
      <c r="F2" s="554"/>
    </row>
    <row r="3" spans="2:6" ht="15">
      <c r="B3" s="555"/>
      <c r="C3" s="554"/>
      <c r="D3" s="554"/>
      <c r="E3" s="554"/>
      <c r="F3" s="554"/>
    </row>
    <row r="4" spans="2:6">
      <c r="F4" s="556" t="s">
        <v>804</v>
      </c>
    </row>
    <row r="5" spans="2:6" ht="27" customHeight="1">
      <c r="B5" s="2092" t="s">
        <v>398</v>
      </c>
      <c r="C5" s="550" t="s">
        <v>1381</v>
      </c>
      <c r="D5" s="564" t="s">
        <v>1227</v>
      </c>
      <c r="E5" s="564"/>
      <c r="F5" s="614">
        <v>2013</v>
      </c>
    </row>
    <row r="6" spans="2:6" ht="15" thickBot="1">
      <c r="B6" s="2093"/>
      <c r="C6" s="615" t="s">
        <v>1383</v>
      </c>
      <c r="D6" s="580">
        <v>2012</v>
      </c>
      <c r="E6" s="580">
        <v>2013</v>
      </c>
      <c r="F6" s="616">
        <v>2012</v>
      </c>
    </row>
    <row r="7" spans="2:6" ht="17.100000000000001" customHeight="1">
      <c r="B7" s="606" t="s">
        <v>1413</v>
      </c>
      <c r="C7" s="607"/>
      <c r="D7" s="609"/>
      <c r="E7" s="609"/>
      <c r="F7" s="610"/>
    </row>
    <row r="8" spans="2:6" ht="17.100000000000001" customHeight="1">
      <c r="B8" s="563" t="s">
        <v>1414</v>
      </c>
      <c r="C8" s="607" t="s">
        <v>1415</v>
      </c>
      <c r="D8" s="611">
        <v>386.8</v>
      </c>
      <c r="E8" s="611">
        <v>384.6</v>
      </c>
      <c r="F8" s="612">
        <v>99.431230610134406</v>
      </c>
    </row>
    <row r="9" spans="2:6" ht="17.100000000000001" customHeight="1">
      <c r="B9" s="563" t="s">
        <v>1416</v>
      </c>
      <c r="C9" s="607" t="s">
        <v>945</v>
      </c>
      <c r="D9" s="611">
        <v>158.69999999999999</v>
      </c>
      <c r="E9" s="611">
        <v>133.30000000000001</v>
      </c>
      <c r="F9" s="612">
        <v>83.994959042217999</v>
      </c>
    </row>
    <row r="10" spans="2:6" ht="17.100000000000001" customHeight="1">
      <c r="B10" s="563" t="s">
        <v>1001</v>
      </c>
      <c r="C10" s="607" t="s">
        <v>935</v>
      </c>
      <c r="D10" s="611">
        <v>1042</v>
      </c>
      <c r="E10" s="611">
        <v>958</v>
      </c>
      <c r="F10" s="612">
        <v>91.938579654510605</v>
      </c>
    </row>
    <row r="11" spans="2:6" ht="17.100000000000001" customHeight="1">
      <c r="B11" s="606" t="s">
        <v>1417</v>
      </c>
      <c r="C11" s="607"/>
      <c r="D11" s="611"/>
      <c r="E11" s="611"/>
      <c r="F11" s="612"/>
    </row>
    <row r="12" spans="2:6" ht="17.100000000000001" customHeight="1">
      <c r="B12" s="563" t="s">
        <v>1418</v>
      </c>
      <c r="C12" s="607" t="s">
        <v>945</v>
      </c>
      <c r="D12" s="611">
        <v>109.7</v>
      </c>
      <c r="E12" s="611">
        <v>132.5</v>
      </c>
      <c r="F12" s="612">
        <v>120.783956244303</v>
      </c>
    </row>
    <row r="13" spans="2:6" ht="17.100000000000001" customHeight="1">
      <c r="B13" s="606" t="s">
        <v>1419</v>
      </c>
      <c r="C13" s="607" t="s">
        <v>945</v>
      </c>
      <c r="D13" s="612">
        <v>71.599999999999994</v>
      </c>
      <c r="E13" s="612">
        <v>79</v>
      </c>
      <c r="F13" s="612">
        <v>110.335195530726</v>
      </c>
    </row>
    <row r="14" spans="2:6" ht="17.100000000000001" customHeight="1">
      <c r="B14" s="563" t="s">
        <v>1420</v>
      </c>
      <c r="C14" s="607" t="s">
        <v>945</v>
      </c>
      <c r="D14" s="612">
        <v>21.4</v>
      </c>
      <c r="E14" s="612">
        <v>24.9</v>
      </c>
      <c r="F14" s="612">
        <v>116.355140186916</v>
      </c>
    </row>
    <row r="15" spans="2:6" ht="17.100000000000001" customHeight="1">
      <c r="B15" s="563" t="s">
        <v>1421</v>
      </c>
      <c r="C15" s="607" t="s">
        <v>945</v>
      </c>
      <c r="D15" s="612">
        <v>21.6</v>
      </c>
      <c r="E15" s="612">
        <v>22</v>
      </c>
      <c r="F15" s="612">
        <v>101.851851851852</v>
      </c>
    </row>
    <row r="16" spans="2:6" ht="17.100000000000001" customHeight="1">
      <c r="B16" s="563" t="s">
        <v>1422</v>
      </c>
      <c r="C16" s="607" t="s">
        <v>945</v>
      </c>
      <c r="D16" s="612">
        <v>28.6</v>
      </c>
      <c r="E16" s="612">
        <v>32.1</v>
      </c>
      <c r="F16" s="612">
        <v>112.237762237762</v>
      </c>
    </row>
    <row r="17" spans="2:11" ht="17.100000000000001" customHeight="1">
      <c r="B17" s="563" t="s">
        <v>1423</v>
      </c>
      <c r="C17" s="607" t="s">
        <v>928</v>
      </c>
      <c r="D17" s="611">
        <v>5.6</v>
      </c>
      <c r="E17" s="611">
        <v>5.2</v>
      </c>
      <c r="F17" s="612">
        <v>92.857142857142904</v>
      </c>
    </row>
    <row r="18" spans="2:11" ht="17.100000000000001" customHeight="1">
      <c r="B18" s="563" t="s">
        <v>997</v>
      </c>
      <c r="C18" s="607" t="s">
        <v>998</v>
      </c>
      <c r="D18" s="611">
        <v>569.5</v>
      </c>
      <c r="E18" s="611">
        <v>450.9</v>
      </c>
      <c r="F18" s="612">
        <v>78.900000000000006</v>
      </c>
    </row>
    <row r="19" spans="2:11" ht="17.100000000000001" customHeight="1">
      <c r="B19" s="606" t="s">
        <v>1424</v>
      </c>
      <c r="C19" s="607"/>
      <c r="D19" s="611"/>
      <c r="E19" s="611"/>
      <c r="F19" s="612"/>
    </row>
    <row r="20" spans="2:11" ht="17.100000000000001" customHeight="1">
      <c r="B20" s="563" t="s">
        <v>1423</v>
      </c>
      <c r="C20" s="607" t="s">
        <v>928</v>
      </c>
      <c r="D20" s="611"/>
      <c r="E20" s="611"/>
      <c r="F20" s="612" t="e">
        <f>SUM(E20/D20*100)</f>
        <v>#DIV/0!</v>
      </c>
    </row>
    <row r="21" spans="2:11" ht="17.100000000000001" customHeight="1">
      <c r="B21" s="563" t="s">
        <v>997</v>
      </c>
      <c r="C21" s="607" t="s">
        <v>998</v>
      </c>
      <c r="D21" s="611"/>
      <c r="E21" s="611"/>
      <c r="F21" s="612" t="e">
        <f>SUM(E21/D21*100)</f>
        <v>#DIV/0!</v>
      </c>
    </row>
    <row r="22" spans="2:11" ht="17.100000000000001" customHeight="1">
      <c r="B22" s="606" t="s">
        <v>1425</v>
      </c>
      <c r="C22" s="607"/>
      <c r="D22" s="611"/>
      <c r="E22" s="611"/>
      <c r="F22" s="612"/>
    </row>
    <row r="23" spans="2:11" ht="17.100000000000001" customHeight="1">
      <c r="B23" s="608" t="s">
        <v>1426</v>
      </c>
      <c r="C23" s="607" t="s">
        <v>936</v>
      </c>
      <c r="D23" s="611">
        <v>48763.1</v>
      </c>
      <c r="E23" s="611">
        <v>58479.4</v>
      </c>
      <c r="F23" s="612">
        <f>SUM(E23/D23*100)</f>
        <v>119.92551745069531</v>
      </c>
    </row>
    <row r="24" spans="2:11" ht="17.100000000000001" customHeight="1">
      <c r="B24" s="563" t="s">
        <v>1423</v>
      </c>
      <c r="C24" s="607" t="s">
        <v>928</v>
      </c>
      <c r="D24" s="611">
        <v>19.600000000000001</v>
      </c>
      <c r="E24" s="611">
        <v>24</v>
      </c>
      <c r="F24" s="612">
        <f>SUM(E24/D24*100)</f>
        <v>122.44897959183672</v>
      </c>
    </row>
    <row r="25" spans="2:11" ht="17.100000000000001" customHeight="1">
      <c r="B25" s="563" t="s">
        <v>997</v>
      </c>
      <c r="C25" s="607" t="s">
        <v>998</v>
      </c>
      <c r="D25" s="611">
        <v>12921.2</v>
      </c>
      <c r="E25" s="611">
        <v>15717.1</v>
      </c>
      <c r="F25" s="612">
        <f>SUM(E25/D25*100)</f>
        <v>121.63808315017181</v>
      </c>
    </row>
    <row r="26" spans="2:11" ht="17.100000000000001" customHeight="1" thickBot="1">
      <c r="B26" s="613"/>
      <c r="C26" s="613"/>
      <c r="D26" s="613"/>
      <c r="E26" s="613"/>
      <c r="F26" s="613"/>
    </row>
    <row r="27" spans="2:11" ht="17.100000000000001" customHeight="1">
      <c r="B27" s="557"/>
      <c r="C27" s="557"/>
      <c r="D27" s="557"/>
      <c r="E27" s="557"/>
      <c r="F27" s="557"/>
    </row>
    <row r="28" spans="2:11">
      <c r="B28" s="553" t="s">
        <v>1427</v>
      </c>
      <c r="C28" s="554"/>
      <c r="D28" s="554"/>
      <c r="E28" s="554"/>
      <c r="F28" s="554"/>
    </row>
    <row r="29" spans="2:11">
      <c r="D29" s="558"/>
      <c r="E29" s="559"/>
      <c r="F29" s="560"/>
    </row>
    <row r="30" spans="2:11" ht="20.25" customHeight="1">
      <c r="B30" s="2094" t="s">
        <v>398</v>
      </c>
      <c r="C30" s="549" t="s">
        <v>922</v>
      </c>
      <c r="D30" s="561"/>
      <c r="E30" s="2089" t="s">
        <v>450</v>
      </c>
      <c r="F30" s="2090"/>
      <c r="H30" s="562"/>
      <c r="I30" s="562"/>
      <c r="J30" s="563"/>
      <c r="K30" s="563"/>
    </row>
    <row r="31" spans="2:11" ht="21" customHeight="1" thickBot="1">
      <c r="B31" s="2095"/>
      <c r="C31" s="619">
        <v>2012</v>
      </c>
      <c r="D31" s="619">
        <v>2013</v>
      </c>
      <c r="E31" s="620" t="s">
        <v>923</v>
      </c>
      <c r="F31" s="621" t="s">
        <v>1056</v>
      </c>
      <c r="H31" s="562"/>
      <c r="I31" s="562"/>
      <c r="J31" s="563"/>
      <c r="K31" s="562"/>
    </row>
    <row r="32" spans="2:11" ht="22.5" customHeight="1">
      <c r="B32" s="563" t="s">
        <v>1428</v>
      </c>
      <c r="C32" s="612">
        <v>1106.9000000000001</v>
      </c>
      <c r="D32" s="612">
        <v>1470.6</v>
      </c>
      <c r="E32" s="612">
        <v>132.85753003884699</v>
      </c>
      <c r="F32" s="612">
        <v>363.7</v>
      </c>
      <c r="H32" s="562"/>
      <c r="I32" s="562"/>
      <c r="J32" s="563"/>
      <c r="K32" s="562"/>
    </row>
    <row r="33" spans="1:11" ht="22.5" customHeight="1">
      <c r="B33" s="563" t="s">
        <v>1429</v>
      </c>
      <c r="C33" s="612">
        <v>546</v>
      </c>
      <c r="D33" s="612">
        <v>626.6</v>
      </c>
      <c r="E33" s="612">
        <v>114.761904761905</v>
      </c>
      <c r="F33" s="612">
        <v>80.599999999999994</v>
      </c>
      <c r="H33" s="562"/>
      <c r="I33" s="562"/>
      <c r="J33" s="563"/>
      <c r="K33" s="562"/>
    </row>
    <row r="34" spans="1:11" ht="22.5" customHeight="1">
      <c r="B34" s="563" t="s">
        <v>1430</v>
      </c>
      <c r="C34" s="612">
        <v>303.5</v>
      </c>
      <c r="D34" s="612">
        <v>351.3</v>
      </c>
      <c r="E34" s="612">
        <v>115.74958813838499</v>
      </c>
      <c r="F34" s="612">
        <v>47.8</v>
      </c>
      <c r="H34" s="562"/>
      <c r="I34" s="562"/>
      <c r="J34" s="563"/>
      <c r="K34" s="562"/>
    </row>
    <row r="35" spans="1:11" ht="22.5" customHeight="1">
      <c r="B35" s="563" t="s">
        <v>1431</v>
      </c>
      <c r="C35" s="612">
        <v>242.5</v>
      </c>
      <c r="D35" s="612">
        <v>275.3</v>
      </c>
      <c r="E35" s="612">
        <v>113.525773195876</v>
      </c>
      <c r="F35" s="612">
        <v>32.799999999999997</v>
      </c>
      <c r="H35" s="562"/>
      <c r="I35" s="562"/>
      <c r="J35" s="563"/>
      <c r="K35" s="562"/>
    </row>
    <row r="36" spans="1:11" ht="22.5" customHeight="1">
      <c r="B36" s="563" t="s">
        <v>1432</v>
      </c>
      <c r="C36" s="612">
        <v>498.8</v>
      </c>
      <c r="D36" s="612">
        <v>573.20000000000005</v>
      </c>
      <c r="E36" s="612">
        <v>114.91579791499601</v>
      </c>
      <c r="F36" s="612">
        <v>74.400000000000006</v>
      </c>
      <c r="H36" s="562"/>
      <c r="I36" s="562"/>
      <c r="J36" s="563"/>
      <c r="K36" s="562"/>
    </row>
    <row r="37" spans="1:11" ht="22.5" customHeight="1">
      <c r="B37" s="563" t="s">
        <v>1433</v>
      </c>
      <c r="C37" s="612">
        <v>115.5</v>
      </c>
      <c r="D37" s="612">
        <v>135.1</v>
      </c>
      <c r="E37" s="612">
        <v>116.969696969697</v>
      </c>
      <c r="F37" s="612">
        <v>19.600000000000001</v>
      </c>
      <c r="H37" s="562"/>
      <c r="I37" s="562"/>
      <c r="J37" s="563"/>
      <c r="K37" s="562"/>
    </row>
    <row r="38" spans="1:11" ht="22.5" customHeight="1">
      <c r="B38" s="563" t="s">
        <v>1434</v>
      </c>
      <c r="C38" s="612">
        <v>152.19999999999999</v>
      </c>
      <c r="D38" s="612">
        <v>178</v>
      </c>
      <c r="E38" s="612">
        <v>116.95137976346901</v>
      </c>
      <c r="F38" s="612">
        <v>25.8</v>
      </c>
      <c r="H38" s="562"/>
      <c r="I38" s="562"/>
      <c r="J38" s="563"/>
      <c r="K38" s="562"/>
    </row>
    <row r="39" spans="1:11" ht="22.5" customHeight="1" thickBot="1">
      <c r="B39" s="617" t="s">
        <v>1435</v>
      </c>
      <c r="C39" s="618">
        <v>81.3</v>
      </c>
      <c r="D39" s="618">
        <v>95.1</v>
      </c>
      <c r="E39" s="618">
        <v>116.974169741697</v>
      </c>
      <c r="F39" s="618">
        <v>13.8</v>
      </c>
      <c r="H39" s="562"/>
      <c r="I39" s="562"/>
      <c r="J39" s="563"/>
      <c r="K39" s="562"/>
    </row>
    <row r="40" spans="1:11">
      <c r="H40" s="563"/>
      <c r="I40" s="563"/>
      <c r="J40" s="563"/>
      <c r="K40" s="563"/>
    </row>
    <row r="44" spans="1:11">
      <c r="A44" s="2091">
        <v>79</v>
      </c>
      <c r="B44" s="2091"/>
      <c r="C44" s="2091"/>
      <c r="D44" s="2091"/>
      <c r="E44" s="2091"/>
      <c r="F44" s="2091"/>
    </row>
  </sheetData>
  <mergeCells count="4">
    <mergeCell ref="E30:F30"/>
    <mergeCell ref="A44:F44"/>
    <mergeCell ref="B5:B6"/>
    <mergeCell ref="B30:B31"/>
  </mergeCells>
  <phoneticPr fontId="2" type="noConversion"/>
  <printOptions horizontalCentered="1" verticalCentered="1"/>
  <pageMargins left="0.6" right="0.39370078740157499" top="0" bottom="0.196850393700787" header="0" footer="0"/>
  <pageSetup paperSize="9" orientation="portrait" horizontalDpi="120" verticalDpi="14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42"/>
  <sheetViews>
    <sheetView topLeftCell="B1" workbookViewId="0">
      <selection activeCell="P10" sqref="P10"/>
    </sheetView>
  </sheetViews>
  <sheetFormatPr defaultRowHeight="12"/>
  <cols>
    <col min="1" max="1" width="16.5703125" style="324" customWidth="1"/>
    <col min="2" max="2" width="12.42578125" style="324" customWidth="1"/>
    <col min="3" max="9" width="9.5703125" style="324" customWidth="1"/>
    <col min="10" max="10" width="10.5703125" style="324" customWidth="1"/>
    <col min="11" max="11" width="11.42578125" style="324" customWidth="1"/>
    <col min="12" max="12" width="10.5703125" style="324" customWidth="1"/>
    <col min="13" max="255" width="9.140625" style="324"/>
    <col min="256" max="256" width="5.85546875" style="324" customWidth="1"/>
    <col min="257" max="257" width="6" style="324" customWidth="1"/>
    <col min="258" max="265" width="7.7109375" style="324" customWidth="1"/>
    <col min="266" max="511" width="9.140625" style="324"/>
    <col min="512" max="512" width="5.85546875" style="324" customWidth="1"/>
    <col min="513" max="513" width="6" style="324" customWidth="1"/>
    <col min="514" max="521" width="7.7109375" style="324" customWidth="1"/>
    <col min="522" max="767" width="9.140625" style="324"/>
    <col min="768" max="768" width="5.85546875" style="324" customWidth="1"/>
    <col min="769" max="769" width="6" style="324" customWidth="1"/>
    <col min="770" max="777" width="7.7109375" style="324" customWidth="1"/>
    <col min="778" max="1023" width="9.140625" style="324"/>
    <col min="1024" max="1024" width="5.85546875" style="324" customWidth="1"/>
    <col min="1025" max="1025" width="6" style="324" customWidth="1"/>
    <col min="1026" max="1033" width="7.7109375" style="324" customWidth="1"/>
    <col min="1034" max="1279" width="9.140625" style="324"/>
    <col min="1280" max="1280" width="5.85546875" style="324" customWidth="1"/>
    <col min="1281" max="1281" width="6" style="324" customWidth="1"/>
    <col min="1282" max="1289" width="7.7109375" style="324" customWidth="1"/>
    <col min="1290" max="1535" width="9.140625" style="324"/>
    <col min="1536" max="1536" width="5.85546875" style="324" customWidth="1"/>
    <col min="1537" max="1537" width="6" style="324" customWidth="1"/>
    <col min="1538" max="1545" width="7.7109375" style="324" customWidth="1"/>
    <col min="1546" max="1791" width="9.140625" style="324"/>
    <col min="1792" max="1792" width="5.85546875" style="324" customWidth="1"/>
    <col min="1793" max="1793" width="6" style="324" customWidth="1"/>
    <col min="1794" max="1801" width="7.7109375" style="324" customWidth="1"/>
    <col min="1802" max="2047" width="9.140625" style="324"/>
    <col min="2048" max="2048" width="5.85546875" style="324" customWidth="1"/>
    <col min="2049" max="2049" width="6" style="324" customWidth="1"/>
    <col min="2050" max="2057" width="7.7109375" style="324" customWidth="1"/>
    <col min="2058" max="2303" width="9.140625" style="324"/>
    <col min="2304" max="2304" width="5.85546875" style="324" customWidth="1"/>
    <col min="2305" max="2305" width="6" style="324" customWidth="1"/>
    <col min="2306" max="2313" width="7.7109375" style="324" customWidth="1"/>
    <col min="2314" max="2559" width="9.140625" style="324"/>
    <col min="2560" max="2560" width="5.85546875" style="324" customWidth="1"/>
    <col min="2561" max="2561" width="6" style="324" customWidth="1"/>
    <col min="2562" max="2569" width="7.7109375" style="324" customWidth="1"/>
    <col min="2570" max="2815" width="9.140625" style="324"/>
    <col min="2816" max="2816" width="5.85546875" style="324" customWidth="1"/>
    <col min="2817" max="2817" width="6" style="324" customWidth="1"/>
    <col min="2818" max="2825" width="7.7109375" style="324" customWidth="1"/>
    <col min="2826" max="3071" width="9.140625" style="324"/>
    <col min="3072" max="3072" width="5.85546875" style="324" customWidth="1"/>
    <col min="3073" max="3073" width="6" style="324" customWidth="1"/>
    <col min="3074" max="3081" width="7.7109375" style="324" customWidth="1"/>
    <col min="3082" max="3327" width="9.140625" style="324"/>
    <col min="3328" max="3328" width="5.85546875" style="324" customWidth="1"/>
    <col min="3329" max="3329" width="6" style="324" customWidth="1"/>
    <col min="3330" max="3337" width="7.7109375" style="324" customWidth="1"/>
    <col min="3338" max="3583" width="9.140625" style="324"/>
    <col min="3584" max="3584" width="5.85546875" style="324" customWidth="1"/>
    <col min="3585" max="3585" width="6" style="324" customWidth="1"/>
    <col min="3586" max="3593" width="7.7109375" style="324" customWidth="1"/>
    <col min="3594" max="3839" width="9.140625" style="324"/>
    <col min="3840" max="3840" width="5.85546875" style="324" customWidth="1"/>
    <col min="3841" max="3841" width="6" style="324" customWidth="1"/>
    <col min="3842" max="3849" width="7.7109375" style="324" customWidth="1"/>
    <col min="3850" max="4095" width="9.140625" style="324"/>
    <col min="4096" max="4096" width="5.85546875" style="324" customWidth="1"/>
    <col min="4097" max="4097" width="6" style="324" customWidth="1"/>
    <col min="4098" max="4105" width="7.7109375" style="324" customWidth="1"/>
    <col min="4106" max="4351" width="9.140625" style="324"/>
    <col min="4352" max="4352" width="5.85546875" style="324" customWidth="1"/>
    <col min="4353" max="4353" width="6" style="324" customWidth="1"/>
    <col min="4354" max="4361" width="7.7109375" style="324" customWidth="1"/>
    <col min="4362" max="4607" width="9.140625" style="324"/>
    <col min="4608" max="4608" width="5.85546875" style="324" customWidth="1"/>
    <col min="4609" max="4609" width="6" style="324" customWidth="1"/>
    <col min="4610" max="4617" width="7.7109375" style="324" customWidth="1"/>
    <col min="4618" max="4863" width="9.140625" style="324"/>
    <col min="4864" max="4864" width="5.85546875" style="324" customWidth="1"/>
    <col min="4865" max="4865" width="6" style="324" customWidth="1"/>
    <col min="4866" max="4873" width="7.7109375" style="324" customWidth="1"/>
    <col min="4874" max="5119" width="9.140625" style="324"/>
    <col min="5120" max="5120" width="5.85546875" style="324" customWidth="1"/>
    <col min="5121" max="5121" width="6" style="324" customWidth="1"/>
    <col min="5122" max="5129" width="7.7109375" style="324" customWidth="1"/>
    <col min="5130" max="5375" width="9.140625" style="324"/>
    <col min="5376" max="5376" width="5.85546875" style="324" customWidth="1"/>
    <col min="5377" max="5377" width="6" style="324" customWidth="1"/>
    <col min="5378" max="5385" width="7.7109375" style="324" customWidth="1"/>
    <col min="5386" max="5631" width="9.140625" style="324"/>
    <col min="5632" max="5632" width="5.85546875" style="324" customWidth="1"/>
    <col min="5633" max="5633" width="6" style="324" customWidth="1"/>
    <col min="5634" max="5641" width="7.7109375" style="324" customWidth="1"/>
    <col min="5642" max="5887" width="9.140625" style="324"/>
    <col min="5888" max="5888" width="5.85546875" style="324" customWidth="1"/>
    <col min="5889" max="5889" width="6" style="324" customWidth="1"/>
    <col min="5890" max="5897" width="7.7109375" style="324" customWidth="1"/>
    <col min="5898" max="6143" width="9.140625" style="324"/>
    <col min="6144" max="6144" width="5.85546875" style="324" customWidth="1"/>
    <col min="6145" max="6145" width="6" style="324" customWidth="1"/>
    <col min="6146" max="6153" width="7.7109375" style="324" customWidth="1"/>
    <col min="6154" max="6399" width="9.140625" style="324"/>
    <col min="6400" max="6400" width="5.85546875" style="324" customWidth="1"/>
    <col min="6401" max="6401" width="6" style="324" customWidth="1"/>
    <col min="6402" max="6409" width="7.7109375" style="324" customWidth="1"/>
    <col min="6410" max="6655" width="9.140625" style="324"/>
    <col min="6656" max="6656" width="5.85546875" style="324" customWidth="1"/>
    <col min="6657" max="6657" width="6" style="324" customWidth="1"/>
    <col min="6658" max="6665" width="7.7109375" style="324" customWidth="1"/>
    <col min="6666" max="6911" width="9.140625" style="324"/>
    <col min="6912" max="6912" width="5.85546875" style="324" customWidth="1"/>
    <col min="6913" max="6913" width="6" style="324" customWidth="1"/>
    <col min="6914" max="6921" width="7.7109375" style="324" customWidth="1"/>
    <col min="6922" max="7167" width="9.140625" style="324"/>
    <col min="7168" max="7168" width="5.85546875" style="324" customWidth="1"/>
    <col min="7169" max="7169" width="6" style="324" customWidth="1"/>
    <col min="7170" max="7177" width="7.7109375" style="324" customWidth="1"/>
    <col min="7178" max="7423" width="9.140625" style="324"/>
    <col min="7424" max="7424" width="5.85546875" style="324" customWidth="1"/>
    <col min="7425" max="7425" width="6" style="324" customWidth="1"/>
    <col min="7426" max="7433" width="7.7109375" style="324" customWidth="1"/>
    <col min="7434" max="7679" width="9.140625" style="324"/>
    <col min="7680" max="7680" width="5.85546875" style="324" customWidth="1"/>
    <col min="7681" max="7681" width="6" style="324" customWidth="1"/>
    <col min="7682" max="7689" width="7.7109375" style="324" customWidth="1"/>
    <col min="7690" max="7935" width="9.140625" style="324"/>
    <col min="7936" max="7936" width="5.85546875" style="324" customWidth="1"/>
    <col min="7937" max="7937" width="6" style="324" customWidth="1"/>
    <col min="7938" max="7945" width="7.7109375" style="324" customWidth="1"/>
    <col min="7946" max="8191" width="9.140625" style="324"/>
    <col min="8192" max="8192" width="5.85546875" style="324" customWidth="1"/>
    <col min="8193" max="8193" width="6" style="324" customWidth="1"/>
    <col min="8194" max="8201" width="7.7109375" style="324" customWidth="1"/>
    <col min="8202" max="8447" width="9.140625" style="324"/>
    <col min="8448" max="8448" width="5.85546875" style="324" customWidth="1"/>
    <col min="8449" max="8449" width="6" style="324" customWidth="1"/>
    <col min="8450" max="8457" width="7.7109375" style="324" customWidth="1"/>
    <col min="8458" max="8703" width="9.140625" style="324"/>
    <col min="8704" max="8704" width="5.85546875" style="324" customWidth="1"/>
    <col min="8705" max="8705" width="6" style="324" customWidth="1"/>
    <col min="8706" max="8713" width="7.7109375" style="324" customWidth="1"/>
    <col min="8714" max="8959" width="9.140625" style="324"/>
    <col min="8960" max="8960" width="5.85546875" style="324" customWidth="1"/>
    <col min="8961" max="8961" width="6" style="324" customWidth="1"/>
    <col min="8962" max="8969" width="7.7109375" style="324" customWidth="1"/>
    <col min="8970" max="9215" width="9.140625" style="324"/>
    <col min="9216" max="9216" width="5.85546875" style="324" customWidth="1"/>
    <col min="9217" max="9217" width="6" style="324" customWidth="1"/>
    <col min="9218" max="9225" width="7.7109375" style="324" customWidth="1"/>
    <col min="9226" max="9471" width="9.140625" style="324"/>
    <col min="9472" max="9472" width="5.85546875" style="324" customWidth="1"/>
    <col min="9473" max="9473" width="6" style="324" customWidth="1"/>
    <col min="9474" max="9481" width="7.7109375" style="324" customWidth="1"/>
    <col min="9482" max="9727" width="9.140625" style="324"/>
    <col min="9728" max="9728" width="5.85546875" style="324" customWidth="1"/>
    <col min="9729" max="9729" width="6" style="324" customWidth="1"/>
    <col min="9730" max="9737" width="7.7109375" style="324" customWidth="1"/>
    <col min="9738" max="9983" width="9.140625" style="324"/>
    <col min="9984" max="9984" width="5.85546875" style="324" customWidth="1"/>
    <col min="9985" max="9985" width="6" style="324" customWidth="1"/>
    <col min="9986" max="9993" width="7.7109375" style="324" customWidth="1"/>
    <col min="9994" max="10239" width="9.140625" style="324"/>
    <col min="10240" max="10240" width="5.85546875" style="324" customWidth="1"/>
    <col min="10241" max="10241" width="6" style="324" customWidth="1"/>
    <col min="10242" max="10249" width="7.7109375" style="324" customWidth="1"/>
    <col min="10250" max="10495" width="9.140625" style="324"/>
    <col min="10496" max="10496" width="5.85546875" style="324" customWidth="1"/>
    <col min="10497" max="10497" width="6" style="324" customWidth="1"/>
    <col min="10498" max="10505" width="7.7109375" style="324" customWidth="1"/>
    <col min="10506" max="10751" width="9.140625" style="324"/>
    <col min="10752" max="10752" width="5.85546875" style="324" customWidth="1"/>
    <col min="10753" max="10753" width="6" style="324" customWidth="1"/>
    <col min="10754" max="10761" width="7.7109375" style="324" customWidth="1"/>
    <col min="10762" max="11007" width="9.140625" style="324"/>
    <col min="11008" max="11008" width="5.85546875" style="324" customWidth="1"/>
    <col min="11009" max="11009" width="6" style="324" customWidth="1"/>
    <col min="11010" max="11017" width="7.7109375" style="324" customWidth="1"/>
    <col min="11018" max="11263" width="9.140625" style="324"/>
    <col min="11264" max="11264" width="5.85546875" style="324" customWidth="1"/>
    <col min="11265" max="11265" width="6" style="324" customWidth="1"/>
    <col min="11266" max="11273" width="7.7109375" style="324" customWidth="1"/>
    <col min="11274" max="11519" width="9.140625" style="324"/>
    <col min="11520" max="11520" width="5.85546875" style="324" customWidth="1"/>
    <col min="11521" max="11521" width="6" style="324" customWidth="1"/>
    <col min="11522" max="11529" width="7.7109375" style="324" customWidth="1"/>
    <col min="11530" max="11775" width="9.140625" style="324"/>
    <col min="11776" max="11776" width="5.85546875" style="324" customWidth="1"/>
    <col min="11777" max="11777" width="6" style="324" customWidth="1"/>
    <col min="11778" max="11785" width="7.7109375" style="324" customWidth="1"/>
    <col min="11786" max="12031" width="9.140625" style="324"/>
    <col min="12032" max="12032" width="5.85546875" style="324" customWidth="1"/>
    <col min="12033" max="12033" width="6" style="324" customWidth="1"/>
    <col min="12034" max="12041" width="7.7109375" style="324" customWidth="1"/>
    <col min="12042" max="12287" width="9.140625" style="324"/>
    <col min="12288" max="12288" width="5.85546875" style="324" customWidth="1"/>
    <col min="12289" max="12289" width="6" style="324" customWidth="1"/>
    <col min="12290" max="12297" width="7.7109375" style="324" customWidth="1"/>
    <col min="12298" max="12543" width="9.140625" style="324"/>
    <col min="12544" max="12544" width="5.85546875" style="324" customWidth="1"/>
    <col min="12545" max="12545" width="6" style="324" customWidth="1"/>
    <col min="12546" max="12553" width="7.7109375" style="324" customWidth="1"/>
    <col min="12554" max="12799" width="9.140625" style="324"/>
    <col min="12800" max="12800" width="5.85546875" style="324" customWidth="1"/>
    <col min="12801" max="12801" width="6" style="324" customWidth="1"/>
    <col min="12802" max="12809" width="7.7109375" style="324" customWidth="1"/>
    <col min="12810" max="13055" width="9.140625" style="324"/>
    <col min="13056" max="13056" width="5.85546875" style="324" customWidth="1"/>
    <col min="13057" max="13057" width="6" style="324" customWidth="1"/>
    <col min="13058" max="13065" width="7.7109375" style="324" customWidth="1"/>
    <col min="13066" max="13311" width="9.140625" style="324"/>
    <col min="13312" max="13312" width="5.85546875" style="324" customWidth="1"/>
    <col min="13313" max="13313" width="6" style="324" customWidth="1"/>
    <col min="13314" max="13321" width="7.7109375" style="324" customWidth="1"/>
    <col min="13322" max="13567" width="9.140625" style="324"/>
    <col min="13568" max="13568" width="5.85546875" style="324" customWidth="1"/>
    <col min="13569" max="13569" width="6" style="324" customWidth="1"/>
    <col min="13570" max="13577" width="7.7109375" style="324" customWidth="1"/>
    <col min="13578" max="13823" width="9.140625" style="324"/>
    <col min="13824" max="13824" width="5.85546875" style="324" customWidth="1"/>
    <col min="13825" max="13825" width="6" style="324" customWidth="1"/>
    <col min="13826" max="13833" width="7.7109375" style="324" customWidth="1"/>
    <col min="13834" max="14079" width="9.140625" style="324"/>
    <col min="14080" max="14080" width="5.85546875" style="324" customWidth="1"/>
    <col min="14081" max="14081" width="6" style="324" customWidth="1"/>
    <col min="14082" max="14089" width="7.7109375" style="324" customWidth="1"/>
    <col min="14090" max="14335" width="9.140625" style="324"/>
    <col min="14336" max="14336" width="5.85546875" style="324" customWidth="1"/>
    <col min="14337" max="14337" width="6" style="324" customWidth="1"/>
    <col min="14338" max="14345" width="7.7109375" style="324" customWidth="1"/>
    <col min="14346" max="14591" width="9.140625" style="324"/>
    <col min="14592" max="14592" width="5.85546875" style="324" customWidth="1"/>
    <col min="14593" max="14593" width="6" style="324" customWidth="1"/>
    <col min="14594" max="14601" width="7.7109375" style="324" customWidth="1"/>
    <col min="14602" max="14847" width="9.140625" style="324"/>
    <col min="14848" max="14848" width="5.85546875" style="324" customWidth="1"/>
    <col min="14849" max="14849" width="6" style="324" customWidth="1"/>
    <col min="14850" max="14857" width="7.7109375" style="324" customWidth="1"/>
    <col min="14858" max="15103" width="9.140625" style="324"/>
    <col min="15104" max="15104" width="5.85546875" style="324" customWidth="1"/>
    <col min="15105" max="15105" width="6" style="324" customWidth="1"/>
    <col min="15106" max="15113" width="7.7109375" style="324" customWidth="1"/>
    <col min="15114" max="15359" width="9.140625" style="324"/>
    <col min="15360" max="15360" width="5.85546875" style="324" customWidth="1"/>
    <col min="15361" max="15361" width="6" style="324" customWidth="1"/>
    <col min="15362" max="15369" width="7.7109375" style="324" customWidth="1"/>
    <col min="15370" max="15615" width="9.140625" style="324"/>
    <col min="15616" max="15616" width="5.85546875" style="324" customWidth="1"/>
    <col min="15617" max="15617" width="6" style="324" customWidth="1"/>
    <col min="15618" max="15625" width="7.7109375" style="324" customWidth="1"/>
    <col min="15626" max="15871" width="9.140625" style="324"/>
    <col min="15872" max="15872" width="5.85546875" style="324" customWidth="1"/>
    <col min="15873" max="15873" width="6" style="324" customWidth="1"/>
    <col min="15874" max="15881" width="7.7109375" style="324" customWidth="1"/>
    <col min="15882" max="16127" width="9.140625" style="324"/>
    <col min="16128" max="16128" width="5.85546875" style="324" customWidth="1"/>
    <col min="16129" max="16129" width="6" style="324" customWidth="1"/>
    <col min="16130" max="16137" width="7.7109375" style="324" customWidth="1"/>
    <col min="16138" max="16384" width="9.140625" style="324"/>
  </cols>
  <sheetData>
    <row r="1" spans="1:13" ht="19.5" customHeight="1">
      <c r="A1" s="1514" t="s">
        <v>755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1467"/>
    </row>
    <row r="2" spans="1:13">
      <c r="G2" s="1509"/>
      <c r="H2" s="1509"/>
      <c r="I2" s="1509"/>
    </row>
    <row r="3" spans="1:13" ht="26.25" customHeight="1">
      <c r="A3" s="1510" t="s">
        <v>756</v>
      </c>
      <c r="B3" s="1511">
        <v>2013</v>
      </c>
      <c r="C3" s="1511"/>
      <c r="D3" s="1510" t="s">
        <v>757</v>
      </c>
      <c r="E3" s="1511"/>
      <c r="F3" s="1511"/>
      <c r="G3" s="1511"/>
      <c r="H3" s="1511"/>
      <c r="I3" s="1511"/>
      <c r="J3" s="1511" t="s">
        <v>758</v>
      </c>
      <c r="K3" s="1511"/>
      <c r="L3" s="1511"/>
    </row>
    <row r="4" spans="1:13" ht="15" customHeight="1">
      <c r="A4" s="1511"/>
      <c r="B4" s="1511"/>
      <c r="C4" s="1511"/>
      <c r="D4" s="1511" t="s">
        <v>759</v>
      </c>
      <c r="E4" s="1511"/>
      <c r="F4" s="1511" t="s">
        <v>760</v>
      </c>
      <c r="G4" s="1511"/>
      <c r="H4" s="1511" t="s">
        <v>761</v>
      </c>
      <c r="I4" s="1511"/>
      <c r="J4" s="1512" t="s">
        <v>96</v>
      </c>
      <c r="K4" s="1465" t="s">
        <v>762</v>
      </c>
      <c r="L4" s="1465" t="s">
        <v>763</v>
      </c>
    </row>
    <row r="5" spans="1:13" ht="17.25" customHeight="1">
      <c r="A5" s="1511"/>
      <c r="B5" s="1466" t="s">
        <v>96</v>
      </c>
      <c r="C5" s="1466" t="s">
        <v>94</v>
      </c>
      <c r="D5" s="1466" t="s">
        <v>96</v>
      </c>
      <c r="E5" s="1466" t="s">
        <v>94</v>
      </c>
      <c r="F5" s="1466" t="s">
        <v>96</v>
      </c>
      <c r="G5" s="1466" t="s">
        <v>94</v>
      </c>
      <c r="H5" s="1466" t="s">
        <v>96</v>
      </c>
      <c r="I5" s="1466" t="s">
        <v>94</v>
      </c>
      <c r="J5" s="1513"/>
      <c r="K5" s="1466" t="s">
        <v>764</v>
      </c>
      <c r="L5" s="1466" t="s">
        <v>94</v>
      </c>
    </row>
    <row r="6" spans="1:13" s="325" customFormat="1" ht="20.25" customHeight="1">
      <c r="A6" s="717" t="s">
        <v>526</v>
      </c>
      <c r="B6" s="718">
        <v>41812</v>
      </c>
      <c r="C6" s="718">
        <v>21509</v>
      </c>
      <c r="D6" s="719">
        <v>11316</v>
      </c>
      <c r="E6" s="719">
        <v>5495</v>
      </c>
      <c r="F6" s="719">
        <v>27828</v>
      </c>
      <c r="G6" s="719">
        <v>14412</v>
      </c>
      <c r="H6" s="719">
        <v>2668</v>
      </c>
      <c r="I6" s="719">
        <v>1602</v>
      </c>
      <c r="J6" s="720">
        <f>K6+L6</f>
        <v>24994</v>
      </c>
      <c r="K6" s="720">
        <v>12461</v>
      </c>
      <c r="L6" s="720">
        <v>12533</v>
      </c>
    </row>
    <row r="7" spans="1:13" s="325" customFormat="1" ht="20.25" customHeight="1">
      <c r="A7" s="717" t="s">
        <v>98</v>
      </c>
      <c r="B7" s="718">
        <v>3138</v>
      </c>
      <c r="C7" s="718">
        <v>1535</v>
      </c>
      <c r="D7" s="719">
        <v>866</v>
      </c>
      <c r="E7" s="719">
        <v>432</v>
      </c>
      <c r="F7" s="719">
        <v>2084</v>
      </c>
      <c r="G7" s="719">
        <v>995</v>
      </c>
      <c r="H7" s="719">
        <v>188</v>
      </c>
      <c r="I7" s="719">
        <v>108</v>
      </c>
      <c r="J7" s="720">
        <f>K7+L7</f>
        <v>1874</v>
      </c>
      <c r="K7" s="720">
        <v>1019</v>
      </c>
      <c r="L7" s="720">
        <v>855</v>
      </c>
    </row>
    <row r="8" spans="1:13" s="325" customFormat="1" ht="20.25" customHeight="1">
      <c r="A8" s="717" t="s">
        <v>99</v>
      </c>
      <c r="B8" s="718">
        <v>2099</v>
      </c>
      <c r="C8" s="718">
        <v>1008</v>
      </c>
      <c r="D8" s="719">
        <v>550</v>
      </c>
      <c r="E8" s="719">
        <v>261</v>
      </c>
      <c r="F8" s="719">
        <v>1408</v>
      </c>
      <c r="G8" s="719">
        <v>669</v>
      </c>
      <c r="H8" s="719">
        <v>141</v>
      </c>
      <c r="I8" s="719">
        <v>78</v>
      </c>
      <c r="J8" s="720">
        <f>K8+L8</f>
        <v>1249</v>
      </c>
      <c r="K8" s="720">
        <v>682</v>
      </c>
      <c r="L8" s="720">
        <v>567</v>
      </c>
    </row>
    <row r="9" spans="1:13" s="325" customFormat="1" ht="20.25" customHeight="1">
      <c r="A9" s="717" t="s">
        <v>108</v>
      </c>
      <c r="B9" s="718">
        <v>4475</v>
      </c>
      <c r="C9" s="718">
        <v>2179</v>
      </c>
      <c r="D9" s="719">
        <v>1298</v>
      </c>
      <c r="E9" s="719">
        <v>653</v>
      </c>
      <c r="F9" s="719">
        <v>2888</v>
      </c>
      <c r="G9" s="719">
        <v>1363</v>
      </c>
      <c r="H9" s="719">
        <v>289</v>
      </c>
      <c r="I9" s="719">
        <v>163</v>
      </c>
      <c r="J9" s="720">
        <f t="shared" ref="J9:J19" si="0">K9+L9</f>
        <v>2553</v>
      </c>
      <c r="K9" s="720">
        <v>1406</v>
      </c>
      <c r="L9" s="720">
        <v>1147</v>
      </c>
    </row>
    <row r="10" spans="1:13" s="325" customFormat="1" ht="20.25" customHeight="1">
      <c r="A10" s="717" t="s">
        <v>100</v>
      </c>
      <c r="B10" s="718">
        <v>1686</v>
      </c>
      <c r="C10" s="718">
        <v>817</v>
      </c>
      <c r="D10" s="719">
        <v>438</v>
      </c>
      <c r="E10" s="719">
        <v>210</v>
      </c>
      <c r="F10" s="719">
        <v>1152</v>
      </c>
      <c r="G10" s="719">
        <v>555</v>
      </c>
      <c r="H10" s="719">
        <v>96</v>
      </c>
      <c r="I10" s="719">
        <v>52</v>
      </c>
      <c r="J10" s="720">
        <f t="shared" si="0"/>
        <v>1022</v>
      </c>
      <c r="K10" s="720">
        <v>552</v>
      </c>
      <c r="L10" s="720">
        <v>470</v>
      </c>
    </row>
    <row r="11" spans="1:13" s="325" customFormat="1" ht="20.25" customHeight="1">
      <c r="A11" s="717" t="s">
        <v>101</v>
      </c>
      <c r="B11" s="718">
        <v>1345</v>
      </c>
      <c r="C11" s="718">
        <v>640</v>
      </c>
      <c r="D11" s="719">
        <v>376</v>
      </c>
      <c r="E11" s="719">
        <v>186</v>
      </c>
      <c r="F11" s="719">
        <v>897</v>
      </c>
      <c r="G11" s="719">
        <v>420</v>
      </c>
      <c r="H11" s="719">
        <v>72</v>
      </c>
      <c r="I11" s="719">
        <v>34</v>
      </c>
      <c r="J11" s="720">
        <f t="shared" si="0"/>
        <v>817</v>
      </c>
      <c r="K11" s="720">
        <v>449</v>
      </c>
      <c r="L11" s="720">
        <v>368</v>
      </c>
    </row>
    <row r="12" spans="1:13" s="325" customFormat="1" ht="20.25" customHeight="1">
      <c r="A12" s="717" t="s">
        <v>102</v>
      </c>
      <c r="B12" s="718">
        <v>3265</v>
      </c>
      <c r="C12" s="718">
        <v>1580</v>
      </c>
      <c r="D12" s="719">
        <v>963</v>
      </c>
      <c r="E12" s="719">
        <v>448</v>
      </c>
      <c r="F12" s="719">
        <v>2136</v>
      </c>
      <c r="G12" s="719">
        <v>1032</v>
      </c>
      <c r="H12" s="719">
        <v>166</v>
      </c>
      <c r="I12" s="719">
        <v>100</v>
      </c>
      <c r="J12" s="720">
        <f t="shared" si="0"/>
        <v>1899</v>
      </c>
      <c r="K12" s="720">
        <v>1018</v>
      </c>
      <c r="L12" s="720">
        <v>881</v>
      </c>
    </row>
    <row r="13" spans="1:13" s="325" customFormat="1" ht="20.25" customHeight="1">
      <c r="A13" s="717" t="s">
        <v>103</v>
      </c>
      <c r="B13" s="718">
        <v>2631</v>
      </c>
      <c r="C13" s="718">
        <v>1249</v>
      </c>
      <c r="D13" s="719">
        <v>810</v>
      </c>
      <c r="E13" s="719">
        <v>374</v>
      </c>
      <c r="F13" s="719">
        <v>1735</v>
      </c>
      <c r="G13" s="719">
        <v>825</v>
      </c>
      <c r="H13" s="719">
        <v>86</v>
      </c>
      <c r="I13" s="719">
        <v>50</v>
      </c>
      <c r="J13" s="720">
        <f t="shared" si="0"/>
        <v>1556</v>
      </c>
      <c r="K13" s="720">
        <v>840</v>
      </c>
      <c r="L13" s="720">
        <v>716</v>
      </c>
    </row>
    <row r="14" spans="1:13" s="325" customFormat="1" ht="20.25" customHeight="1">
      <c r="A14" s="717" t="s">
        <v>106</v>
      </c>
      <c r="B14" s="718">
        <v>2001</v>
      </c>
      <c r="C14" s="718">
        <v>960</v>
      </c>
      <c r="D14" s="719">
        <v>535</v>
      </c>
      <c r="E14" s="719">
        <v>258</v>
      </c>
      <c r="F14" s="719">
        <v>1368</v>
      </c>
      <c r="G14" s="719">
        <v>647</v>
      </c>
      <c r="H14" s="719">
        <v>98</v>
      </c>
      <c r="I14" s="719">
        <v>55</v>
      </c>
      <c r="J14" s="720">
        <f t="shared" si="0"/>
        <v>1222</v>
      </c>
      <c r="K14" s="720">
        <v>668</v>
      </c>
      <c r="L14" s="720">
        <v>554</v>
      </c>
    </row>
    <row r="15" spans="1:13" s="325" customFormat="1" ht="20.25" customHeight="1">
      <c r="A15" s="717" t="s">
        <v>104</v>
      </c>
      <c r="B15" s="718">
        <v>3119</v>
      </c>
      <c r="C15" s="718">
        <v>1493</v>
      </c>
      <c r="D15" s="719">
        <v>924</v>
      </c>
      <c r="E15" s="719">
        <v>427</v>
      </c>
      <c r="F15" s="719">
        <v>2061</v>
      </c>
      <c r="G15" s="719">
        <v>986</v>
      </c>
      <c r="H15" s="719">
        <v>134</v>
      </c>
      <c r="I15" s="719">
        <v>80</v>
      </c>
      <c r="J15" s="720">
        <f t="shared" si="0"/>
        <v>1827</v>
      </c>
      <c r="K15" s="720">
        <v>978</v>
      </c>
      <c r="L15" s="720">
        <v>849</v>
      </c>
    </row>
    <row r="16" spans="1:13" s="325" customFormat="1" ht="20.25" customHeight="1">
      <c r="A16" s="717" t="s">
        <v>105</v>
      </c>
      <c r="B16" s="718">
        <v>1737</v>
      </c>
      <c r="C16" s="718">
        <v>838</v>
      </c>
      <c r="D16" s="719">
        <v>449</v>
      </c>
      <c r="E16" s="719">
        <v>211</v>
      </c>
      <c r="F16" s="719">
        <v>1195</v>
      </c>
      <c r="G16" s="719">
        <v>575</v>
      </c>
      <c r="H16" s="719">
        <v>93</v>
      </c>
      <c r="I16" s="719">
        <v>52</v>
      </c>
      <c r="J16" s="720">
        <f t="shared" si="0"/>
        <v>1064</v>
      </c>
      <c r="K16" s="720">
        <v>569</v>
      </c>
      <c r="L16" s="720">
        <v>495</v>
      </c>
    </row>
    <row r="17" spans="1:12" s="325" customFormat="1" ht="20.25" customHeight="1">
      <c r="A17" s="717" t="s">
        <v>107</v>
      </c>
      <c r="B17" s="718">
        <v>3493</v>
      </c>
      <c r="C17" s="718">
        <v>1699</v>
      </c>
      <c r="D17" s="719">
        <v>1095</v>
      </c>
      <c r="E17" s="719">
        <v>558</v>
      </c>
      <c r="F17" s="719">
        <v>2230</v>
      </c>
      <c r="G17" s="719">
        <v>1044</v>
      </c>
      <c r="H17" s="719">
        <v>168</v>
      </c>
      <c r="I17" s="719">
        <v>97</v>
      </c>
      <c r="J17" s="720">
        <f t="shared" si="0"/>
        <v>1978</v>
      </c>
      <c r="K17" s="720">
        <v>1085</v>
      </c>
      <c r="L17" s="720">
        <v>893</v>
      </c>
    </row>
    <row r="18" spans="1:12" s="325" customFormat="1" ht="20.25" customHeight="1">
      <c r="A18" s="717" t="s">
        <v>109</v>
      </c>
      <c r="B18" s="718">
        <v>2664</v>
      </c>
      <c r="C18" s="718">
        <v>1322</v>
      </c>
      <c r="D18" s="719">
        <v>778</v>
      </c>
      <c r="E18" s="719">
        <v>383</v>
      </c>
      <c r="F18" s="719">
        <v>1733</v>
      </c>
      <c r="G18" s="719">
        <v>841</v>
      </c>
      <c r="H18" s="719">
        <v>153</v>
      </c>
      <c r="I18" s="719">
        <v>98</v>
      </c>
      <c r="J18" s="720">
        <f t="shared" si="0"/>
        <v>1566</v>
      </c>
      <c r="K18" s="720">
        <v>831</v>
      </c>
      <c r="L18" s="720">
        <v>735</v>
      </c>
    </row>
    <row r="19" spans="1:12" s="325" customFormat="1" ht="20.25" customHeight="1">
      <c r="A19" s="717" t="s">
        <v>110</v>
      </c>
      <c r="B19" s="718">
        <v>1636</v>
      </c>
      <c r="C19" s="718">
        <v>809</v>
      </c>
      <c r="D19" s="719">
        <v>483</v>
      </c>
      <c r="E19" s="719">
        <v>242</v>
      </c>
      <c r="F19" s="719">
        <v>1070</v>
      </c>
      <c r="G19" s="719">
        <v>520</v>
      </c>
      <c r="H19" s="719">
        <v>83</v>
      </c>
      <c r="I19" s="719">
        <v>47</v>
      </c>
      <c r="J19" s="720">
        <f t="shared" si="0"/>
        <v>934</v>
      </c>
      <c r="K19" s="720">
        <v>499</v>
      </c>
      <c r="L19" s="720">
        <v>435</v>
      </c>
    </row>
    <row r="20" spans="1:12" s="325" customFormat="1" ht="20.25" customHeight="1">
      <c r="A20" s="721" t="s">
        <v>93</v>
      </c>
      <c r="B20" s="722">
        <v>75101</v>
      </c>
      <c r="C20" s="722">
        <v>37638</v>
      </c>
      <c r="D20" s="721">
        <v>20881</v>
      </c>
      <c r="E20" s="721">
        <v>10138</v>
      </c>
      <c r="F20" s="721">
        <v>49785</v>
      </c>
      <c r="G20" s="721">
        <v>24884</v>
      </c>
      <c r="H20" s="721">
        <v>4435</v>
      </c>
      <c r="I20" s="721">
        <v>2616</v>
      </c>
      <c r="J20" s="723">
        <f>SUM(J6:J19)</f>
        <v>44555</v>
      </c>
      <c r="K20" s="723">
        <v>23057</v>
      </c>
      <c r="L20" s="723">
        <v>21498</v>
      </c>
    </row>
    <row r="29" spans="1:12">
      <c r="A29" s="1508">
        <v>22</v>
      </c>
      <c r="B29" s="1508"/>
      <c r="C29" s="1508"/>
      <c r="D29" s="1508"/>
      <c r="E29" s="1508"/>
      <c r="F29" s="1508"/>
      <c r="G29" s="1508"/>
      <c r="H29" s="1508"/>
      <c r="I29" s="1508"/>
      <c r="J29" s="1508"/>
      <c r="K29" s="1508"/>
      <c r="L29" s="1508"/>
    </row>
    <row r="41" spans="2:5">
      <c r="C41" s="326" t="s">
        <v>759</v>
      </c>
      <c r="D41" s="326" t="s">
        <v>760</v>
      </c>
      <c r="E41" s="326" t="s">
        <v>396</v>
      </c>
    </row>
    <row r="42" spans="2:5">
      <c r="B42" s="324">
        <v>74723</v>
      </c>
      <c r="C42" s="324">
        <v>20490</v>
      </c>
      <c r="D42" s="324">
        <v>49952</v>
      </c>
      <c r="E42" s="324">
        <v>4281</v>
      </c>
    </row>
  </sheetData>
  <mergeCells count="11">
    <mergeCell ref="A1:L1"/>
    <mergeCell ref="A29:L29"/>
    <mergeCell ref="G2:I2"/>
    <mergeCell ref="A3:A5"/>
    <mergeCell ref="B3:C4"/>
    <mergeCell ref="D3:I3"/>
    <mergeCell ref="J3:L3"/>
    <mergeCell ref="D4:E4"/>
    <mergeCell ref="F4:G4"/>
    <mergeCell ref="H4:I4"/>
    <mergeCell ref="J4:J5"/>
  </mergeCells>
  <pageMargins left="0.7" right="0.7" top="0.75" bottom="0.75" header="0.3" footer="0.3"/>
  <pageSetup paperSize="9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S24"/>
  <sheetViews>
    <sheetView topLeftCell="A16" zoomScale="106" zoomScaleNormal="106" workbookViewId="0">
      <selection activeCell="A25" sqref="A25"/>
    </sheetView>
  </sheetViews>
  <sheetFormatPr defaultRowHeight="12.75"/>
  <cols>
    <col min="1" max="1" width="13.7109375" style="134" customWidth="1"/>
    <col min="2" max="2" width="6.7109375" style="134" customWidth="1"/>
    <col min="3" max="3" width="6.42578125" style="134" customWidth="1"/>
    <col min="4" max="4" width="7.140625" style="134" customWidth="1"/>
    <col min="5" max="5" width="7.28515625" style="134" customWidth="1"/>
    <col min="6" max="6" width="6.85546875" style="134" customWidth="1"/>
    <col min="7" max="7" width="10.140625" style="134" customWidth="1"/>
    <col min="8" max="8" width="6.28515625" style="134" customWidth="1"/>
    <col min="9" max="10" width="6.5703125" style="134" customWidth="1"/>
    <col min="11" max="14" width="7.140625" style="134" customWidth="1"/>
    <col min="15" max="15" width="9.42578125" style="134" customWidth="1"/>
    <col min="16" max="16" width="6.85546875" style="134" customWidth="1"/>
    <col min="17" max="18" width="6.5703125" style="134" customWidth="1"/>
    <col min="19" max="19" width="7.85546875" style="134" customWidth="1"/>
    <col min="20" max="16384" width="9.140625" style="134"/>
  </cols>
  <sheetData>
    <row r="2" spans="1:19">
      <c r="A2" s="1548" t="s">
        <v>333</v>
      </c>
      <c r="B2" s="1548"/>
      <c r="C2" s="1548"/>
      <c r="D2" s="1548"/>
      <c r="E2" s="1548"/>
      <c r="F2" s="1548"/>
      <c r="G2" s="1548"/>
      <c r="H2" s="1548"/>
      <c r="I2" s="1548"/>
      <c r="J2" s="1548"/>
      <c r="K2" s="1548"/>
      <c r="L2" s="1548"/>
      <c r="M2" s="1548"/>
      <c r="N2" s="1548"/>
      <c r="O2" s="1548"/>
      <c r="P2" s="1548"/>
      <c r="Q2" s="1548"/>
      <c r="R2" s="1548"/>
      <c r="S2" s="1548"/>
    </row>
    <row r="3" spans="1:19">
      <c r="A3" s="134" t="s">
        <v>1518</v>
      </c>
    </row>
    <row r="4" spans="1:19" ht="23.25" customHeight="1">
      <c r="A4" s="1719" t="s">
        <v>208</v>
      </c>
      <c r="B4" s="2099">
        <v>2012</v>
      </c>
      <c r="C4" s="2099">
        <v>2013</v>
      </c>
      <c r="D4" s="2102" t="s">
        <v>334</v>
      </c>
      <c r="E4" s="2103"/>
      <c r="F4" s="2103"/>
      <c r="G4" s="2103"/>
      <c r="H4" s="2103"/>
      <c r="I4" s="2103"/>
      <c r="J4" s="2103"/>
      <c r="K4" s="2103"/>
      <c r="L4" s="2103"/>
      <c r="M4" s="2103"/>
      <c r="N4" s="2103"/>
      <c r="O4" s="2103"/>
      <c r="P4" s="2103"/>
      <c r="Q4" s="2103"/>
      <c r="R4" s="2103"/>
      <c r="S4" s="2104"/>
    </row>
    <row r="5" spans="1:19" ht="52.5" customHeight="1">
      <c r="A5" s="1720"/>
      <c r="B5" s="2100"/>
      <c r="C5" s="2100"/>
      <c r="D5" s="2096" t="s">
        <v>335</v>
      </c>
      <c r="E5" s="2096" t="s">
        <v>336</v>
      </c>
      <c r="F5" s="2096" t="s">
        <v>337</v>
      </c>
      <c r="G5" s="2096" t="s">
        <v>1517</v>
      </c>
      <c r="H5" s="2105" t="s">
        <v>338</v>
      </c>
      <c r="I5" s="2096" t="s">
        <v>339</v>
      </c>
      <c r="J5" s="2096" t="s">
        <v>1515</v>
      </c>
      <c r="K5" s="2096" t="s">
        <v>340</v>
      </c>
      <c r="L5" s="2096" t="s">
        <v>860</v>
      </c>
      <c r="M5" s="2096" t="s">
        <v>1516</v>
      </c>
      <c r="N5" s="2096" t="s">
        <v>1514</v>
      </c>
      <c r="O5" s="2096" t="s">
        <v>341</v>
      </c>
      <c r="P5" s="2096" t="s">
        <v>342</v>
      </c>
      <c r="Q5" s="2096" t="s">
        <v>343</v>
      </c>
      <c r="R5" s="2096" t="s">
        <v>867</v>
      </c>
      <c r="S5" s="2096" t="s">
        <v>344</v>
      </c>
    </row>
    <row r="6" spans="1:19" ht="78.75" customHeight="1" thickBot="1">
      <c r="A6" s="2098"/>
      <c r="B6" s="2101"/>
      <c r="C6" s="2101"/>
      <c r="D6" s="2097"/>
      <c r="E6" s="2097"/>
      <c r="F6" s="2097"/>
      <c r="G6" s="2097"/>
      <c r="H6" s="2106"/>
      <c r="I6" s="2097"/>
      <c r="J6" s="2097"/>
      <c r="K6" s="2097"/>
      <c r="L6" s="2097"/>
      <c r="M6" s="2097"/>
      <c r="N6" s="2097"/>
      <c r="O6" s="2097"/>
      <c r="P6" s="2097"/>
      <c r="Q6" s="2097"/>
      <c r="R6" s="2097"/>
      <c r="S6" s="2097"/>
    </row>
    <row r="7" spans="1:19" ht="23.25" customHeight="1">
      <c r="A7" s="714" t="s">
        <v>345</v>
      </c>
      <c r="B7" s="240">
        <v>72</v>
      </c>
      <c r="C7" s="240">
        <f>SUM(D7:S7)</f>
        <v>36</v>
      </c>
      <c r="D7" s="240">
        <v>3</v>
      </c>
      <c r="E7" s="240">
        <v>10</v>
      </c>
      <c r="F7" s="240">
        <v>13</v>
      </c>
      <c r="G7" s="240"/>
      <c r="H7" s="240"/>
      <c r="I7" s="240"/>
      <c r="J7" s="240"/>
      <c r="K7" s="240"/>
      <c r="L7" s="240">
        <v>1</v>
      </c>
      <c r="M7" s="240"/>
      <c r="N7" s="240"/>
      <c r="O7" s="240">
        <v>7</v>
      </c>
      <c r="P7" s="240">
        <v>1</v>
      </c>
      <c r="Q7" s="240"/>
      <c r="R7" s="240"/>
      <c r="S7" s="240">
        <v>1</v>
      </c>
    </row>
    <row r="8" spans="1:19" ht="23.25" customHeight="1">
      <c r="A8" s="714" t="s">
        <v>149</v>
      </c>
      <c r="B8" s="240">
        <v>164</v>
      </c>
      <c r="C8" s="240">
        <f t="shared" ref="C8:C20" si="0">SUM(D8:S8)</f>
        <v>20</v>
      </c>
      <c r="D8" s="240">
        <v>10</v>
      </c>
      <c r="E8" s="240"/>
      <c r="F8" s="240">
        <v>7</v>
      </c>
      <c r="G8" s="240"/>
      <c r="H8" s="240"/>
      <c r="I8" s="240"/>
      <c r="J8" s="240"/>
      <c r="K8" s="240"/>
      <c r="L8" s="240"/>
      <c r="M8" s="240"/>
      <c r="N8" s="240">
        <v>3</v>
      </c>
      <c r="O8" s="240"/>
      <c r="P8" s="240"/>
      <c r="Q8" s="240"/>
      <c r="R8" s="240"/>
      <c r="S8" s="240"/>
    </row>
    <row r="9" spans="1:19" ht="23.25" customHeight="1">
      <c r="A9" s="714" t="s">
        <v>190</v>
      </c>
      <c r="B9" s="240">
        <v>125</v>
      </c>
      <c r="C9" s="240">
        <f t="shared" si="0"/>
        <v>41</v>
      </c>
      <c r="D9" s="240">
        <v>13</v>
      </c>
      <c r="E9" s="240">
        <v>2</v>
      </c>
      <c r="F9" s="240">
        <v>18</v>
      </c>
      <c r="G9" s="240"/>
      <c r="H9" s="240"/>
      <c r="I9" s="240">
        <v>3</v>
      </c>
      <c r="J9" s="240">
        <v>4</v>
      </c>
      <c r="K9" s="240"/>
      <c r="L9" s="240"/>
      <c r="M9" s="240"/>
      <c r="N9" s="240"/>
      <c r="O9" s="240">
        <v>1</v>
      </c>
      <c r="P9" s="240"/>
      <c r="Q9" s="240"/>
      <c r="R9" s="240"/>
      <c r="S9" s="240"/>
    </row>
    <row r="10" spans="1:19" ht="23.25" customHeight="1">
      <c r="A10" s="714" t="s">
        <v>150</v>
      </c>
      <c r="B10" s="240">
        <v>101</v>
      </c>
      <c r="C10" s="240">
        <f t="shared" si="0"/>
        <v>53</v>
      </c>
      <c r="D10" s="240">
        <v>20</v>
      </c>
      <c r="E10" s="240"/>
      <c r="F10" s="240">
        <v>25</v>
      </c>
      <c r="G10" s="240"/>
      <c r="H10" s="240"/>
      <c r="I10" s="240">
        <v>4</v>
      </c>
      <c r="J10" s="240"/>
      <c r="K10" s="240"/>
      <c r="L10" s="240">
        <v>3</v>
      </c>
      <c r="M10" s="240"/>
      <c r="N10" s="240">
        <v>1</v>
      </c>
      <c r="O10" s="240"/>
      <c r="P10" s="240"/>
      <c r="Q10" s="240"/>
      <c r="R10" s="240"/>
      <c r="S10" s="240"/>
    </row>
    <row r="11" spans="1:19" ht="23.25" customHeight="1">
      <c r="A11" s="714" t="s">
        <v>151</v>
      </c>
      <c r="B11" s="240">
        <v>135</v>
      </c>
      <c r="C11" s="240">
        <f t="shared" si="0"/>
        <v>42</v>
      </c>
      <c r="D11" s="240">
        <v>10</v>
      </c>
      <c r="E11" s="240">
        <v>2</v>
      </c>
      <c r="F11" s="240">
        <v>22</v>
      </c>
      <c r="G11" s="240"/>
      <c r="H11" s="240"/>
      <c r="I11" s="240">
        <v>1</v>
      </c>
      <c r="J11" s="240"/>
      <c r="K11" s="240">
        <v>1</v>
      </c>
      <c r="L11" s="240"/>
      <c r="M11" s="240"/>
      <c r="N11" s="240">
        <v>3</v>
      </c>
      <c r="O11" s="240"/>
      <c r="P11" s="240"/>
      <c r="Q11" s="240">
        <v>1</v>
      </c>
      <c r="R11" s="240"/>
      <c r="S11" s="240">
        <v>2</v>
      </c>
    </row>
    <row r="12" spans="1:19" ht="23.25" customHeight="1">
      <c r="A12" s="714" t="s">
        <v>152</v>
      </c>
      <c r="B12" s="240">
        <v>80</v>
      </c>
      <c r="C12" s="240">
        <f t="shared" si="0"/>
        <v>125</v>
      </c>
      <c r="D12" s="240">
        <v>22</v>
      </c>
      <c r="E12" s="240">
        <v>83</v>
      </c>
      <c r="F12" s="240">
        <v>20</v>
      </c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</row>
    <row r="13" spans="1:19" ht="23.25" customHeight="1">
      <c r="A13" s="714" t="s">
        <v>346</v>
      </c>
      <c r="B13" s="240">
        <v>186</v>
      </c>
      <c r="C13" s="240">
        <f t="shared" si="0"/>
        <v>324</v>
      </c>
      <c r="D13" s="240">
        <v>10</v>
      </c>
      <c r="E13" s="240">
        <v>277</v>
      </c>
      <c r="F13" s="240">
        <v>28</v>
      </c>
      <c r="G13" s="240"/>
      <c r="H13" s="240"/>
      <c r="I13" s="240">
        <v>2</v>
      </c>
      <c r="J13" s="240"/>
      <c r="K13" s="240">
        <v>2</v>
      </c>
      <c r="L13" s="240">
        <v>1</v>
      </c>
      <c r="M13" s="240">
        <v>1</v>
      </c>
      <c r="N13" s="240">
        <v>2</v>
      </c>
      <c r="O13" s="240"/>
      <c r="P13" s="240"/>
      <c r="Q13" s="240"/>
      <c r="R13" s="240"/>
      <c r="S13" s="240">
        <v>1</v>
      </c>
    </row>
    <row r="14" spans="1:19" ht="23.25" customHeight="1">
      <c r="A14" s="714" t="s">
        <v>347</v>
      </c>
      <c r="B14" s="240">
        <v>48</v>
      </c>
      <c r="C14" s="240">
        <f t="shared" si="0"/>
        <v>25</v>
      </c>
      <c r="D14" s="240">
        <v>7</v>
      </c>
      <c r="E14" s="240">
        <v>2</v>
      </c>
      <c r="F14" s="240">
        <v>10</v>
      </c>
      <c r="G14" s="240"/>
      <c r="H14" s="240"/>
      <c r="I14" s="240">
        <v>3</v>
      </c>
      <c r="J14" s="240"/>
      <c r="K14" s="240"/>
      <c r="L14" s="240">
        <v>1</v>
      </c>
      <c r="M14" s="240"/>
      <c r="N14" s="240">
        <v>1</v>
      </c>
      <c r="O14" s="240"/>
      <c r="P14" s="240"/>
      <c r="Q14" s="240"/>
      <c r="R14" s="240"/>
      <c r="S14" s="240">
        <v>1</v>
      </c>
    </row>
    <row r="15" spans="1:19" ht="23.25" customHeight="1">
      <c r="A15" s="714" t="s">
        <v>155</v>
      </c>
      <c r="B15" s="240">
        <v>224</v>
      </c>
      <c r="C15" s="240">
        <f t="shared" si="0"/>
        <v>22</v>
      </c>
      <c r="D15" s="240">
        <v>11</v>
      </c>
      <c r="E15" s="240"/>
      <c r="F15" s="240">
        <v>8</v>
      </c>
      <c r="G15" s="240"/>
      <c r="H15" s="240"/>
      <c r="I15" s="240"/>
      <c r="J15" s="240"/>
      <c r="K15" s="240"/>
      <c r="L15" s="240">
        <v>1</v>
      </c>
      <c r="M15" s="240"/>
      <c r="N15" s="240"/>
      <c r="O15" s="240"/>
      <c r="P15" s="240"/>
      <c r="Q15" s="240"/>
      <c r="R15" s="240"/>
      <c r="S15" s="240">
        <v>2</v>
      </c>
    </row>
    <row r="16" spans="1:19" ht="23.25" customHeight="1">
      <c r="A16" s="714" t="s">
        <v>156</v>
      </c>
      <c r="B16" s="240">
        <v>95</v>
      </c>
      <c r="C16" s="240">
        <f t="shared" si="0"/>
        <v>41</v>
      </c>
      <c r="D16" s="240">
        <v>3</v>
      </c>
      <c r="E16" s="240"/>
      <c r="F16" s="240">
        <v>26</v>
      </c>
      <c r="G16" s="240"/>
      <c r="H16" s="240">
        <v>1</v>
      </c>
      <c r="I16" s="240">
        <v>3</v>
      </c>
      <c r="J16" s="240"/>
      <c r="K16" s="240">
        <v>2</v>
      </c>
      <c r="L16" s="240">
        <v>3</v>
      </c>
      <c r="M16" s="240"/>
      <c r="N16" s="240"/>
      <c r="O16" s="240"/>
      <c r="P16" s="240"/>
      <c r="Q16" s="240"/>
      <c r="R16" s="240"/>
      <c r="S16" s="240">
        <v>3</v>
      </c>
    </row>
    <row r="17" spans="1:19" ht="23.25" customHeight="1">
      <c r="A17" s="714" t="s">
        <v>192</v>
      </c>
      <c r="B17" s="240">
        <v>207</v>
      </c>
      <c r="C17" s="240">
        <f t="shared" si="0"/>
        <v>73</v>
      </c>
      <c r="D17" s="240">
        <v>27</v>
      </c>
      <c r="E17" s="240">
        <v>1</v>
      </c>
      <c r="F17" s="240">
        <v>35</v>
      </c>
      <c r="G17" s="240"/>
      <c r="H17" s="240"/>
      <c r="I17" s="240">
        <v>2</v>
      </c>
      <c r="J17" s="240"/>
      <c r="K17" s="240"/>
      <c r="L17" s="240"/>
      <c r="M17" s="240"/>
      <c r="N17" s="240"/>
      <c r="O17" s="240"/>
      <c r="P17" s="240">
        <v>5</v>
      </c>
      <c r="Q17" s="240">
        <v>2</v>
      </c>
      <c r="R17" s="240"/>
      <c r="S17" s="240">
        <v>1</v>
      </c>
    </row>
    <row r="18" spans="1:19" ht="23.25" customHeight="1">
      <c r="A18" s="714" t="s">
        <v>157</v>
      </c>
      <c r="B18" s="240">
        <v>79</v>
      </c>
      <c r="C18" s="240">
        <f t="shared" si="0"/>
        <v>81</v>
      </c>
      <c r="D18" s="240">
        <v>20</v>
      </c>
      <c r="E18" s="240">
        <v>29</v>
      </c>
      <c r="F18" s="240">
        <v>27</v>
      </c>
      <c r="G18" s="240"/>
      <c r="H18" s="240"/>
      <c r="I18" s="240">
        <v>1</v>
      </c>
      <c r="J18" s="240"/>
      <c r="K18" s="240"/>
      <c r="L18" s="240">
        <v>1</v>
      </c>
      <c r="M18" s="240"/>
      <c r="N18" s="240"/>
      <c r="O18" s="240">
        <v>1</v>
      </c>
      <c r="P18" s="240"/>
      <c r="Q18" s="240"/>
      <c r="R18" s="240"/>
      <c r="S18" s="240">
        <v>2</v>
      </c>
    </row>
    <row r="19" spans="1:19" ht="23.25" customHeight="1">
      <c r="A19" s="714" t="s">
        <v>348</v>
      </c>
      <c r="B19" s="240">
        <v>112</v>
      </c>
      <c r="C19" s="240">
        <f t="shared" si="0"/>
        <v>18</v>
      </c>
      <c r="D19" s="240">
        <v>10</v>
      </c>
      <c r="E19" s="240">
        <v>2</v>
      </c>
      <c r="F19" s="240">
        <v>4</v>
      </c>
      <c r="G19" s="240"/>
      <c r="H19" s="240">
        <v>1</v>
      </c>
      <c r="I19" s="240"/>
      <c r="J19" s="240"/>
      <c r="K19" s="240"/>
      <c r="L19" s="240"/>
      <c r="M19" s="240"/>
      <c r="N19" s="240">
        <v>1</v>
      </c>
      <c r="O19" s="240"/>
      <c r="P19" s="240"/>
      <c r="Q19" s="240"/>
      <c r="R19" s="240"/>
      <c r="S19" s="240"/>
    </row>
    <row r="20" spans="1:19" ht="23.25" customHeight="1">
      <c r="A20" s="714" t="s">
        <v>159</v>
      </c>
      <c r="B20" s="240">
        <v>665</v>
      </c>
      <c r="C20" s="240">
        <f t="shared" si="0"/>
        <v>705</v>
      </c>
      <c r="D20" s="240">
        <v>59</v>
      </c>
      <c r="E20" s="240">
        <v>138</v>
      </c>
      <c r="F20" s="240">
        <v>130</v>
      </c>
      <c r="G20" s="240">
        <v>6</v>
      </c>
      <c r="H20" s="240">
        <v>184</v>
      </c>
      <c r="I20" s="240">
        <v>35</v>
      </c>
      <c r="J20" s="240">
        <v>4</v>
      </c>
      <c r="K20" s="240">
        <v>4</v>
      </c>
      <c r="L20" s="240">
        <v>3</v>
      </c>
      <c r="M20" s="240"/>
      <c r="N20" s="240">
        <v>17</v>
      </c>
      <c r="O20" s="240">
        <v>40</v>
      </c>
      <c r="P20" s="240">
        <v>39</v>
      </c>
      <c r="Q20" s="240"/>
      <c r="R20" s="240">
        <v>15</v>
      </c>
      <c r="S20" s="240">
        <v>31</v>
      </c>
    </row>
    <row r="21" spans="1:19" ht="23.25" customHeight="1" thickBot="1">
      <c r="A21" s="715" t="s">
        <v>133</v>
      </c>
      <c r="B21" s="716">
        <f>SUM(B7:B20)</f>
        <v>2293</v>
      </c>
      <c r="C21" s="716">
        <f>SUM(D21:S21)</f>
        <v>1606</v>
      </c>
      <c r="D21" s="716">
        <f>SUM(D7:D20)</f>
        <v>225</v>
      </c>
      <c r="E21" s="716">
        <f t="shared" ref="E21:S21" si="1">SUM(E7:E20)</f>
        <v>546</v>
      </c>
      <c r="F21" s="716">
        <f t="shared" si="1"/>
        <v>373</v>
      </c>
      <c r="G21" s="716">
        <f t="shared" si="1"/>
        <v>6</v>
      </c>
      <c r="H21" s="716">
        <f t="shared" si="1"/>
        <v>186</v>
      </c>
      <c r="I21" s="716">
        <f t="shared" si="1"/>
        <v>54</v>
      </c>
      <c r="J21" s="716">
        <f t="shared" si="1"/>
        <v>8</v>
      </c>
      <c r="K21" s="716">
        <f t="shared" si="1"/>
        <v>9</v>
      </c>
      <c r="L21" s="716">
        <f t="shared" si="1"/>
        <v>14</v>
      </c>
      <c r="M21" s="716">
        <f t="shared" si="1"/>
        <v>1</v>
      </c>
      <c r="N21" s="716">
        <f t="shared" si="1"/>
        <v>28</v>
      </c>
      <c r="O21" s="716">
        <f t="shared" si="1"/>
        <v>49</v>
      </c>
      <c r="P21" s="716">
        <f t="shared" si="1"/>
        <v>45</v>
      </c>
      <c r="Q21" s="716">
        <f t="shared" si="1"/>
        <v>3</v>
      </c>
      <c r="R21" s="716">
        <f t="shared" si="1"/>
        <v>15</v>
      </c>
      <c r="S21" s="716">
        <f t="shared" si="1"/>
        <v>44</v>
      </c>
    </row>
    <row r="22" spans="1:19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</row>
    <row r="23" spans="1:19">
      <c r="A23" s="1548">
        <v>80</v>
      </c>
      <c r="B23" s="1548"/>
      <c r="C23" s="1548"/>
      <c r="D23" s="1548"/>
      <c r="E23" s="1548"/>
      <c r="F23" s="1548"/>
      <c r="G23" s="1548"/>
      <c r="H23" s="1548"/>
      <c r="I23" s="1548"/>
      <c r="J23" s="1548"/>
      <c r="K23" s="1548"/>
      <c r="L23" s="1548"/>
      <c r="M23" s="1548"/>
      <c r="N23" s="1548"/>
      <c r="O23" s="1548"/>
      <c r="P23" s="1548"/>
      <c r="Q23" s="1548"/>
      <c r="R23" s="1548"/>
      <c r="S23" s="1548"/>
    </row>
    <row r="24" spans="1:19" ht="4.5" customHeight="1">
      <c r="A24" s="1548"/>
      <c r="B24" s="1548"/>
      <c r="C24" s="1548"/>
      <c r="D24" s="1548"/>
      <c r="E24" s="1548"/>
      <c r="F24" s="1548"/>
      <c r="G24" s="1548"/>
      <c r="H24" s="1548"/>
      <c r="I24" s="1548"/>
      <c r="J24" s="1548"/>
      <c r="K24" s="1548"/>
      <c r="L24" s="1548"/>
      <c r="M24" s="1548"/>
      <c r="N24" s="1548"/>
      <c r="O24" s="1548"/>
      <c r="P24" s="1548"/>
      <c r="Q24" s="1548"/>
      <c r="R24" s="1548"/>
      <c r="S24" s="1548"/>
    </row>
  </sheetData>
  <mergeCells count="22">
    <mergeCell ref="A23:S24"/>
    <mergeCell ref="A2:S2"/>
    <mergeCell ref="A4:A6"/>
    <mergeCell ref="B4:B6"/>
    <mergeCell ref="D4:S4"/>
    <mergeCell ref="D5:D6"/>
    <mergeCell ref="E5:E6"/>
    <mergeCell ref="F5:F6"/>
    <mergeCell ref="H5:H6"/>
    <mergeCell ref="I5:I6"/>
    <mergeCell ref="K5:K6"/>
    <mergeCell ref="O5:O6"/>
    <mergeCell ref="P5:P6"/>
    <mergeCell ref="Q5:Q6"/>
    <mergeCell ref="S5:S6"/>
    <mergeCell ref="C4:C6"/>
    <mergeCell ref="G5:G6"/>
    <mergeCell ref="R5:R6"/>
    <mergeCell ref="L5:L6"/>
    <mergeCell ref="N5:N6"/>
    <mergeCell ref="J5:J6"/>
    <mergeCell ref="M5:M6"/>
  </mergeCells>
  <pageMargins left="0.2" right="0.2" top="0.25" bottom="0.2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Z31"/>
  <sheetViews>
    <sheetView zoomScale="90" zoomScaleNormal="90" workbookViewId="0">
      <selection activeCell="A32" sqref="A32"/>
    </sheetView>
  </sheetViews>
  <sheetFormatPr defaultRowHeight="12.75"/>
  <cols>
    <col min="1" max="1" width="7.42578125" style="144" customWidth="1"/>
    <col min="2" max="2" width="3.140625" style="144" customWidth="1"/>
    <col min="3" max="3" width="4.140625" style="144" customWidth="1"/>
    <col min="4" max="4" width="4.85546875" style="144" customWidth="1"/>
    <col min="5" max="5" width="3.42578125" style="144" customWidth="1"/>
    <col min="6" max="6" width="3.5703125" style="144" customWidth="1"/>
    <col min="7" max="7" width="3.140625" style="144" customWidth="1"/>
    <col min="8" max="8" width="3" style="144" customWidth="1"/>
    <col min="9" max="10" width="3.28515625" style="144" customWidth="1"/>
    <col min="11" max="11" width="3" style="144" customWidth="1"/>
    <col min="12" max="12" width="2.42578125" style="144" customWidth="1"/>
    <col min="13" max="13" width="2.7109375" style="144" customWidth="1"/>
    <col min="14" max="14" width="3.28515625" style="144" customWidth="1"/>
    <col min="15" max="15" width="3.42578125" style="144" customWidth="1"/>
    <col min="16" max="16" width="3.5703125" style="144" customWidth="1"/>
    <col min="17" max="17" width="3.140625" style="144" customWidth="1"/>
    <col min="18" max="18" width="3" style="144" customWidth="1"/>
    <col min="19" max="20" width="3.140625" style="144" customWidth="1"/>
    <col min="21" max="21" width="4.28515625" style="144" customWidth="1"/>
    <col min="22" max="22" width="5.140625" style="144" customWidth="1"/>
    <col min="23" max="23" width="3.7109375" style="144" customWidth="1"/>
    <col min="24" max="24" width="3.28515625" style="144" customWidth="1"/>
    <col min="25" max="25" width="4.85546875" style="144" customWidth="1"/>
    <col min="26" max="26" width="3.85546875" style="144" customWidth="1"/>
    <col min="27" max="27" width="4.140625" style="144" customWidth="1"/>
    <col min="28" max="28" width="4.28515625" style="144" customWidth="1"/>
    <col min="29" max="30" width="3.85546875" style="144" customWidth="1"/>
    <col min="31" max="31" width="3.28515625" style="144" customWidth="1"/>
    <col min="32" max="32" width="4" style="144" customWidth="1"/>
    <col min="33" max="34" width="3.85546875" style="144" customWidth="1"/>
    <col min="35" max="35" width="3.5703125" style="144" customWidth="1"/>
    <col min="36" max="36" width="3.7109375" style="144" customWidth="1"/>
    <col min="37" max="37" width="3.140625" style="144" customWidth="1"/>
    <col min="38" max="38" width="3.85546875" style="144" customWidth="1"/>
    <col min="39" max="39" width="4" style="144" customWidth="1"/>
    <col min="40" max="40" width="4.140625" style="144" customWidth="1"/>
    <col min="41" max="41" width="4.42578125" style="144" customWidth="1"/>
    <col min="42" max="42" width="3.42578125" style="144" customWidth="1"/>
    <col min="43" max="43" width="3.5703125" style="144" customWidth="1"/>
    <col min="44" max="44" width="3.28515625" style="144" customWidth="1"/>
    <col min="45" max="45" width="4" style="144" customWidth="1"/>
    <col min="46" max="46" width="3.7109375" style="144" customWidth="1"/>
    <col min="47" max="16384" width="9.140625" style="144"/>
  </cols>
  <sheetData>
    <row r="1" spans="1:52">
      <c r="A1" s="2109" t="s">
        <v>881</v>
      </c>
      <c r="B1" s="2109"/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  <c r="S1" s="2109"/>
      <c r="T1" s="2109"/>
      <c r="U1" s="2109"/>
      <c r="V1" s="2109"/>
      <c r="W1" s="2109"/>
      <c r="X1" s="2109"/>
      <c r="Y1" s="2109"/>
      <c r="Z1" s="2109"/>
      <c r="AA1" s="2109"/>
      <c r="AB1" s="2109"/>
      <c r="AC1" s="2109"/>
      <c r="AD1" s="2109"/>
      <c r="AE1" s="2109"/>
      <c r="AF1" s="2109"/>
      <c r="AG1" s="2109"/>
      <c r="AH1" s="2109"/>
      <c r="AI1" s="2109"/>
      <c r="AJ1" s="2109"/>
      <c r="AK1" s="2109"/>
      <c r="AL1" s="2109"/>
      <c r="AM1" s="2109"/>
      <c r="AN1" s="2109"/>
      <c r="AO1" s="2109"/>
      <c r="AP1" s="2109"/>
      <c r="AQ1" s="2109"/>
      <c r="AR1" s="2109"/>
      <c r="AS1" s="2109"/>
      <c r="AT1" s="2109"/>
    </row>
    <row r="2" spans="1:52">
      <c r="A2" s="2110" t="s">
        <v>349</v>
      </c>
      <c r="B2" s="2110"/>
      <c r="C2" s="2110"/>
      <c r="D2" s="2110"/>
      <c r="E2" s="2110"/>
      <c r="F2" s="2110"/>
      <c r="G2" s="2110"/>
      <c r="H2" s="2110"/>
      <c r="I2" s="2110"/>
      <c r="J2" s="2110"/>
      <c r="K2" s="2110"/>
      <c r="L2" s="2110"/>
      <c r="M2" s="2110"/>
      <c r="N2" s="2110"/>
      <c r="O2" s="2110"/>
      <c r="P2" s="2110"/>
      <c r="Q2" s="2110"/>
      <c r="R2" s="2110"/>
      <c r="S2" s="2110"/>
      <c r="T2" s="2110"/>
      <c r="U2" s="2110"/>
      <c r="V2" s="2110"/>
      <c r="W2" s="2110"/>
      <c r="X2" s="2110"/>
      <c r="Y2" s="2110"/>
      <c r="Z2" s="2110"/>
      <c r="AA2" s="2110"/>
      <c r="AB2" s="2110"/>
      <c r="AC2" s="2110"/>
      <c r="AD2" s="2110"/>
      <c r="AE2" s="2110"/>
      <c r="AF2" s="2110"/>
      <c r="AG2" s="2110"/>
      <c r="AH2" s="2110"/>
      <c r="AI2" s="2110"/>
      <c r="AJ2" s="2110"/>
      <c r="AK2" s="2110"/>
      <c r="AL2" s="2110"/>
      <c r="AM2" s="2110"/>
      <c r="AN2" s="2110"/>
      <c r="AO2" s="2110"/>
      <c r="AP2" s="2110"/>
      <c r="AQ2" s="2110"/>
      <c r="AR2" s="2110"/>
      <c r="AS2" s="2110"/>
      <c r="AT2" s="2110"/>
    </row>
    <row r="3" spans="1:52">
      <c r="E3" s="145"/>
      <c r="F3" s="145"/>
      <c r="H3" s="356"/>
      <c r="S3" s="354"/>
      <c r="V3" s="202"/>
      <c r="W3" s="354"/>
      <c r="X3" s="202"/>
      <c r="Y3" s="202"/>
      <c r="Z3" s="202"/>
      <c r="AA3" s="202"/>
      <c r="AB3" s="203"/>
      <c r="AC3" s="203"/>
      <c r="AD3" s="203"/>
      <c r="AE3" s="204"/>
      <c r="AF3" s="204"/>
      <c r="AG3" s="204"/>
      <c r="AH3" s="204"/>
      <c r="AI3" s="204"/>
      <c r="AJ3" s="204"/>
      <c r="AK3" s="204"/>
      <c r="AL3" s="204"/>
      <c r="AM3" s="204"/>
      <c r="AN3" s="205"/>
      <c r="AO3" s="205"/>
      <c r="AP3" s="205"/>
      <c r="AQ3" s="205"/>
      <c r="AR3" s="205"/>
    </row>
    <row r="4" spans="1:52">
      <c r="A4" s="2116"/>
      <c r="B4" s="2117" t="s">
        <v>433</v>
      </c>
      <c r="C4" s="2118" t="s">
        <v>351</v>
      </c>
      <c r="D4" s="2119" t="s">
        <v>352</v>
      </c>
      <c r="E4" s="309"/>
      <c r="F4" s="310"/>
      <c r="G4" s="2120" t="s">
        <v>353</v>
      </c>
      <c r="H4" s="2120"/>
      <c r="I4" s="2120"/>
      <c r="J4" s="2120"/>
      <c r="K4" s="2120"/>
      <c r="L4" s="2120"/>
      <c r="M4" s="2120"/>
      <c r="N4" s="2120"/>
      <c r="O4" s="2120"/>
      <c r="P4" s="2120"/>
      <c r="Q4" s="2120"/>
      <c r="R4" s="2120"/>
      <c r="S4" s="2120"/>
      <c r="T4" s="2120"/>
      <c r="U4" s="2121"/>
      <c r="V4" s="2111" t="s">
        <v>354</v>
      </c>
      <c r="W4" s="2122" t="s">
        <v>355</v>
      </c>
      <c r="X4" s="2125" t="s">
        <v>356</v>
      </c>
      <c r="Y4" s="2126"/>
      <c r="Z4" s="2126"/>
      <c r="AA4" s="2126"/>
      <c r="AB4" s="2126"/>
      <c r="AC4" s="2126"/>
      <c r="AD4" s="2126"/>
      <c r="AE4" s="2126"/>
      <c r="AF4" s="2126"/>
      <c r="AG4" s="2126" t="s">
        <v>357</v>
      </c>
      <c r="AH4" s="2126"/>
      <c r="AI4" s="2126"/>
      <c r="AJ4" s="2126"/>
      <c r="AK4" s="2126" t="s">
        <v>358</v>
      </c>
      <c r="AL4" s="2126"/>
      <c r="AM4" s="2126"/>
      <c r="AN4" s="2126"/>
      <c r="AO4" s="2126"/>
      <c r="AP4" s="2126"/>
      <c r="AQ4" s="2126"/>
      <c r="AR4" s="2128"/>
      <c r="AS4" s="2108" t="s">
        <v>882</v>
      </c>
      <c r="AT4" s="2108" t="s">
        <v>883</v>
      </c>
    </row>
    <row r="5" spans="1:52">
      <c r="A5" s="2116"/>
      <c r="B5" s="2117"/>
      <c r="C5" s="2118"/>
      <c r="D5" s="2119"/>
      <c r="E5" s="311"/>
      <c r="F5" s="312"/>
      <c r="G5" s="2114" t="s">
        <v>359</v>
      </c>
      <c r="H5" s="2114" t="s">
        <v>360</v>
      </c>
      <c r="I5" s="2114" t="s">
        <v>361</v>
      </c>
      <c r="J5" s="2114" t="s">
        <v>362</v>
      </c>
      <c r="K5" s="2114" t="s">
        <v>363</v>
      </c>
      <c r="L5" s="2114" t="s">
        <v>364</v>
      </c>
      <c r="M5" s="2114" t="s">
        <v>365</v>
      </c>
      <c r="N5" s="2114" t="s">
        <v>366</v>
      </c>
      <c r="O5" s="2113" t="s">
        <v>367</v>
      </c>
      <c r="P5" s="2113"/>
      <c r="Q5" s="2113"/>
      <c r="R5" s="2113"/>
      <c r="S5" s="2113"/>
      <c r="T5" s="2113"/>
      <c r="U5" s="2113"/>
      <c r="V5" s="2112"/>
      <c r="W5" s="2123"/>
      <c r="X5" s="2108" t="s">
        <v>368</v>
      </c>
      <c r="Y5" s="2108" t="s">
        <v>369</v>
      </c>
      <c r="Z5" s="2108" t="s">
        <v>370</v>
      </c>
      <c r="AA5" s="2108" t="s">
        <v>371</v>
      </c>
      <c r="AB5" s="2108" t="s">
        <v>372</v>
      </c>
      <c r="AC5" s="2108" t="s">
        <v>373</v>
      </c>
      <c r="AD5" s="2108" t="s">
        <v>374</v>
      </c>
      <c r="AE5" s="2108" t="s">
        <v>375</v>
      </c>
      <c r="AF5" s="2108" t="s">
        <v>376</v>
      </c>
      <c r="AG5" s="2126"/>
      <c r="AH5" s="2126"/>
      <c r="AI5" s="2126"/>
      <c r="AJ5" s="2126"/>
      <c r="AK5" s="2108" t="s">
        <v>377</v>
      </c>
      <c r="AL5" s="2108" t="s">
        <v>378</v>
      </c>
      <c r="AM5" s="2108" t="s">
        <v>379</v>
      </c>
      <c r="AN5" s="2108" t="s">
        <v>380</v>
      </c>
      <c r="AO5" s="2108" t="s">
        <v>381</v>
      </c>
      <c r="AP5" s="2108" t="s">
        <v>382</v>
      </c>
      <c r="AQ5" s="2108" t="s">
        <v>383</v>
      </c>
      <c r="AR5" s="2127" t="s">
        <v>384</v>
      </c>
      <c r="AS5" s="2108"/>
      <c r="AT5" s="2108"/>
    </row>
    <row r="6" spans="1:52" ht="290.25" customHeight="1">
      <c r="A6" s="2116"/>
      <c r="B6" s="2117"/>
      <c r="C6" s="2118"/>
      <c r="D6" s="2119"/>
      <c r="E6" s="312" t="s">
        <v>385</v>
      </c>
      <c r="F6" s="358" t="s">
        <v>352</v>
      </c>
      <c r="G6" s="2115"/>
      <c r="H6" s="2115"/>
      <c r="I6" s="2115"/>
      <c r="J6" s="2115"/>
      <c r="K6" s="2115"/>
      <c r="L6" s="2115"/>
      <c r="M6" s="2115"/>
      <c r="N6" s="2115"/>
      <c r="O6" s="355" t="s">
        <v>386</v>
      </c>
      <c r="P6" s="355" t="s">
        <v>387</v>
      </c>
      <c r="Q6" s="355" t="s">
        <v>388</v>
      </c>
      <c r="R6" s="355" t="s">
        <v>389</v>
      </c>
      <c r="S6" s="355" t="s">
        <v>390</v>
      </c>
      <c r="T6" s="355" t="s">
        <v>391</v>
      </c>
      <c r="U6" s="355" t="s">
        <v>176</v>
      </c>
      <c r="V6" s="2112"/>
      <c r="W6" s="2124"/>
      <c r="X6" s="2108"/>
      <c r="Y6" s="2108"/>
      <c r="Z6" s="2108"/>
      <c r="AA6" s="2108"/>
      <c r="AB6" s="2108"/>
      <c r="AC6" s="2108"/>
      <c r="AD6" s="2108"/>
      <c r="AE6" s="2108"/>
      <c r="AF6" s="2108"/>
      <c r="AG6" s="355" t="s">
        <v>392</v>
      </c>
      <c r="AH6" s="355" t="s">
        <v>393</v>
      </c>
      <c r="AI6" s="355" t="s">
        <v>394</v>
      </c>
      <c r="AJ6" s="355" t="s">
        <v>395</v>
      </c>
      <c r="AK6" s="2108"/>
      <c r="AL6" s="2108"/>
      <c r="AM6" s="2108"/>
      <c r="AN6" s="2108"/>
      <c r="AO6" s="2108"/>
      <c r="AP6" s="2108"/>
      <c r="AQ6" s="2108"/>
      <c r="AR6" s="2127"/>
      <c r="AS6" s="2108"/>
      <c r="AT6" s="2108"/>
      <c r="AU6" s="207"/>
      <c r="AV6" s="207"/>
      <c r="AW6" s="207"/>
      <c r="AX6" s="207"/>
      <c r="AY6" s="207"/>
      <c r="AZ6" s="207"/>
    </row>
    <row r="7" spans="1:52">
      <c r="A7" s="313" t="s">
        <v>3</v>
      </c>
      <c r="B7" s="314" t="s">
        <v>322</v>
      </c>
      <c r="C7" s="315">
        <v>1</v>
      </c>
      <c r="D7" s="316">
        <v>2</v>
      </c>
      <c r="E7" s="313">
        <v>3</v>
      </c>
      <c r="F7" s="316">
        <v>4</v>
      </c>
      <c r="G7" s="313">
        <v>5</v>
      </c>
      <c r="H7" s="316">
        <v>6</v>
      </c>
      <c r="I7" s="313">
        <v>7</v>
      </c>
      <c r="J7" s="316">
        <v>8</v>
      </c>
      <c r="K7" s="313">
        <v>9</v>
      </c>
      <c r="L7" s="316">
        <v>10</v>
      </c>
      <c r="M7" s="313">
        <v>11</v>
      </c>
      <c r="N7" s="316">
        <v>12</v>
      </c>
      <c r="O7" s="313">
        <v>13</v>
      </c>
      <c r="P7" s="316">
        <v>14</v>
      </c>
      <c r="Q7" s="313">
        <v>15</v>
      </c>
      <c r="R7" s="316">
        <v>16</v>
      </c>
      <c r="S7" s="313">
        <v>17</v>
      </c>
      <c r="T7" s="316">
        <v>18</v>
      </c>
      <c r="U7" s="313">
        <v>19</v>
      </c>
      <c r="V7" s="316">
        <v>20</v>
      </c>
      <c r="W7" s="313">
        <v>21</v>
      </c>
      <c r="X7" s="316">
        <v>22</v>
      </c>
      <c r="Y7" s="313">
        <v>23</v>
      </c>
      <c r="Z7" s="316">
        <v>24</v>
      </c>
      <c r="AA7" s="313">
        <v>25</v>
      </c>
      <c r="AB7" s="316">
        <v>26</v>
      </c>
      <c r="AC7" s="313">
        <v>27</v>
      </c>
      <c r="AD7" s="316">
        <v>28</v>
      </c>
      <c r="AE7" s="313">
        <v>29</v>
      </c>
      <c r="AF7" s="316">
        <v>30</v>
      </c>
      <c r="AG7" s="313">
        <v>31</v>
      </c>
      <c r="AH7" s="316">
        <v>32</v>
      </c>
      <c r="AI7" s="313">
        <v>33</v>
      </c>
      <c r="AJ7" s="316">
        <v>34</v>
      </c>
      <c r="AK7" s="313">
        <v>36</v>
      </c>
      <c r="AL7" s="316">
        <v>37</v>
      </c>
      <c r="AM7" s="313">
        <v>38</v>
      </c>
      <c r="AN7" s="316">
        <v>39</v>
      </c>
      <c r="AO7" s="313">
        <v>40</v>
      </c>
      <c r="AP7" s="316">
        <v>41</v>
      </c>
      <c r="AQ7" s="313">
        <v>42</v>
      </c>
      <c r="AR7" s="317">
        <v>43</v>
      </c>
      <c r="AS7" s="357">
        <v>44</v>
      </c>
      <c r="AT7" s="357"/>
      <c r="AU7" s="207"/>
      <c r="AV7" s="207"/>
      <c r="AW7" s="207"/>
      <c r="AX7" s="207"/>
      <c r="AY7" s="207"/>
      <c r="AZ7" s="207"/>
    </row>
    <row r="8" spans="1:52" s="153" customFormat="1" ht="19.5" customHeight="1">
      <c r="A8" s="318" t="s">
        <v>731</v>
      </c>
      <c r="B8" s="319">
        <v>1</v>
      </c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60"/>
      <c r="AS8" s="320"/>
      <c r="AT8" s="320"/>
    </row>
    <row r="9" spans="1:52" s="153" customFormat="1" ht="31.5" customHeight="1">
      <c r="A9" s="321" t="s">
        <v>397</v>
      </c>
      <c r="B9" s="322">
        <v>2</v>
      </c>
      <c r="C9" s="322">
        <v>2905</v>
      </c>
      <c r="D9" s="322">
        <v>1451</v>
      </c>
      <c r="E9" s="322">
        <f>SUM(G9:U9)</f>
        <v>868</v>
      </c>
      <c r="F9" s="322">
        <v>429</v>
      </c>
      <c r="G9" s="322">
        <v>9</v>
      </c>
      <c r="H9" s="322">
        <v>3</v>
      </c>
      <c r="I9" s="322">
        <v>17</v>
      </c>
      <c r="J9" s="322">
        <v>1</v>
      </c>
      <c r="K9" s="322">
        <v>2</v>
      </c>
      <c r="L9" s="322">
        <v>1</v>
      </c>
      <c r="M9" s="322">
        <v>0</v>
      </c>
      <c r="N9" s="322">
        <v>0</v>
      </c>
      <c r="O9" s="322">
        <v>0</v>
      </c>
      <c r="P9" s="322">
        <v>0</v>
      </c>
      <c r="Q9" s="322">
        <v>1</v>
      </c>
      <c r="R9" s="322">
        <v>0</v>
      </c>
      <c r="S9" s="322">
        <v>0</v>
      </c>
      <c r="T9" s="322">
        <v>2</v>
      </c>
      <c r="U9" s="322">
        <v>832</v>
      </c>
      <c r="V9" s="361">
        <v>977</v>
      </c>
      <c r="W9" s="361">
        <v>977</v>
      </c>
      <c r="X9" s="361">
        <v>16</v>
      </c>
      <c r="Y9" s="361">
        <v>41</v>
      </c>
      <c r="Z9" s="361">
        <v>1</v>
      </c>
      <c r="AA9" s="361">
        <v>358</v>
      </c>
      <c r="AB9" s="361">
        <v>12</v>
      </c>
      <c r="AC9" s="361">
        <v>0</v>
      </c>
      <c r="AD9" s="361">
        <v>0</v>
      </c>
      <c r="AE9" s="361">
        <v>548</v>
      </c>
      <c r="AF9" s="361">
        <v>0</v>
      </c>
      <c r="AG9" s="361">
        <v>279</v>
      </c>
      <c r="AH9" s="361">
        <v>218</v>
      </c>
      <c r="AI9" s="361">
        <v>228</v>
      </c>
      <c r="AJ9" s="361">
        <v>252</v>
      </c>
      <c r="AK9" s="361">
        <v>2</v>
      </c>
      <c r="AL9" s="361">
        <v>22</v>
      </c>
      <c r="AM9" s="361">
        <v>63</v>
      </c>
      <c r="AN9" s="361">
        <v>81</v>
      </c>
      <c r="AO9" s="361">
        <v>649</v>
      </c>
      <c r="AP9" s="361">
        <v>133</v>
      </c>
      <c r="AQ9" s="361">
        <v>22</v>
      </c>
      <c r="AR9" s="362">
        <v>4</v>
      </c>
      <c r="AS9" s="359">
        <v>2796</v>
      </c>
      <c r="AT9" s="359">
        <v>1381</v>
      </c>
    </row>
    <row r="10" spans="1:52" s="262" customFormat="1" ht="31.5" customHeight="1">
      <c r="A10" s="364" t="s">
        <v>850</v>
      </c>
      <c r="B10" s="322">
        <v>3</v>
      </c>
      <c r="C10" s="322"/>
      <c r="D10" s="322"/>
      <c r="E10" s="322">
        <f>SUM(G10:U10)</f>
        <v>429</v>
      </c>
      <c r="F10" s="322"/>
      <c r="G10" s="322">
        <v>6</v>
      </c>
      <c r="H10" s="322">
        <v>3</v>
      </c>
      <c r="I10" s="322">
        <v>10</v>
      </c>
      <c r="J10" s="322">
        <v>1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1</v>
      </c>
      <c r="R10" s="322">
        <v>0</v>
      </c>
      <c r="S10" s="322"/>
      <c r="T10" s="322">
        <v>1</v>
      </c>
      <c r="U10" s="322">
        <v>407</v>
      </c>
      <c r="V10" s="322">
        <v>499</v>
      </c>
      <c r="W10" s="322">
        <v>499</v>
      </c>
      <c r="X10" s="322">
        <v>0</v>
      </c>
      <c r="Y10" s="322">
        <v>12</v>
      </c>
      <c r="Z10" s="322">
        <v>1</v>
      </c>
      <c r="AA10" s="322">
        <v>164</v>
      </c>
      <c r="AB10" s="322">
        <v>8</v>
      </c>
      <c r="AC10" s="322">
        <v>0</v>
      </c>
      <c r="AD10" s="322">
        <v>0</v>
      </c>
      <c r="AE10" s="322">
        <v>313</v>
      </c>
      <c r="AF10" s="322">
        <v>0</v>
      </c>
      <c r="AG10" s="322">
        <v>167</v>
      </c>
      <c r="AH10" s="322">
        <v>99</v>
      </c>
      <c r="AI10" s="322">
        <v>124</v>
      </c>
      <c r="AJ10" s="322">
        <v>109</v>
      </c>
      <c r="AK10" s="322">
        <v>2</v>
      </c>
      <c r="AL10" s="322">
        <v>9</v>
      </c>
      <c r="AM10" s="322">
        <v>28</v>
      </c>
      <c r="AN10" s="322">
        <v>35</v>
      </c>
      <c r="AO10" s="322">
        <v>348</v>
      </c>
      <c r="AP10" s="322">
        <v>65</v>
      </c>
      <c r="AQ10" s="322">
        <v>9</v>
      </c>
      <c r="AR10" s="363">
        <v>2</v>
      </c>
      <c r="AS10" s="323">
        <v>1381</v>
      </c>
      <c r="AT10" s="323"/>
    </row>
    <row r="16" spans="1:52">
      <c r="Q16" s="206"/>
    </row>
    <row r="18" spans="1:45">
      <c r="X18" s="144" t="s">
        <v>851</v>
      </c>
    </row>
    <row r="30" spans="1:45">
      <c r="A30" s="2107">
        <v>81</v>
      </c>
      <c r="B30" s="2107"/>
      <c r="C30" s="2107"/>
      <c r="D30" s="2107"/>
      <c r="E30" s="2107"/>
      <c r="F30" s="2107"/>
      <c r="G30" s="2107"/>
      <c r="H30" s="2107"/>
      <c r="I30" s="2107"/>
      <c r="J30" s="2107"/>
      <c r="K30" s="2107"/>
      <c r="L30" s="2107"/>
      <c r="M30" s="2107"/>
      <c r="N30" s="2107"/>
      <c r="O30" s="2107"/>
      <c r="P30" s="2107"/>
      <c r="Q30" s="2107"/>
      <c r="R30" s="2107"/>
      <c r="S30" s="2107"/>
      <c r="T30" s="2107"/>
      <c r="U30" s="2107"/>
      <c r="V30" s="2107"/>
      <c r="W30" s="2107"/>
      <c r="X30" s="2107"/>
      <c r="Y30" s="2107"/>
      <c r="Z30" s="2107"/>
      <c r="AA30" s="2107"/>
      <c r="AB30" s="2107"/>
      <c r="AC30" s="2107"/>
      <c r="AD30" s="2107"/>
      <c r="AE30" s="2107"/>
      <c r="AF30" s="2107"/>
      <c r="AG30" s="2107"/>
      <c r="AH30" s="2107"/>
      <c r="AI30" s="2107"/>
      <c r="AJ30" s="2107"/>
      <c r="AK30" s="2107"/>
      <c r="AL30" s="2107"/>
      <c r="AM30" s="2107"/>
      <c r="AN30" s="2107"/>
      <c r="AO30" s="2107"/>
      <c r="AP30" s="2107"/>
      <c r="AQ30" s="2107"/>
      <c r="AR30" s="2107"/>
      <c r="AS30" s="2107"/>
    </row>
    <row r="31" spans="1:45">
      <c r="A31" s="2107"/>
      <c r="B31" s="2107"/>
      <c r="C31" s="2107"/>
      <c r="D31" s="2107"/>
      <c r="E31" s="2107"/>
      <c r="F31" s="2107"/>
      <c r="G31" s="2107"/>
      <c r="H31" s="2107"/>
      <c r="I31" s="2107"/>
      <c r="J31" s="2107"/>
      <c r="K31" s="2107"/>
      <c r="L31" s="2107"/>
      <c r="M31" s="2107"/>
      <c r="N31" s="2107"/>
      <c r="O31" s="2107"/>
      <c r="P31" s="2107"/>
      <c r="Q31" s="2107"/>
      <c r="R31" s="2107"/>
      <c r="S31" s="2107"/>
      <c r="T31" s="2107"/>
      <c r="U31" s="2107"/>
      <c r="V31" s="2107"/>
      <c r="W31" s="2107"/>
      <c r="X31" s="2107"/>
      <c r="Y31" s="2107"/>
      <c r="Z31" s="2107"/>
      <c r="AA31" s="2107"/>
      <c r="AB31" s="2107"/>
      <c r="AC31" s="2107"/>
      <c r="AD31" s="2107"/>
      <c r="AE31" s="2107"/>
      <c r="AF31" s="2107"/>
      <c r="AG31" s="2107"/>
      <c r="AH31" s="2107"/>
      <c r="AI31" s="2107"/>
      <c r="AJ31" s="2107"/>
      <c r="AK31" s="2107"/>
      <c r="AL31" s="2107"/>
      <c r="AM31" s="2107"/>
      <c r="AN31" s="2107"/>
      <c r="AO31" s="2107"/>
      <c r="AP31" s="2107"/>
      <c r="AQ31" s="2107"/>
      <c r="AR31" s="2107"/>
      <c r="AS31" s="2107"/>
    </row>
  </sheetData>
  <mergeCells count="41">
    <mergeCell ref="AR5:AR6"/>
    <mergeCell ref="AF5:AF6"/>
    <mergeCell ref="AK5:AK6"/>
    <mergeCell ref="AL5:AL6"/>
    <mergeCell ref="AM5:AM6"/>
    <mergeCell ref="AN5:AN6"/>
    <mergeCell ref="AO5:AO6"/>
    <mergeCell ref="AG4:AJ5"/>
    <mergeCell ref="AK4:AR4"/>
    <mergeCell ref="AP5:AP6"/>
    <mergeCell ref="AQ5:AQ6"/>
    <mergeCell ref="Y5:Y6"/>
    <mergeCell ref="Z5:Z6"/>
    <mergeCell ref="W4:W6"/>
    <mergeCell ref="X4:AF4"/>
    <mergeCell ref="AA5:AA6"/>
    <mergeCell ref="AB5:AB6"/>
    <mergeCell ref="AC5:AC6"/>
    <mergeCell ref="AD5:AD6"/>
    <mergeCell ref="AE5:AE6"/>
    <mergeCell ref="I5:I6"/>
    <mergeCell ref="J5:J6"/>
    <mergeCell ref="K5:K6"/>
    <mergeCell ref="L5:L6"/>
    <mergeCell ref="X5:X6"/>
    <mergeCell ref="A30:AS31"/>
    <mergeCell ref="AS4:AS6"/>
    <mergeCell ref="AT4:AT6"/>
    <mergeCell ref="A1:AT1"/>
    <mergeCell ref="A2:AT2"/>
    <mergeCell ref="V4:V6"/>
    <mergeCell ref="O5:U5"/>
    <mergeCell ref="M5:M6"/>
    <mergeCell ref="N5:N6"/>
    <mergeCell ref="A4:A6"/>
    <mergeCell ref="B4:B6"/>
    <mergeCell ref="C4:C6"/>
    <mergeCell ref="D4:D6"/>
    <mergeCell ref="G4:U4"/>
    <mergeCell ref="G5:G6"/>
    <mergeCell ref="H5:H6"/>
  </mergeCells>
  <pageMargins left="0.26" right="0.26" top="0.54" bottom="0.19" header="0.3" footer="0.16"/>
  <pageSetup scale="80" orientation="landscape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23"/>
  <sheetViews>
    <sheetView zoomScaleNormal="100" workbookViewId="0">
      <selection activeCell="A24" sqref="A24"/>
    </sheetView>
  </sheetViews>
  <sheetFormatPr defaultRowHeight="12.75"/>
  <cols>
    <col min="1" max="1" width="14.140625" customWidth="1"/>
    <col min="2" max="2" width="8.42578125" customWidth="1"/>
    <col min="3" max="3" width="6.42578125" customWidth="1"/>
    <col min="4" max="4" width="5.85546875" customWidth="1"/>
    <col min="5" max="5" width="5.140625" customWidth="1"/>
    <col min="6" max="7" width="5.42578125" customWidth="1"/>
    <col min="8" max="8" width="6.5703125" customWidth="1"/>
    <col min="9" max="9" width="4.85546875" customWidth="1"/>
    <col min="10" max="10" width="6.42578125" customWidth="1"/>
    <col min="11" max="11" width="6.7109375" customWidth="1"/>
    <col min="12" max="12" width="8" customWidth="1"/>
    <col min="13" max="13" width="5" customWidth="1"/>
    <col min="14" max="14" width="6" customWidth="1"/>
    <col min="15" max="15" width="5.42578125" customWidth="1"/>
    <col min="16" max="16" width="6.140625" customWidth="1"/>
    <col min="17" max="17" width="7.140625" customWidth="1"/>
    <col min="18" max="18" width="7.7109375" customWidth="1"/>
    <col min="19" max="19" width="5.28515625" customWidth="1"/>
    <col min="20" max="20" width="6.85546875" customWidth="1"/>
    <col min="21" max="21" width="5.85546875" customWidth="1"/>
    <col min="22" max="22" width="5.7109375" customWidth="1"/>
    <col min="23" max="23" width="7" customWidth="1"/>
    <col min="24" max="24" width="7.28515625" customWidth="1"/>
  </cols>
  <sheetData>
    <row r="1" spans="1:24" ht="34.5" customHeight="1">
      <c r="B1" s="2129" t="s">
        <v>880</v>
      </c>
      <c r="C1" s="2129"/>
      <c r="D1" s="2129"/>
      <c r="E1" s="2129"/>
      <c r="F1" s="2129"/>
      <c r="G1" s="2129"/>
      <c r="H1" s="2129"/>
      <c r="I1" s="2129"/>
      <c r="J1" s="2129"/>
      <c r="K1" s="2129"/>
      <c r="L1" s="2129"/>
      <c r="M1" s="2129"/>
      <c r="N1" s="2129"/>
      <c r="O1" s="2129"/>
      <c r="P1" s="2129"/>
      <c r="Q1" s="2129"/>
      <c r="R1" s="2129"/>
      <c r="S1" s="2129"/>
      <c r="T1" s="2129"/>
      <c r="U1" s="2129"/>
      <c r="V1" s="2129"/>
      <c r="W1" s="2129"/>
    </row>
    <row r="2" spans="1:24" ht="13.5" thickBot="1"/>
    <row r="3" spans="1:24">
      <c r="A3" s="2130" t="s">
        <v>398</v>
      </c>
      <c r="B3" s="2132" t="s">
        <v>350</v>
      </c>
      <c r="C3" s="2133" t="s">
        <v>23</v>
      </c>
      <c r="D3" s="2134" t="s">
        <v>334</v>
      </c>
      <c r="E3" s="2135"/>
      <c r="F3" s="2135"/>
      <c r="G3" s="2135"/>
      <c r="H3" s="2135"/>
      <c r="I3" s="2135"/>
      <c r="J3" s="2135"/>
      <c r="K3" s="2135"/>
      <c r="L3" s="2135"/>
      <c r="M3" s="2135"/>
      <c r="N3" s="2135"/>
      <c r="O3" s="2135"/>
      <c r="P3" s="2135"/>
      <c r="Q3" s="2135"/>
      <c r="R3" s="2135"/>
      <c r="S3" s="2135"/>
      <c r="T3" s="2135"/>
      <c r="U3" s="2135"/>
      <c r="V3" s="2135"/>
      <c r="W3" s="2135"/>
      <c r="X3" s="2136"/>
    </row>
    <row r="4" spans="1:24" ht="211.5" customHeight="1">
      <c r="A4" s="2131"/>
      <c r="B4" s="1634"/>
      <c r="C4" s="1643"/>
      <c r="D4" s="367" t="s">
        <v>852</v>
      </c>
      <c r="E4" s="368" t="s">
        <v>853</v>
      </c>
      <c r="F4" s="368" t="s">
        <v>854</v>
      </c>
      <c r="G4" s="368" t="s">
        <v>855</v>
      </c>
      <c r="H4" s="368" t="s">
        <v>856</v>
      </c>
      <c r="I4" s="368" t="s">
        <v>338</v>
      </c>
      <c r="J4" s="368" t="s">
        <v>857</v>
      </c>
      <c r="K4" s="368" t="s">
        <v>858</v>
      </c>
      <c r="L4" s="368" t="s">
        <v>859</v>
      </c>
      <c r="M4" s="368" t="s">
        <v>860</v>
      </c>
      <c r="N4" s="368" t="s">
        <v>861</v>
      </c>
      <c r="O4" s="368" t="s">
        <v>862</v>
      </c>
      <c r="P4" s="368" t="s">
        <v>863</v>
      </c>
      <c r="Q4" s="368" t="s">
        <v>864</v>
      </c>
      <c r="R4" s="368" t="s">
        <v>865</v>
      </c>
      <c r="S4" s="368" t="s">
        <v>342</v>
      </c>
      <c r="T4" s="368" t="s">
        <v>866</v>
      </c>
      <c r="U4" s="368" t="s">
        <v>867</v>
      </c>
      <c r="V4" s="368" t="s">
        <v>344</v>
      </c>
      <c r="W4" s="368" t="s">
        <v>868</v>
      </c>
      <c r="X4" s="383" t="s">
        <v>869</v>
      </c>
    </row>
    <row r="5" spans="1:24" ht="13.5" thickBot="1">
      <c r="A5" s="384" t="s">
        <v>3</v>
      </c>
      <c r="B5" s="365" t="s">
        <v>322</v>
      </c>
      <c r="C5" s="365">
        <v>1</v>
      </c>
      <c r="D5" s="365">
        <v>2</v>
      </c>
      <c r="E5" s="365">
        <v>6</v>
      </c>
      <c r="F5" s="365">
        <v>7</v>
      </c>
      <c r="G5" s="365">
        <v>12</v>
      </c>
      <c r="H5" s="365">
        <v>13</v>
      </c>
      <c r="I5" s="365">
        <v>14</v>
      </c>
      <c r="J5" s="365">
        <v>15</v>
      </c>
      <c r="K5" s="365">
        <v>16</v>
      </c>
      <c r="L5" s="365">
        <v>17</v>
      </c>
      <c r="M5" s="365">
        <v>18</v>
      </c>
      <c r="N5" s="365">
        <v>19</v>
      </c>
      <c r="O5" s="365">
        <v>20</v>
      </c>
      <c r="P5" s="365">
        <v>21</v>
      </c>
      <c r="Q5" s="365">
        <v>22</v>
      </c>
      <c r="R5" s="365">
        <v>23</v>
      </c>
      <c r="S5" s="365">
        <v>24</v>
      </c>
      <c r="T5" s="365">
        <v>25</v>
      </c>
      <c r="U5" s="365">
        <v>26</v>
      </c>
      <c r="V5" s="365">
        <v>27</v>
      </c>
      <c r="W5" s="365">
        <v>28</v>
      </c>
      <c r="X5" s="385">
        <v>29</v>
      </c>
    </row>
    <row r="6" spans="1:24" ht="21" customHeight="1" thickBot="1">
      <c r="A6" s="402" t="s">
        <v>870</v>
      </c>
      <c r="B6" s="379">
        <v>22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1"/>
    </row>
    <row r="7" spans="1:24" ht="18.75" customHeight="1">
      <c r="A7" s="403" t="s">
        <v>397</v>
      </c>
      <c r="B7" s="366">
        <v>23</v>
      </c>
      <c r="C7" s="377">
        <v>3638</v>
      </c>
      <c r="D7" s="366">
        <v>462</v>
      </c>
      <c r="E7" s="366">
        <v>664</v>
      </c>
      <c r="F7" s="366">
        <v>132</v>
      </c>
      <c r="G7" s="366">
        <v>38</v>
      </c>
      <c r="H7" s="366">
        <v>6</v>
      </c>
      <c r="I7" s="366">
        <v>221</v>
      </c>
      <c r="J7" s="366">
        <v>59</v>
      </c>
      <c r="K7" s="366">
        <v>95</v>
      </c>
      <c r="L7" s="366">
        <v>36</v>
      </c>
      <c r="M7" s="366">
        <v>3</v>
      </c>
      <c r="N7" s="366">
        <v>2</v>
      </c>
      <c r="O7" s="366">
        <v>0</v>
      </c>
      <c r="P7" s="366">
        <v>0</v>
      </c>
      <c r="Q7" s="366">
        <v>0</v>
      </c>
      <c r="R7" s="377">
        <v>1422</v>
      </c>
      <c r="S7" s="366">
        <v>0</v>
      </c>
      <c r="T7" s="366">
        <v>4</v>
      </c>
      <c r="U7" s="366">
        <v>4</v>
      </c>
      <c r="V7" s="366">
        <v>490</v>
      </c>
      <c r="W7" s="366"/>
      <c r="X7" s="387"/>
    </row>
    <row r="8" spans="1:24">
      <c r="A8" s="388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389"/>
    </row>
    <row r="9" spans="1:24" ht="13.5" thickBot="1">
      <c r="A9" s="390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391"/>
    </row>
    <row r="10" spans="1:24" ht="13.5" thickBot="1">
      <c r="A10" s="382"/>
      <c r="B10" s="380"/>
      <c r="C10" s="380"/>
      <c r="D10" s="380"/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1"/>
    </row>
    <row r="11" spans="1:24">
      <c r="A11" s="386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92"/>
    </row>
    <row r="12" spans="1:24">
      <c r="A12" s="388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389"/>
    </row>
    <row r="13" spans="1:24" ht="13.5" thickBot="1">
      <c r="A13" s="390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391"/>
    </row>
    <row r="14" spans="1:24" ht="13.5" thickBot="1">
      <c r="A14" s="378" t="s">
        <v>871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1"/>
    </row>
    <row r="23" spans="1:24">
      <c r="A23" s="1526">
        <v>82</v>
      </c>
      <c r="B23" s="1526"/>
      <c r="C23" s="1526"/>
      <c r="D23" s="1526"/>
      <c r="E23" s="1526"/>
      <c r="F23" s="1526"/>
      <c r="G23" s="1526"/>
      <c r="H23" s="1526"/>
      <c r="I23" s="1526"/>
      <c r="J23" s="1526"/>
      <c r="K23" s="1526"/>
      <c r="L23" s="1526"/>
      <c r="M23" s="1526"/>
      <c r="N23" s="1526"/>
      <c r="O23" s="1526"/>
      <c r="P23" s="1526"/>
      <c r="Q23" s="1526"/>
      <c r="R23" s="1526"/>
      <c r="S23" s="1526"/>
      <c r="T23" s="1526"/>
      <c r="U23" s="1526"/>
      <c r="V23" s="1526"/>
      <c r="W23" s="1526"/>
      <c r="X23" s="1526"/>
    </row>
  </sheetData>
  <mergeCells count="6">
    <mergeCell ref="B1:W1"/>
    <mergeCell ref="A23:X23"/>
    <mergeCell ref="A3:A4"/>
    <mergeCell ref="B3:B4"/>
    <mergeCell ref="C3:C4"/>
    <mergeCell ref="D3:X3"/>
  </mergeCells>
  <pageMargins left="0.25" right="0.25" top="0.75" bottom="0.75" header="0.3" footer="0.3"/>
  <pageSetup paperSize="9" scale="9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5"/>
  <sheetViews>
    <sheetView workbookViewId="0">
      <selection activeCell="A26" sqref="A26"/>
    </sheetView>
  </sheetViews>
  <sheetFormatPr defaultRowHeight="12.75"/>
  <cols>
    <col min="1" max="1" width="12.85546875" customWidth="1"/>
    <col min="2" max="3" width="6.5703125" customWidth="1"/>
    <col min="4" max="4" width="5" customWidth="1"/>
    <col min="5" max="6" width="5.42578125" customWidth="1"/>
    <col min="7" max="7" width="4.28515625" customWidth="1"/>
    <col min="8" max="8" width="5.42578125" customWidth="1"/>
    <col min="9" max="9" width="4.7109375" customWidth="1"/>
    <col min="10" max="11" width="5.42578125" customWidth="1"/>
    <col min="12" max="12" width="4.85546875" customWidth="1"/>
    <col min="13" max="13" width="4.7109375" customWidth="1"/>
    <col min="14" max="14" width="6.140625" customWidth="1"/>
    <col min="15" max="15" width="4.5703125" customWidth="1"/>
    <col min="16" max="16" width="4.140625" customWidth="1"/>
    <col min="17" max="19" width="4.5703125" customWidth="1"/>
    <col min="20" max="20" width="5.5703125" customWidth="1"/>
    <col min="21" max="21" width="4.7109375" customWidth="1"/>
    <col min="22" max="22" width="4.85546875" customWidth="1"/>
    <col min="23" max="23" width="4.140625" customWidth="1"/>
    <col min="24" max="24" width="5" customWidth="1"/>
    <col min="25" max="26" width="5.42578125" customWidth="1"/>
    <col min="27" max="27" width="4.28515625" customWidth="1"/>
    <col min="28" max="28" width="5.42578125" customWidth="1"/>
    <col min="29" max="29" width="4.7109375" customWidth="1"/>
    <col min="30" max="30" width="5" customWidth="1"/>
    <col min="31" max="31" width="4.42578125" customWidth="1"/>
  </cols>
  <sheetData>
    <row r="1" spans="1:31" ht="45" customHeight="1">
      <c r="B1" s="2146" t="s">
        <v>1175</v>
      </c>
      <c r="C1" s="2147"/>
      <c r="D1" s="2147"/>
      <c r="E1" s="2147"/>
      <c r="F1" s="2147"/>
      <c r="G1" s="2147"/>
      <c r="H1" s="2147"/>
      <c r="I1" s="2147"/>
      <c r="J1" s="2147"/>
      <c r="K1" s="2147"/>
      <c r="L1" s="2147"/>
      <c r="M1" s="2147"/>
      <c r="N1" s="2147"/>
      <c r="O1" s="2147"/>
      <c r="P1" s="2147"/>
      <c r="Q1" s="2147"/>
      <c r="R1" s="2147"/>
      <c r="S1" s="2147"/>
      <c r="T1" s="2147"/>
      <c r="U1" s="2147"/>
      <c r="V1" s="2147"/>
      <c r="W1" s="2147"/>
      <c r="X1" s="2147"/>
      <c r="Y1" s="2147"/>
      <c r="Z1" s="2147"/>
      <c r="AA1" s="2147"/>
      <c r="AB1" s="2147"/>
      <c r="AC1" s="2147"/>
      <c r="AD1" s="2147"/>
    </row>
    <row r="2" spans="1:31" ht="13.5" thickBot="1"/>
    <row r="3" spans="1:31" ht="25.5" customHeight="1">
      <c r="A3" s="2130" t="s">
        <v>398</v>
      </c>
      <c r="B3" s="1654" t="s">
        <v>350</v>
      </c>
      <c r="C3" s="2143" t="s">
        <v>23</v>
      </c>
      <c r="D3" s="2134" t="s">
        <v>1174</v>
      </c>
      <c r="E3" s="2148"/>
      <c r="F3" s="2148"/>
      <c r="G3" s="2148"/>
      <c r="H3" s="2148"/>
      <c r="I3" s="2148"/>
      <c r="J3" s="2148"/>
      <c r="K3" s="2148"/>
      <c r="L3" s="2148"/>
      <c r="M3" s="2149"/>
      <c r="N3" s="2134" t="s">
        <v>1170</v>
      </c>
      <c r="O3" s="2148"/>
      <c r="P3" s="2148"/>
      <c r="Q3" s="2148"/>
      <c r="R3" s="2148"/>
      <c r="S3" s="2148"/>
      <c r="T3" s="2148"/>
      <c r="U3" s="2148"/>
      <c r="V3" s="2149"/>
      <c r="W3" s="2134" t="s">
        <v>1169</v>
      </c>
      <c r="X3" s="2148"/>
      <c r="Y3" s="2148"/>
      <c r="Z3" s="2148"/>
      <c r="AA3" s="2148"/>
      <c r="AB3" s="2148"/>
      <c r="AC3" s="2148"/>
      <c r="AD3" s="2148"/>
      <c r="AE3" s="2150"/>
    </row>
    <row r="4" spans="1:31" ht="20.25" customHeight="1">
      <c r="A4" s="2140"/>
      <c r="B4" s="2142"/>
      <c r="C4" s="2144"/>
      <c r="D4" s="1656" t="s">
        <v>1151</v>
      </c>
      <c r="E4" s="1656" t="s">
        <v>1152</v>
      </c>
      <c r="F4" s="1654" t="s">
        <v>1153</v>
      </c>
      <c r="G4" s="1654" t="s">
        <v>1154</v>
      </c>
      <c r="H4" s="1654" t="s">
        <v>1155</v>
      </c>
      <c r="I4" s="1654" t="s">
        <v>1156</v>
      </c>
      <c r="J4" s="1654" t="s">
        <v>1157</v>
      </c>
      <c r="K4" s="1654" t="s">
        <v>1158</v>
      </c>
      <c r="L4" s="1654" t="s">
        <v>1159</v>
      </c>
      <c r="M4" s="1654" t="s">
        <v>1160</v>
      </c>
      <c r="N4" s="1638" t="s">
        <v>1171</v>
      </c>
      <c r="O4" s="2138"/>
      <c r="P4" s="2139"/>
      <c r="Q4" s="1638" t="s">
        <v>1172</v>
      </c>
      <c r="R4" s="2138"/>
      <c r="S4" s="2139"/>
      <c r="T4" s="1638" t="s">
        <v>1173</v>
      </c>
      <c r="U4" s="2138"/>
      <c r="V4" s="2139"/>
      <c r="W4" s="1654" t="s">
        <v>368</v>
      </c>
      <c r="X4" s="1654" t="s">
        <v>1166</v>
      </c>
      <c r="Y4" s="1654" t="s">
        <v>370</v>
      </c>
      <c r="Z4" s="1654" t="s">
        <v>371</v>
      </c>
      <c r="AA4" s="1654" t="s">
        <v>1167</v>
      </c>
      <c r="AB4" s="1654" t="s">
        <v>373</v>
      </c>
      <c r="AC4" s="1654" t="s">
        <v>374</v>
      </c>
      <c r="AD4" s="1654" t="s">
        <v>1168</v>
      </c>
      <c r="AE4" s="2151" t="s">
        <v>376</v>
      </c>
    </row>
    <row r="5" spans="1:31" ht="177.75" customHeight="1">
      <c r="A5" s="2141"/>
      <c r="B5" s="2137"/>
      <c r="C5" s="2145"/>
      <c r="D5" s="2145"/>
      <c r="E5" s="2145"/>
      <c r="F5" s="2137"/>
      <c r="G5" s="2137"/>
      <c r="H5" s="2137"/>
      <c r="I5" s="2137"/>
      <c r="J5" s="2137"/>
      <c r="K5" s="2137"/>
      <c r="L5" s="2137"/>
      <c r="M5" s="2137"/>
      <c r="N5" s="399" t="s">
        <v>1161</v>
      </c>
      <c r="O5" s="399" t="s">
        <v>1162</v>
      </c>
      <c r="P5" s="399" t="s">
        <v>1163</v>
      </c>
      <c r="Q5" s="399" t="s">
        <v>1161</v>
      </c>
      <c r="R5" s="399" t="s">
        <v>1162</v>
      </c>
      <c r="S5" s="399" t="s">
        <v>1163</v>
      </c>
      <c r="T5" s="399" t="s">
        <v>1164</v>
      </c>
      <c r="U5" s="399" t="s">
        <v>1163</v>
      </c>
      <c r="V5" s="399" t="s">
        <v>1165</v>
      </c>
      <c r="W5" s="2137"/>
      <c r="X5" s="2137"/>
      <c r="Y5" s="2137"/>
      <c r="Z5" s="2137"/>
      <c r="AA5" s="2137"/>
      <c r="AB5" s="2137"/>
      <c r="AC5" s="2137"/>
      <c r="AD5" s="2137"/>
      <c r="AE5" s="2152"/>
    </row>
    <row r="6" spans="1:31" ht="13.5" thickBot="1">
      <c r="A6" s="384" t="s">
        <v>3</v>
      </c>
      <c r="B6" s="395" t="s">
        <v>322</v>
      </c>
      <c r="C6" s="462">
        <v>1</v>
      </c>
      <c r="D6" s="462">
        <v>2</v>
      </c>
      <c r="E6" s="462">
        <v>3</v>
      </c>
      <c r="F6" s="462">
        <v>4</v>
      </c>
      <c r="G6" s="462">
        <v>5</v>
      </c>
      <c r="H6" s="462">
        <v>6</v>
      </c>
      <c r="I6" s="462">
        <v>7</v>
      </c>
      <c r="J6" s="462">
        <v>8</v>
      </c>
      <c r="K6" s="462">
        <v>9</v>
      </c>
      <c r="L6" s="462">
        <v>10</v>
      </c>
      <c r="M6" s="462">
        <v>11</v>
      </c>
      <c r="N6" s="462">
        <v>12</v>
      </c>
      <c r="O6" s="462">
        <v>13</v>
      </c>
      <c r="P6" s="462">
        <v>14</v>
      </c>
      <c r="Q6" s="462">
        <v>15</v>
      </c>
      <c r="R6" s="462">
        <v>16</v>
      </c>
      <c r="S6" s="462">
        <v>17</v>
      </c>
      <c r="T6" s="462">
        <v>18</v>
      </c>
      <c r="U6" s="462">
        <v>19</v>
      </c>
      <c r="V6" s="462">
        <v>20</v>
      </c>
      <c r="W6" s="462">
        <v>21</v>
      </c>
      <c r="X6" s="462">
        <v>22</v>
      </c>
      <c r="Y6" s="462">
        <v>23</v>
      </c>
      <c r="Z6" s="462">
        <v>24</v>
      </c>
      <c r="AA6" s="462">
        <v>25</v>
      </c>
      <c r="AB6" s="462">
        <v>26</v>
      </c>
      <c r="AC6" s="462">
        <v>27</v>
      </c>
      <c r="AD6" s="462">
        <v>28</v>
      </c>
      <c r="AE6" s="463">
        <v>29</v>
      </c>
    </row>
    <row r="7" spans="1:31" ht="22.5" customHeight="1" thickBot="1">
      <c r="A7" s="477" t="s">
        <v>870</v>
      </c>
      <c r="B7" s="467">
        <v>22</v>
      </c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467"/>
      <c r="AE7" s="468"/>
    </row>
    <row r="8" spans="1:31" ht="17.25" customHeight="1">
      <c r="A8" s="401" t="s">
        <v>397</v>
      </c>
      <c r="B8" s="464">
        <v>23</v>
      </c>
      <c r="C8" s="465">
        <v>3638</v>
      </c>
      <c r="D8" s="464">
        <v>34</v>
      </c>
      <c r="E8" s="464">
        <v>276</v>
      </c>
      <c r="F8" s="464">
        <v>124</v>
      </c>
      <c r="G8" s="464">
        <v>55</v>
      </c>
      <c r="H8" s="464">
        <v>189</v>
      </c>
      <c r="I8" s="464">
        <v>149</v>
      </c>
      <c r="J8" s="464">
        <v>798</v>
      </c>
      <c r="K8" s="464">
        <v>257</v>
      </c>
      <c r="L8" s="464">
        <v>1752</v>
      </c>
      <c r="M8" s="464">
        <v>4</v>
      </c>
      <c r="N8" s="464">
        <v>1770</v>
      </c>
      <c r="O8" s="464">
        <v>10</v>
      </c>
      <c r="P8" s="464">
        <v>0</v>
      </c>
      <c r="Q8" s="464">
        <v>0</v>
      </c>
      <c r="R8" s="464">
        <v>9</v>
      </c>
      <c r="S8" s="464">
        <v>0</v>
      </c>
      <c r="T8" s="464">
        <v>1259</v>
      </c>
      <c r="U8" s="464">
        <v>199</v>
      </c>
      <c r="V8" s="464">
        <v>391</v>
      </c>
      <c r="W8" s="464">
        <v>40</v>
      </c>
      <c r="X8" s="464">
        <v>1233</v>
      </c>
      <c r="Y8" s="464">
        <v>25</v>
      </c>
      <c r="Z8" s="464">
        <v>543</v>
      </c>
      <c r="AA8" s="464">
        <v>12</v>
      </c>
      <c r="AB8" s="464">
        <v>0</v>
      </c>
      <c r="AC8" s="464">
        <v>9</v>
      </c>
      <c r="AD8" s="464">
        <v>1774</v>
      </c>
      <c r="AE8" s="466">
        <v>2</v>
      </c>
    </row>
    <row r="9" spans="1:31">
      <c r="A9" s="460"/>
      <c r="B9" s="459"/>
      <c r="C9" s="459"/>
      <c r="D9" s="459"/>
      <c r="E9" s="459"/>
      <c r="F9" s="459"/>
      <c r="G9" s="459"/>
      <c r="H9" s="459"/>
      <c r="I9" s="459"/>
      <c r="J9" s="459"/>
      <c r="K9" s="459"/>
      <c r="L9" s="459"/>
      <c r="M9" s="459"/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59"/>
      <c r="Y9" s="459"/>
      <c r="Z9" s="459"/>
      <c r="AA9" s="459"/>
      <c r="AB9" s="459"/>
      <c r="AC9" s="459"/>
      <c r="AD9" s="459"/>
      <c r="AE9" s="461"/>
    </row>
    <row r="10" spans="1:31">
      <c r="A10" s="469"/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1"/>
    </row>
    <row r="11" spans="1:31">
      <c r="A11" s="459"/>
      <c r="B11" s="459"/>
      <c r="C11" s="459"/>
      <c r="D11" s="459"/>
      <c r="E11" s="459"/>
      <c r="F11" s="459"/>
      <c r="G11" s="459"/>
      <c r="H11" s="459"/>
      <c r="I11" s="459"/>
      <c r="J11" s="459"/>
      <c r="K11" s="459"/>
      <c r="L11" s="459"/>
      <c r="M11" s="459"/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  <c r="Z11" s="459"/>
      <c r="AA11" s="459"/>
      <c r="AB11" s="459"/>
      <c r="AC11" s="459"/>
      <c r="AD11" s="459"/>
      <c r="AE11" s="459"/>
    </row>
    <row r="12" spans="1:31">
      <c r="A12" s="472"/>
      <c r="B12" s="473"/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  <c r="T12" s="473"/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  <c r="AE12" s="474"/>
    </row>
    <row r="13" spans="1:31">
      <c r="A13" s="460"/>
      <c r="B13" s="459"/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61"/>
    </row>
    <row r="14" spans="1:31">
      <c r="A14" s="460"/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61"/>
    </row>
    <row r="15" spans="1:31" ht="13.5" thickBot="1">
      <c r="A15" s="469"/>
      <c r="B15" s="470"/>
      <c r="C15" s="470"/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  <c r="AE15" s="471"/>
    </row>
    <row r="16" spans="1:31" ht="13.5" thickBot="1">
      <c r="A16" s="378" t="s">
        <v>871</v>
      </c>
      <c r="B16" s="467">
        <v>36</v>
      </c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6"/>
    </row>
    <row r="24" spans="1:30">
      <c r="A24" s="1526">
        <v>83</v>
      </c>
      <c r="B24" s="1526"/>
      <c r="C24" s="1526"/>
      <c r="D24" s="1526"/>
      <c r="E24" s="1526"/>
      <c r="F24" s="1526"/>
      <c r="G24" s="1526"/>
      <c r="H24" s="1526"/>
      <c r="I24" s="1526"/>
      <c r="J24" s="1526"/>
      <c r="K24" s="1526"/>
      <c r="L24" s="1526"/>
      <c r="M24" s="1526"/>
      <c r="N24" s="1526"/>
      <c r="O24" s="1526"/>
      <c r="P24" s="1526"/>
      <c r="Q24" s="1526"/>
      <c r="R24" s="1526"/>
      <c r="S24" s="1526"/>
      <c r="T24" s="1526"/>
      <c r="U24" s="1526"/>
      <c r="V24" s="1526"/>
      <c r="W24" s="1526"/>
      <c r="X24" s="1526"/>
      <c r="Y24" s="1526"/>
      <c r="Z24" s="1526"/>
      <c r="AA24" s="1526"/>
      <c r="AB24" s="1526"/>
      <c r="AC24" s="1526"/>
      <c r="AD24" s="1526"/>
    </row>
    <row r="25" spans="1:30">
      <c r="A25" s="1526"/>
      <c r="B25" s="1526"/>
      <c r="C25" s="1526"/>
      <c r="D25" s="1526"/>
      <c r="E25" s="1526"/>
      <c r="F25" s="1526"/>
      <c r="G25" s="1526"/>
      <c r="H25" s="1526"/>
      <c r="I25" s="1526"/>
      <c r="J25" s="1526"/>
      <c r="K25" s="1526"/>
      <c r="L25" s="1526"/>
      <c r="M25" s="1526"/>
      <c r="N25" s="1526"/>
      <c r="O25" s="1526"/>
      <c r="P25" s="1526"/>
      <c r="Q25" s="1526"/>
      <c r="R25" s="1526"/>
      <c r="S25" s="1526"/>
      <c r="T25" s="1526"/>
      <c r="U25" s="1526"/>
      <c r="V25" s="1526"/>
      <c r="W25" s="1526"/>
      <c r="X25" s="1526"/>
      <c r="Y25" s="1526"/>
      <c r="Z25" s="1526"/>
      <c r="AA25" s="1526"/>
      <c r="AB25" s="1526"/>
      <c r="AC25" s="1526"/>
      <c r="AD25" s="1526"/>
    </row>
  </sheetData>
  <mergeCells count="30">
    <mergeCell ref="C3:C5"/>
    <mergeCell ref="B1:AD1"/>
    <mergeCell ref="AD4:AD5"/>
    <mergeCell ref="D3:M3"/>
    <mergeCell ref="N3:V3"/>
    <mergeCell ref="W3:AE3"/>
    <mergeCell ref="T4:V4"/>
    <mergeCell ref="M4:M5"/>
    <mergeCell ref="L4:L5"/>
    <mergeCell ref="K4:K5"/>
    <mergeCell ref="W4:W5"/>
    <mergeCell ref="AE4:AE5"/>
    <mergeCell ref="D4:D5"/>
    <mergeCell ref="E4:E5"/>
    <mergeCell ref="A24:AD25"/>
    <mergeCell ref="AC4:AC5"/>
    <mergeCell ref="N4:P4"/>
    <mergeCell ref="Q4:S4"/>
    <mergeCell ref="X4:X5"/>
    <mergeCell ref="Y4:Y5"/>
    <mergeCell ref="Z4:Z5"/>
    <mergeCell ref="AA4:AA5"/>
    <mergeCell ref="AB4:AB5"/>
    <mergeCell ref="F4:F5"/>
    <mergeCell ref="G4:G5"/>
    <mergeCell ref="H4:H5"/>
    <mergeCell ref="I4:I5"/>
    <mergeCell ref="J4:J5"/>
    <mergeCell ref="A3:A5"/>
    <mergeCell ref="B3:B5"/>
  </mergeCells>
  <pageMargins left="0.16" right="0.16" top="0.75" bottom="0.75" header="0.3" footer="0.3"/>
  <pageSetup paperSize="9" scale="9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27"/>
  <sheetViews>
    <sheetView workbookViewId="0">
      <selection activeCell="A28" sqref="A28"/>
    </sheetView>
  </sheetViews>
  <sheetFormatPr defaultRowHeight="12.75"/>
  <cols>
    <col min="1" max="1" width="16.28515625" customWidth="1"/>
    <col min="2" max="2" width="7.28515625" customWidth="1"/>
    <col min="3" max="3" width="5.85546875" customWidth="1"/>
    <col min="4" max="4" width="7.5703125" customWidth="1"/>
    <col min="5" max="5" width="6.5703125" customWidth="1"/>
    <col min="6" max="10" width="6" customWidth="1"/>
    <col min="11" max="11" width="6.28515625" customWidth="1"/>
    <col min="12" max="20" width="6" customWidth="1"/>
  </cols>
  <sheetData>
    <row r="1" spans="1:20" ht="33.75" customHeight="1">
      <c r="A1" s="2154" t="s">
        <v>1181</v>
      </c>
      <c r="B1" s="2154"/>
      <c r="C1" s="2154"/>
      <c r="D1" s="2154"/>
      <c r="E1" s="2154"/>
      <c r="F1" s="2154"/>
      <c r="G1" s="2154"/>
      <c r="H1" s="2154"/>
      <c r="I1" s="2154"/>
      <c r="J1" s="2154"/>
      <c r="K1" s="2154"/>
      <c r="L1" s="2154"/>
      <c r="M1" s="2154"/>
      <c r="N1" s="2154"/>
      <c r="O1" s="2154"/>
      <c r="P1" s="2154"/>
      <c r="Q1" s="2154"/>
      <c r="R1" s="2154"/>
      <c r="S1" s="2154"/>
    </row>
    <row r="3" spans="1:20" ht="33" customHeight="1">
      <c r="A3" s="1633" t="s">
        <v>398</v>
      </c>
      <c r="B3" s="1654" t="s">
        <v>350</v>
      </c>
      <c r="C3" s="1798" t="s">
        <v>1176</v>
      </c>
      <c r="D3" s="2156"/>
      <c r="E3" s="1798" t="s">
        <v>358</v>
      </c>
      <c r="F3" s="2157"/>
      <c r="G3" s="2157"/>
      <c r="H3" s="2157"/>
      <c r="I3" s="2157"/>
      <c r="J3" s="2157"/>
      <c r="K3" s="2157"/>
      <c r="L3" s="2157"/>
      <c r="M3" s="2157"/>
      <c r="N3" s="2157"/>
      <c r="O3" s="2157"/>
      <c r="P3" s="2157"/>
      <c r="Q3" s="2157"/>
      <c r="R3" s="2157"/>
      <c r="S3" s="2157"/>
      <c r="T3" s="2156"/>
    </row>
    <row r="4" spans="1:20" ht="18.75" customHeight="1">
      <c r="A4" s="2158"/>
      <c r="B4" s="2142"/>
      <c r="C4" s="2153" t="s">
        <v>332</v>
      </c>
      <c r="D4" s="478"/>
      <c r="E4" s="2153" t="s">
        <v>1177</v>
      </c>
      <c r="F4" s="478"/>
      <c r="G4" s="2153" t="s">
        <v>1178</v>
      </c>
      <c r="H4" s="478"/>
      <c r="I4" s="2153" t="s">
        <v>1179</v>
      </c>
      <c r="J4" s="480"/>
      <c r="K4" s="2153" t="s">
        <v>1180</v>
      </c>
      <c r="L4" s="480"/>
      <c r="M4" s="2153" t="s">
        <v>381</v>
      </c>
      <c r="N4" s="480"/>
      <c r="O4" s="2153" t="s">
        <v>436</v>
      </c>
      <c r="P4" s="480"/>
      <c r="Q4" s="2153" t="s">
        <v>437</v>
      </c>
      <c r="R4" s="480"/>
      <c r="S4" s="2153" t="s">
        <v>384</v>
      </c>
      <c r="T4" s="480"/>
    </row>
    <row r="5" spans="1:20" ht="87.75" customHeight="1">
      <c r="A5" s="2159"/>
      <c r="B5" s="2137"/>
      <c r="C5" s="2155"/>
      <c r="D5" s="399" t="s">
        <v>2</v>
      </c>
      <c r="E5" s="2155"/>
      <c r="F5" s="399" t="s">
        <v>2</v>
      </c>
      <c r="G5" s="2155"/>
      <c r="H5" s="399" t="s">
        <v>2</v>
      </c>
      <c r="I5" s="2137"/>
      <c r="J5" s="399" t="s">
        <v>2</v>
      </c>
      <c r="K5" s="2137"/>
      <c r="L5" s="399" t="s">
        <v>2</v>
      </c>
      <c r="M5" s="2137"/>
      <c r="N5" s="399" t="s">
        <v>2</v>
      </c>
      <c r="O5" s="2137"/>
      <c r="P5" s="399" t="s">
        <v>2</v>
      </c>
      <c r="Q5" s="2137"/>
      <c r="R5" s="399" t="s">
        <v>2</v>
      </c>
      <c r="S5" s="2137"/>
      <c r="T5" s="399" t="s">
        <v>2</v>
      </c>
    </row>
    <row r="6" spans="1:20" ht="13.5" thickBot="1">
      <c r="A6" s="395" t="s">
        <v>3</v>
      </c>
      <c r="B6" s="395" t="s">
        <v>322</v>
      </c>
      <c r="C6" s="462">
        <v>1</v>
      </c>
      <c r="D6" s="462">
        <v>2</v>
      </c>
      <c r="E6" s="462">
        <v>3</v>
      </c>
      <c r="F6" s="462">
        <v>4</v>
      </c>
      <c r="G6" s="462">
        <v>5</v>
      </c>
      <c r="H6" s="462">
        <v>6</v>
      </c>
      <c r="I6" s="462">
        <v>7</v>
      </c>
      <c r="J6" s="462">
        <v>8</v>
      </c>
      <c r="K6" s="462">
        <v>9</v>
      </c>
      <c r="L6" s="462">
        <v>10</v>
      </c>
      <c r="M6" s="462">
        <v>11</v>
      </c>
      <c r="N6" s="462">
        <v>12</v>
      </c>
      <c r="O6" s="462">
        <v>13</v>
      </c>
      <c r="P6" s="462">
        <v>14</v>
      </c>
      <c r="Q6" s="462">
        <v>15</v>
      </c>
      <c r="R6" s="462">
        <v>16</v>
      </c>
      <c r="S6" s="462">
        <v>17</v>
      </c>
      <c r="T6" s="462">
        <v>18</v>
      </c>
    </row>
    <row r="7" spans="1:20" ht="21.75" customHeight="1" thickBot="1">
      <c r="A7" s="477" t="s">
        <v>870</v>
      </c>
      <c r="B7" s="467">
        <v>22</v>
      </c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8"/>
    </row>
    <row r="8" spans="1:20" ht="18.75" customHeight="1">
      <c r="A8" s="396" t="s">
        <v>397</v>
      </c>
      <c r="B8" s="464">
        <v>23</v>
      </c>
      <c r="C8" s="464">
        <v>2796</v>
      </c>
      <c r="D8" s="464">
        <v>1381</v>
      </c>
      <c r="E8" s="464">
        <v>7</v>
      </c>
      <c r="F8" s="464">
        <v>4</v>
      </c>
      <c r="G8" s="464">
        <v>497</v>
      </c>
      <c r="H8" s="464">
        <v>343</v>
      </c>
      <c r="I8" s="464">
        <v>231</v>
      </c>
      <c r="J8" s="464">
        <v>129</v>
      </c>
      <c r="K8" s="464">
        <v>164</v>
      </c>
      <c r="L8" s="464">
        <v>73</v>
      </c>
      <c r="M8" s="464">
        <v>1306</v>
      </c>
      <c r="N8" s="464">
        <v>629</v>
      </c>
      <c r="O8" s="464">
        <v>439</v>
      </c>
      <c r="P8" s="464">
        <v>151</v>
      </c>
      <c r="Q8" s="464">
        <v>87</v>
      </c>
      <c r="R8" s="464">
        <v>32</v>
      </c>
      <c r="S8" s="464">
        <v>65</v>
      </c>
      <c r="T8" s="464">
        <v>20</v>
      </c>
    </row>
    <row r="9" spans="1:20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</row>
    <row r="10" spans="1:20" ht="13.5" thickBot="1">
      <c r="A10" s="462"/>
      <c r="B10" s="462"/>
      <c r="C10" s="462"/>
      <c r="D10" s="462"/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</row>
    <row r="11" spans="1:20" ht="13.5" thickBot="1">
      <c r="A11" s="479"/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8"/>
    </row>
    <row r="12" spans="1:20">
      <c r="A12" s="464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</row>
    <row r="13" spans="1:20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</row>
    <row r="14" spans="1:20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</row>
    <row r="15" spans="1:20" ht="13.5" thickBot="1">
      <c r="A15" s="462"/>
      <c r="B15" s="462"/>
      <c r="C15" s="462"/>
      <c r="D15" s="462"/>
      <c r="E15" s="462"/>
      <c r="F15" s="462"/>
      <c r="G15" s="462"/>
      <c r="H15" s="462"/>
      <c r="I15" s="462"/>
      <c r="J15" s="462"/>
      <c r="K15" s="462"/>
      <c r="L15" s="462"/>
      <c r="M15" s="462"/>
      <c r="N15" s="462"/>
      <c r="O15" s="462"/>
      <c r="P15" s="462"/>
      <c r="Q15" s="462"/>
      <c r="R15" s="462"/>
      <c r="S15" s="462"/>
      <c r="T15" s="462"/>
    </row>
    <row r="16" spans="1:20" ht="13.5" thickBot="1">
      <c r="A16" s="477" t="s">
        <v>871</v>
      </c>
      <c r="B16" s="467">
        <v>36</v>
      </c>
      <c r="C16" s="467"/>
      <c r="D16" s="467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467"/>
      <c r="R16" s="467"/>
      <c r="S16" s="467"/>
      <c r="T16" s="468"/>
    </row>
    <row r="27" spans="1:20">
      <c r="A27" s="1526">
        <v>84</v>
      </c>
      <c r="B27" s="1526"/>
      <c r="C27" s="1526"/>
      <c r="D27" s="1526"/>
      <c r="E27" s="1526"/>
      <c r="F27" s="1526"/>
      <c r="G27" s="1526"/>
      <c r="H27" s="1526"/>
      <c r="I27" s="1526"/>
      <c r="J27" s="1526"/>
      <c r="K27" s="1526"/>
      <c r="L27" s="1526"/>
      <c r="M27" s="1526"/>
      <c r="N27" s="1526"/>
      <c r="O27" s="1526"/>
      <c r="P27" s="1526"/>
      <c r="Q27" s="1526"/>
      <c r="R27" s="1526"/>
      <c r="S27" s="1526"/>
      <c r="T27" s="1526"/>
    </row>
  </sheetData>
  <mergeCells count="15">
    <mergeCell ref="A27:T27"/>
    <mergeCell ref="Q4:Q5"/>
    <mergeCell ref="S4:S5"/>
    <mergeCell ref="A1:S1"/>
    <mergeCell ref="C4:C5"/>
    <mergeCell ref="E4:E5"/>
    <mergeCell ref="G4:G5"/>
    <mergeCell ref="I4:I5"/>
    <mergeCell ref="K4:K5"/>
    <mergeCell ref="M4:M5"/>
    <mergeCell ref="O4:O5"/>
    <mergeCell ref="C3:D3"/>
    <mergeCell ref="E3:T3"/>
    <mergeCell ref="A3:A5"/>
    <mergeCell ref="B3:B5"/>
  </mergeCells>
  <pageMargins left="0.7" right="0.7" top="0.75" bottom="0.75" header="0.3" footer="0.3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7"/>
  <sheetViews>
    <sheetView workbookViewId="0">
      <selection activeCell="A28" sqref="A28"/>
    </sheetView>
  </sheetViews>
  <sheetFormatPr defaultRowHeight="14.25"/>
  <cols>
    <col min="1" max="1" width="25.7109375" style="231" customWidth="1"/>
    <col min="2" max="2" width="15.85546875" style="231" customWidth="1"/>
    <col min="3" max="3" width="14.85546875" style="231" customWidth="1"/>
    <col min="4" max="4" width="16.5703125" style="231" customWidth="1"/>
    <col min="5" max="5" width="14.42578125" style="231" customWidth="1"/>
    <col min="6" max="6" width="13.42578125" style="231" customWidth="1"/>
    <col min="7" max="7" width="13" style="231" customWidth="1"/>
    <col min="8" max="8" width="13.7109375" style="231" customWidth="1"/>
    <col min="9" max="16384" width="9.140625" style="231"/>
  </cols>
  <sheetData>
    <row r="1" spans="1:8" ht="15.75">
      <c r="C1" s="2160" t="s">
        <v>1670</v>
      </c>
      <c r="D1" s="2160"/>
      <c r="E1" s="2160"/>
    </row>
    <row r="3" spans="1:8" ht="25.5" customHeight="1">
      <c r="A3" s="103" t="s">
        <v>1669</v>
      </c>
      <c r="B3" s="103" t="s">
        <v>1664</v>
      </c>
      <c r="C3" s="103" t="s">
        <v>1665</v>
      </c>
      <c r="D3" s="103" t="s">
        <v>1666</v>
      </c>
      <c r="E3" s="103" t="s">
        <v>1663</v>
      </c>
      <c r="F3" s="103" t="s">
        <v>1667</v>
      </c>
      <c r="G3" s="103" t="s">
        <v>1668</v>
      </c>
      <c r="H3" s="103" t="s">
        <v>0</v>
      </c>
    </row>
    <row r="4" spans="1:8" ht="19.5" customHeight="1">
      <c r="A4" s="483" t="s">
        <v>1645</v>
      </c>
      <c r="B4" s="483">
        <v>998.5</v>
      </c>
      <c r="C4" s="483">
        <v>72.8</v>
      </c>
      <c r="D4" s="483">
        <v>816.5</v>
      </c>
      <c r="E4" s="483">
        <v>227.7</v>
      </c>
      <c r="F4" s="483">
        <v>1412.7</v>
      </c>
      <c r="G4" s="483">
        <v>964.6</v>
      </c>
      <c r="H4" s="483">
        <f>B4+C4+D4+E4+F4+G4</f>
        <v>4492.8</v>
      </c>
    </row>
    <row r="5" spans="1:8" ht="19.5" customHeight="1">
      <c r="A5" s="483" t="s">
        <v>1646</v>
      </c>
      <c r="B5" s="483">
        <v>19949.599999999999</v>
      </c>
      <c r="C5" s="483">
        <v>1871.7</v>
      </c>
      <c r="D5" s="483">
        <v>24673.8</v>
      </c>
      <c r="E5" s="483">
        <v>15077.7</v>
      </c>
      <c r="F5" s="483">
        <v>48905.7</v>
      </c>
      <c r="G5" s="483">
        <v>16500.939999999999</v>
      </c>
      <c r="H5" s="775">
        <f t="shared" ref="H5:H21" si="0">B5+C5+D5+E5+F5+G5</f>
        <v>126979.44</v>
      </c>
    </row>
    <row r="6" spans="1:8" ht="19.5" customHeight="1">
      <c r="A6" s="483" t="s">
        <v>1647</v>
      </c>
      <c r="B6" s="483">
        <v>77.7</v>
      </c>
      <c r="C6" s="483">
        <v>9.1</v>
      </c>
      <c r="D6" s="483">
        <v>644.79999999999995</v>
      </c>
      <c r="E6" s="483">
        <v>826.1</v>
      </c>
      <c r="F6" s="483">
        <v>505.6</v>
      </c>
      <c r="G6" s="483">
        <v>4.96</v>
      </c>
      <c r="H6" s="776">
        <f t="shared" si="0"/>
        <v>2068.2599999999998</v>
      </c>
    </row>
    <row r="7" spans="1:8" ht="19.5" customHeight="1">
      <c r="A7" s="483" t="s">
        <v>1648</v>
      </c>
      <c r="B7" s="483">
        <v>49.2</v>
      </c>
      <c r="C7" s="483">
        <v>0</v>
      </c>
      <c r="D7" s="483">
        <v>16.899999999999999</v>
      </c>
      <c r="E7" s="483">
        <v>52.1</v>
      </c>
      <c r="F7" s="483">
        <v>226.7</v>
      </c>
      <c r="G7" s="483">
        <v>34.67</v>
      </c>
      <c r="H7" s="483">
        <f t="shared" si="0"/>
        <v>379.57</v>
      </c>
    </row>
    <row r="8" spans="1:8" ht="19.5" customHeight="1">
      <c r="A8" s="483" t="s">
        <v>1649</v>
      </c>
      <c r="B8" s="483">
        <v>1308.5</v>
      </c>
      <c r="C8" s="483">
        <v>74.5</v>
      </c>
      <c r="D8" s="483">
        <v>461.8</v>
      </c>
      <c r="E8" s="483">
        <v>0</v>
      </c>
      <c r="F8" s="483">
        <v>540.1</v>
      </c>
      <c r="G8" s="483">
        <v>698.1</v>
      </c>
      <c r="H8" s="775">
        <f t="shared" si="0"/>
        <v>3083</v>
      </c>
    </row>
    <row r="9" spans="1:8" ht="19.5" customHeight="1">
      <c r="A9" s="483" t="s">
        <v>1650</v>
      </c>
      <c r="B9" s="483">
        <v>22344.9</v>
      </c>
      <c r="C9" s="483">
        <v>2042.2</v>
      </c>
      <c r="D9" s="483">
        <v>26287.599999999999</v>
      </c>
      <c r="E9" s="483">
        <v>15439.7</v>
      </c>
      <c r="F9" s="483">
        <v>51570.8</v>
      </c>
      <c r="G9" s="483">
        <v>17542.7</v>
      </c>
      <c r="H9" s="483">
        <f t="shared" si="0"/>
        <v>135227.9</v>
      </c>
    </row>
    <row r="10" spans="1:8" ht="19.5" customHeight="1">
      <c r="A10" s="483" t="s">
        <v>1651</v>
      </c>
      <c r="B10" s="483">
        <v>7753.5</v>
      </c>
      <c r="C10" s="483">
        <v>61.9</v>
      </c>
      <c r="D10" s="483">
        <v>3162.9</v>
      </c>
      <c r="E10" s="775">
        <v>516</v>
      </c>
      <c r="F10" s="483">
        <v>7513.8</v>
      </c>
      <c r="G10" s="483">
        <v>2141.1</v>
      </c>
      <c r="H10" s="483">
        <f t="shared" si="0"/>
        <v>21149.199999999997</v>
      </c>
    </row>
    <row r="11" spans="1:8" ht="19.5" customHeight="1">
      <c r="A11" s="483" t="s">
        <v>1652</v>
      </c>
      <c r="B11" s="483">
        <v>4562.1000000000004</v>
      </c>
      <c r="C11" s="483">
        <v>281.8</v>
      </c>
      <c r="D11" s="483">
        <v>5636.4</v>
      </c>
      <c r="E11" s="483">
        <v>6467.4</v>
      </c>
      <c r="F11" s="483">
        <v>9648.6</v>
      </c>
      <c r="G11" s="483">
        <v>1519.46</v>
      </c>
      <c r="H11" s="776">
        <f>B11+C11+D11+E11+F11+G11</f>
        <v>28115.759999999995</v>
      </c>
    </row>
    <row r="12" spans="1:8" ht="19.5" customHeight="1">
      <c r="A12" s="483" t="s">
        <v>1653</v>
      </c>
      <c r="B12" s="483">
        <v>1339.2</v>
      </c>
      <c r="C12" s="483">
        <v>75.7</v>
      </c>
      <c r="D12" s="483">
        <v>2007.1</v>
      </c>
      <c r="E12" s="483">
        <v>1964.8</v>
      </c>
      <c r="F12" s="483">
        <v>7557.7</v>
      </c>
      <c r="G12" s="483">
        <v>1225.0999999999999</v>
      </c>
      <c r="H12" s="483">
        <f t="shared" si="0"/>
        <v>14169.6</v>
      </c>
    </row>
    <row r="13" spans="1:8" ht="19.5" customHeight="1">
      <c r="A13" s="483" t="s">
        <v>1654</v>
      </c>
      <c r="B13" s="483">
        <v>701.6</v>
      </c>
      <c r="C13" s="483">
        <v>51.6</v>
      </c>
      <c r="D13" s="483">
        <v>1255.8</v>
      </c>
      <c r="E13" s="483">
        <v>1754.8</v>
      </c>
      <c r="F13" s="483">
        <v>5090.8999999999996</v>
      </c>
      <c r="G13" s="483">
        <v>698.1</v>
      </c>
      <c r="H13" s="483">
        <f t="shared" si="0"/>
        <v>9552.8000000000011</v>
      </c>
    </row>
    <row r="14" spans="1:8" ht="19.5" customHeight="1">
      <c r="A14" s="483" t="s">
        <v>1655</v>
      </c>
      <c r="B14" s="483">
        <v>21643.3</v>
      </c>
      <c r="C14" s="483">
        <v>1990.6</v>
      </c>
      <c r="D14" s="483">
        <v>25031.8</v>
      </c>
      <c r="E14" s="483">
        <v>13684.9</v>
      </c>
      <c r="F14" s="483">
        <v>46479.9</v>
      </c>
      <c r="G14" s="483">
        <v>16844.599999999999</v>
      </c>
      <c r="H14" s="483">
        <f t="shared" si="0"/>
        <v>125675.1</v>
      </c>
    </row>
    <row r="15" spans="1:8" ht="19.5" customHeight="1">
      <c r="A15" s="483" t="s">
        <v>1656</v>
      </c>
      <c r="B15" s="483">
        <v>701.6</v>
      </c>
      <c r="C15" s="483">
        <v>51.6</v>
      </c>
      <c r="D15" s="483">
        <v>1255.8</v>
      </c>
      <c r="E15" s="483">
        <v>1754.8</v>
      </c>
      <c r="F15" s="775">
        <v>5091</v>
      </c>
      <c r="G15" s="483">
        <v>698.2</v>
      </c>
      <c r="H15" s="775">
        <f t="shared" si="0"/>
        <v>9553</v>
      </c>
    </row>
    <row r="16" spans="1:8" ht="19.5" customHeight="1">
      <c r="A16" s="483" t="s">
        <v>1657</v>
      </c>
      <c r="B16" s="483">
        <v>3197.9</v>
      </c>
      <c r="C16" s="483">
        <v>233.7</v>
      </c>
      <c r="D16" s="483">
        <v>2430.6999999999998</v>
      </c>
      <c r="E16" s="483">
        <v>3802.1</v>
      </c>
      <c r="F16" s="483">
        <v>9024</v>
      </c>
      <c r="G16" s="483">
        <v>1398.1</v>
      </c>
      <c r="H16" s="483">
        <f t="shared" si="0"/>
        <v>20086.5</v>
      </c>
    </row>
    <row r="17" spans="1:8" ht="19.5" customHeight="1">
      <c r="A17" s="483" t="s">
        <v>1658</v>
      </c>
      <c r="B17" s="775">
        <v>1827</v>
      </c>
      <c r="C17" s="483">
        <v>212.4</v>
      </c>
      <c r="D17" s="483">
        <v>2228.9</v>
      </c>
      <c r="E17" s="483">
        <v>3662.3</v>
      </c>
      <c r="F17" s="483">
        <v>7380.1</v>
      </c>
      <c r="G17" s="483">
        <v>1218.2</v>
      </c>
      <c r="H17" s="483">
        <f t="shared" si="0"/>
        <v>16528.900000000001</v>
      </c>
    </row>
    <row r="18" spans="1:8" ht="19.5" customHeight="1">
      <c r="A18" s="483" t="s">
        <v>1659</v>
      </c>
      <c r="B18" s="483">
        <v>2496.3000000000002</v>
      </c>
      <c r="C18" s="483">
        <v>182.1</v>
      </c>
      <c r="D18" s="483">
        <v>1174.9000000000001</v>
      </c>
      <c r="E18" s="483">
        <v>2047.3</v>
      </c>
      <c r="F18" s="775">
        <v>3933</v>
      </c>
      <c r="G18" s="483">
        <v>699.9</v>
      </c>
      <c r="H18" s="483">
        <f t="shared" si="0"/>
        <v>10533.5</v>
      </c>
    </row>
    <row r="19" spans="1:8" ht="19.5" customHeight="1">
      <c r="A19" s="483" t="s">
        <v>1660</v>
      </c>
      <c r="B19" s="483">
        <v>780.1</v>
      </c>
      <c r="C19" s="483">
        <v>35.020000000000003</v>
      </c>
      <c r="D19" s="483">
        <v>439</v>
      </c>
      <c r="E19" s="483">
        <v>856.1</v>
      </c>
      <c r="F19" s="483">
        <v>1503.6</v>
      </c>
      <c r="G19" s="483">
        <v>267.3</v>
      </c>
      <c r="H19" s="483">
        <f t="shared" si="0"/>
        <v>3881.12</v>
      </c>
    </row>
    <row r="20" spans="1:8" ht="19.5" customHeight="1">
      <c r="A20" s="483" t="s">
        <v>1661</v>
      </c>
      <c r="B20" s="483">
        <v>33.1</v>
      </c>
      <c r="C20" s="483">
        <v>0.45</v>
      </c>
      <c r="D20" s="483">
        <v>36.5</v>
      </c>
      <c r="E20" s="483">
        <v>73.8</v>
      </c>
      <c r="F20" s="483">
        <v>358.4</v>
      </c>
      <c r="G20" s="483">
        <v>0</v>
      </c>
      <c r="H20" s="483">
        <f t="shared" si="0"/>
        <v>502.25</v>
      </c>
    </row>
    <row r="21" spans="1:8" ht="19.5" customHeight="1">
      <c r="A21" s="777" t="s">
        <v>1662</v>
      </c>
      <c r="B21" s="777">
        <v>0</v>
      </c>
      <c r="C21" s="777">
        <v>0</v>
      </c>
      <c r="D21" s="777">
        <v>0</v>
      </c>
      <c r="E21" s="777">
        <v>0</v>
      </c>
      <c r="F21" s="777">
        <v>0</v>
      </c>
      <c r="G21" s="777">
        <v>0</v>
      </c>
      <c r="H21" s="777">
        <f t="shared" si="0"/>
        <v>0</v>
      </c>
    </row>
    <row r="27" spans="1:8">
      <c r="A27" s="1552">
        <v>85</v>
      </c>
      <c r="B27" s="1552"/>
      <c r="C27" s="1552"/>
      <c r="D27" s="1552"/>
      <c r="E27" s="1552"/>
      <c r="F27" s="1552"/>
      <c r="G27" s="1552"/>
      <c r="H27" s="1552"/>
    </row>
  </sheetData>
  <mergeCells count="2">
    <mergeCell ref="C1:E1"/>
    <mergeCell ref="A27:H27"/>
  </mergeCells>
  <pageMargins left="0.7" right="0.7" top="0.75" bottom="0.75" header="0.3" footer="0.3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95"/>
  <sheetViews>
    <sheetView topLeftCell="A19" workbookViewId="0">
      <selection activeCell="E22" sqref="E22"/>
    </sheetView>
  </sheetViews>
  <sheetFormatPr defaultRowHeight="12.75"/>
  <cols>
    <col min="1" max="1" width="58.140625" style="82" customWidth="1"/>
    <col min="2" max="2" width="9.140625" style="1301" customWidth="1"/>
    <col min="3" max="3" width="13.7109375" style="1301" customWidth="1"/>
    <col min="4" max="4" width="12.28515625" style="82" customWidth="1"/>
    <col min="5" max="256" width="9.140625" style="82"/>
    <col min="257" max="257" width="60.28515625" style="82" bestFit="1" customWidth="1"/>
    <col min="258" max="258" width="14.7109375" style="82" customWidth="1"/>
    <col min="259" max="259" width="13.5703125" style="82" customWidth="1"/>
    <col min="260" max="260" width="10.85546875" style="82" customWidth="1"/>
    <col min="261" max="512" width="9.140625" style="82"/>
    <col min="513" max="513" width="60.28515625" style="82" bestFit="1" customWidth="1"/>
    <col min="514" max="514" width="14.7109375" style="82" customWidth="1"/>
    <col min="515" max="515" width="13.5703125" style="82" customWidth="1"/>
    <col min="516" max="516" width="10.85546875" style="82" customWidth="1"/>
    <col min="517" max="768" width="9.140625" style="82"/>
    <col min="769" max="769" width="60.28515625" style="82" bestFit="1" customWidth="1"/>
    <col min="770" max="770" width="14.7109375" style="82" customWidth="1"/>
    <col min="771" max="771" width="13.5703125" style="82" customWidth="1"/>
    <col min="772" max="772" width="10.85546875" style="82" customWidth="1"/>
    <col min="773" max="1024" width="9.140625" style="82"/>
    <col min="1025" max="1025" width="60.28515625" style="82" bestFit="1" customWidth="1"/>
    <col min="1026" max="1026" width="14.7109375" style="82" customWidth="1"/>
    <col min="1027" max="1027" width="13.5703125" style="82" customWidth="1"/>
    <col min="1028" max="1028" width="10.85546875" style="82" customWidth="1"/>
    <col min="1029" max="1280" width="9.140625" style="82"/>
    <col min="1281" max="1281" width="60.28515625" style="82" bestFit="1" customWidth="1"/>
    <col min="1282" max="1282" width="14.7109375" style="82" customWidth="1"/>
    <col min="1283" max="1283" width="13.5703125" style="82" customWidth="1"/>
    <col min="1284" max="1284" width="10.85546875" style="82" customWidth="1"/>
    <col min="1285" max="1536" width="9.140625" style="82"/>
    <col min="1537" max="1537" width="60.28515625" style="82" bestFit="1" customWidth="1"/>
    <col min="1538" max="1538" width="14.7109375" style="82" customWidth="1"/>
    <col min="1539" max="1539" width="13.5703125" style="82" customWidth="1"/>
    <col min="1540" max="1540" width="10.85546875" style="82" customWidth="1"/>
    <col min="1541" max="1792" width="9.140625" style="82"/>
    <col min="1793" max="1793" width="60.28515625" style="82" bestFit="1" customWidth="1"/>
    <col min="1794" max="1794" width="14.7109375" style="82" customWidth="1"/>
    <col min="1795" max="1795" width="13.5703125" style="82" customWidth="1"/>
    <col min="1796" max="1796" width="10.85546875" style="82" customWidth="1"/>
    <col min="1797" max="2048" width="9.140625" style="82"/>
    <col min="2049" max="2049" width="60.28515625" style="82" bestFit="1" customWidth="1"/>
    <col min="2050" max="2050" width="14.7109375" style="82" customWidth="1"/>
    <col min="2051" max="2051" width="13.5703125" style="82" customWidth="1"/>
    <col min="2052" max="2052" width="10.85546875" style="82" customWidth="1"/>
    <col min="2053" max="2304" width="9.140625" style="82"/>
    <col min="2305" max="2305" width="60.28515625" style="82" bestFit="1" customWidth="1"/>
    <col min="2306" max="2306" width="14.7109375" style="82" customWidth="1"/>
    <col min="2307" max="2307" width="13.5703125" style="82" customWidth="1"/>
    <col min="2308" max="2308" width="10.85546875" style="82" customWidth="1"/>
    <col min="2309" max="2560" width="9.140625" style="82"/>
    <col min="2561" max="2561" width="60.28515625" style="82" bestFit="1" customWidth="1"/>
    <col min="2562" max="2562" width="14.7109375" style="82" customWidth="1"/>
    <col min="2563" max="2563" width="13.5703125" style="82" customWidth="1"/>
    <col min="2564" max="2564" width="10.85546875" style="82" customWidth="1"/>
    <col min="2565" max="2816" width="9.140625" style="82"/>
    <col min="2817" max="2817" width="60.28515625" style="82" bestFit="1" customWidth="1"/>
    <col min="2818" max="2818" width="14.7109375" style="82" customWidth="1"/>
    <col min="2819" max="2819" width="13.5703125" style="82" customWidth="1"/>
    <col min="2820" max="2820" width="10.85546875" style="82" customWidth="1"/>
    <col min="2821" max="3072" width="9.140625" style="82"/>
    <col min="3073" max="3073" width="60.28515625" style="82" bestFit="1" customWidth="1"/>
    <col min="3074" max="3074" width="14.7109375" style="82" customWidth="1"/>
    <col min="3075" max="3075" width="13.5703125" style="82" customWidth="1"/>
    <col min="3076" max="3076" width="10.85546875" style="82" customWidth="1"/>
    <col min="3077" max="3328" width="9.140625" style="82"/>
    <col min="3329" max="3329" width="60.28515625" style="82" bestFit="1" customWidth="1"/>
    <col min="3330" max="3330" width="14.7109375" style="82" customWidth="1"/>
    <col min="3331" max="3331" width="13.5703125" style="82" customWidth="1"/>
    <col min="3332" max="3332" width="10.85546875" style="82" customWidth="1"/>
    <col min="3333" max="3584" width="9.140625" style="82"/>
    <col min="3585" max="3585" width="60.28515625" style="82" bestFit="1" customWidth="1"/>
    <col min="3586" max="3586" width="14.7109375" style="82" customWidth="1"/>
    <col min="3587" max="3587" width="13.5703125" style="82" customWidth="1"/>
    <col min="3588" max="3588" width="10.85546875" style="82" customWidth="1"/>
    <col min="3589" max="3840" width="9.140625" style="82"/>
    <col min="3841" max="3841" width="60.28515625" style="82" bestFit="1" customWidth="1"/>
    <col min="3842" max="3842" width="14.7109375" style="82" customWidth="1"/>
    <col min="3843" max="3843" width="13.5703125" style="82" customWidth="1"/>
    <col min="3844" max="3844" width="10.85546875" style="82" customWidth="1"/>
    <col min="3845" max="4096" width="9.140625" style="82"/>
    <col min="4097" max="4097" width="60.28515625" style="82" bestFit="1" customWidth="1"/>
    <col min="4098" max="4098" width="14.7109375" style="82" customWidth="1"/>
    <col min="4099" max="4099" width="13.5703125" style="82" customWidth="1"/>
    <col min="4100" max="4100" width="10.85546875" style="82" customWidth="1"/>
    <col min="4101" max="4352" width="9.140625" style="82"/>
    <col min="4353" max="4353" width="60.28515625" style="82" bestFit="1" customWidth="1"/>
    <col min="4354" max="4354" width="14.7109375" style="82" customWidth="1"/>
    <col min="4355" max="4355" width="13.5703125" style="82" customWidth="1"/>
    <col min="4356" max="4356" width="10.85546875" style="82" customWidth="1"/>
    <col min="4357" max="4608" width="9.140625" style="82"/>
    <col min="4609" max="4609" width="60.28515625" style="82" bestFit="1" customWidth="1"/>
    <col min="4610" max="4610" width="14.7109375" style="82" customWidth="1"/>
    <col min="4611" max="4611" width="13.5703125" style="82" customWidth="1"/>
    <col min="4612" max="4612" width="10.85546875" style="82" customWidth="1"/>
    <col min="4613" max="4864" width="9.140625" style="82"/>
    <col min="4865" max="4865" width="60.28515625" style="82" bestFit="1" customWidth="1"/>
    <col min="4866" max="4866" width="14.7109375" style="82" customWidth="1"/>
    <col min="4867" max="4867" width="13.5703125" style="82" customWidth="1"/>
    <col min="4868" max="4868" width="10.85546875" style="82" customWidth="1"/>
    <col min="4869" max="5120" width="9.140625" style="82"/>
    <col min="5121" max="5121" width="60.28515625" style="82" bestFit="1" customWidth="1"/>
    <col min="5122" max="5122" width="14.7109375" style="82" customWidth="1"/>
    <col min="5123" max="5123" width="13.5703125" style="82" customWidth="1"/>
    <col min="5124" max="5124" width="10.85546875" style="82" customWidth="1"/>
    <col min="5125" max="5376" width="9.140625" style="82"/>
    <col min="5377" max="5377" width="60.28515625" style="82" bestFit="1" customWidth="1"/>
    <col min="5378" max="5378" width="14.7109375" style="82" customWidth="1"/>
    <col min="5379" max="5379" width="13.5703125" style="82" customWidth="1"/>
    <col min="5380" max="5380" width="10.85546875" style="82" customWidth="1"/>
    <col min="5381" max="5632" width="9.140625" style="82"/>
    <col min="5633" max="5633" width="60.28515625" style="82" bestFit="1" customWidth="1"/>
    <col min="5634" max="5634" width="14.7109375" style="82" customWidth="1"/>
    <col min="5635" max="5635" width="13.5703125" style="82" customWidth="1"/>
    <col min="5636" max="5636" width="10.85546875" style="82" customWidth="1"/>
    <col min="5637" max="5888" width="9.140625" style="82"/>
    <col min="5889" max="5889" width="60.28515625" style="82" bestFit="1" customWidth="1"/>
    <col min="5890" max="5890" width="14.7109375" style="82" customWidth="1"/>
    <col min="5891" max="5891" width="13.5703125" style="82" customWidth="1"/>
    <col min="5892" max="5892" width="10.85546875" style="82" customWidth="1"/>
    <col min="5893" max="6144" width="9.140625" style="82"/>
    <col min="6145" max="6145" width="60.28515625" style="82" bestFit="1" customWidth="1"/>
    <col min="6146" max="6146" width="14.7109375" style="82" customWidth="1"/>
    <col min="6147" max="6147" width="13.5703125" style="82" customWidth="1"/>
    <col min="6148" max="6148" width="10.85546875" style="82" customWidth="1"/>
    <col min="6149" max="6400" width="9.140625" style="82"/>
    <col min="6401" max="6401" width="60.28515625" style="82" bestFit="1" customWidth="1"/>
    <col min="6402" max="6402" width="14.7109375" style="82" customWidth="1"/>
    <col min="6403" max="6403" width="13.5703125" style="82" customWidth="1"/>
    <col min="6404" max="6404" width="10.85546875" style="82" customWidth="1"/>
    <col min="6405" max="6656" width="9.140625" style="82"/>
    <col min="6657" max="6657" width="60.28515625" style="82" bestFit="1" customWidth="1"/>
    <col min="6658" max="6658" width="14.7109375" style="82" customWidth="1"/>
    <col min="6659" max="6659" width="13.5703125" style="82" customWidth="1"/>
    <col min="6660" max="6660" width="10.85546875" style="82" customWidth="1"/>
    <col min="6661" max="6912" width="9.140625" style="82"/>
    <col min="6913" max="6913" width="60.28515625" style="82" bestFit="1" customWidth="1"/>
    <col min="6914" max="6914" width="14.7109375" style="82" customWidth="1"/>
    <col min="6915" max="6915" width="13.5703125" style="82" customWidth="1"/>
    <col min="6916" max="6916" width="10.85546875" style="82" customWidth="1"/>
    <col min="6917" max="7168" width="9.140625" style="82"/>
    <col min="7169" max="7169" width="60.28515625" style="82" bestFit="1" customWidth="1"/>
    <col min="7170" max="7170" width="14.7109375" style="82" customWidth="1"/>
    <col min="7171" max="7171" width="13.5703125" style="82" customWidth="1"/>
    <col min="7172" max="7172" width="10.85546875" style="82" customWidth="1"/>
    <col min="7173" max="7424" width="9.140625" style="82"/>
    <col min="7425" max="7425" width="60.28515625" style="82" bestFit="1" customWidth="1"/>
    <col min="7426" max="7426" width="14.7109375" style="82" customWidth="1"/>
    <col min="7427" max="7427" width="13.5703125" style="82" customWidth="1"/>
    <col min="7428" max="7428" width="10.85546875" style="82" customWidth="1"/>
    <col min="7429" max="7680" width="9.140625" style="82"/>
    <col min="7681" max="7681" width="60.28515625" style="82" bestFit="1" customWidth="1"/>
    <col min="7682" max="7682" width="14.7109375" style="82" customWidth="1"/>
    <col min="7683" max="7683" width="13.5703125" style="82" customWidth="1"/>
    <col min="7684" max="7684" width="10.85546875" style="82" customWidth="1"/>
    <col min="7685" max="7936" width="9.140625" style="82"/>
    <col min="7937" max="7937" width="60.28515625" style="82" bestFit="1" customWidth="1"/>
    <col min="7938" max="7938" width="14.7109375" style="82" customWidth="1"/>
    <col min="7939" max="7939" width="13.5703125" style="82" customWidth="1"/>
    <col min="7940" max="7940" width="10.85546875" style="82" customWidth="1"/>
    <col min="7941" max="8192" width="9.140625" style="82"/>
    <col min="8193" max="8193" width="60.28515625" style="82" bestFit="1" customWidth="1"/>
    <col min="8194" max="8194" width="14.7109375" style="82" customWidth="1"/>
    <col min="8195" max="8195" width="13.5703125" style="82" customWidth="1"/>
    <col min="8196" max="8196" width="10.85546875" style="82" customWidth="1"/>
    <col min="8197" max="8448" width="9.140625" style="82"/>
    <col min="8449" max="8449" width="60.28515625" style="82" bestFit="1" customWidth="1"/>
    <col min="8450" max="8450" width="14.7109375" style="82" customWidth="1"/>
    <col min="8451" max="8451" width="13.5703125" style="82" customWidth="1"/>
    <col min="8452" max="8452" width="10.85546875" style="82" customWidth="1"/>
    <col min="8453" max="8704" width="9.140625" style="82"/>
    <col min="8705" max="8705" width="60.28515625" style="82" bestFit="1" customWidth="1"/>
    <col min="8706" max="8706" width="14.7109375" style="82" customWidth="1"/>
    <col min="8707" max="8707" width="13.5703125" style="82" customWidth="1"/>
    <col min="8708" max="8708" width="10.85546875" style="82" customWidth="1"/>
    <col min="8709" max="8960" width="9.140625" style="82"/>
    <col min="8961" max="8961" width="60.28515625" style="82" bestFit="1" customWidth="1"/>
    <col min="8962" max="8962" width="14.7109375" style="82" customWidth="1"/>
    <col min="8963" max="8963" width="13.5703125" style="82" customWidth="1"/>
    <col min="8964" max="8964" width="10.85546875" style="82" customWidth="1"/>
    <col min="8965" max="9216" width="9.140625" style="82"/>
    <col min="9217" max="9217" width="60.28515625" style="82" bestFit="1" customWidth="1"/>
    <col min="9218" max="9218" width="14.7109375" style="82" customWidth="1"/>
    <col min="9219" max="9219" width="13.5703125" style="82" customWidth="1"/>
    <col min="9220" max="9220" width="10.85546875" style="82" customWidth="1"/>
    <col min="9221" max="9472" width="9.140625" style="82"/>
    <col min="9473" max="9473" width="60.28515625" style="82" bestFit="1" customWidth="1"/>
    <col min="9474" max="9474" width="14.7109375" style="82" customWidth="1"/>
    <col min="9475" max="9475" width="13.5703125" style="82" customWidth="1"/>
    <col min="9476" max="9476" width="10.85546875" style="82" customWidth="1"/>
    <col min="9477" max="9728" width="9.140625" style="82"/>
    <col min="9729" max="9729" width="60.28515625" style="82" bestFit="1" customWidth="1"/>
    <col min="9730" max="9730" width="14.7109375" style="82" customWidth="1"/>
    <col min="9731" max="9731" width="13.5703125" style="82" customWidth="1"/>
    <col min="9732" max="9732" width="10.85546875" style="82" customWidth="1"/>
    <col min="9733" max="9984" width="9.140625" style="82"/>
    <col min="9985" max="9985" width="60.28515625" style="82" bestFit="1" customWidth="1"/>
    <col min="9986" max="9986" width="14.7109375" style="82" customWidth="1"/>
    <col min="9987" max="9987" width="13.5703125" style="82" customWidth="1"/>
    <col min="9988" max="9988" width="10.85546875" style="82" customWidth="1"/>
    <col min="9989" max="10240" width="9.140625" style="82"/>
    <col min="10241" max="10241" width="60.28515625" style="82" bestFit="1" customWidth="1"/>
    <col min="10242" max="10242" width="14.7109375" style="82" customWidth="1"/>
    <col min="10243" max="10243" width="13.5703125" style="82" customWidth="1"/>
    <col min="10244" max="10244" width="10.85546875" style="82" customWidth="1"/>
    <col min="10245" max="10496" width="9.140625" style="82"/>
    <col min="10497" max="10497" width="60.28515625" style="82" bestFit="1" customWidth="1"/>
    <col min="10498" max="10498" width="14.7109375" style="82" customWidth="1"/>
    <col min="10499" max="10499" width="13.5703125" style="82" customWidth="1"/>
    <col min="10500" max="10500" width="10.85546875" style="82" customWidth="1"/>
    <col min="10501" max="10752" width="9.140625" style="82"/>
    <col min="10753" max="10753" width="60.28515625" style="82" bestFit="1" customWidth="1"/>
    <col min="10754" max="10754" width="14.7109375" style="82" customWidth="1"/>
    <col min="10755" max="10755" width="13.5703125" style="82" customWidth="1"/>
    <col min="10756" max="10756" width="10.85546875" style="82" customWidth="1"/>
    <col min="10757" max="11008" width="9.140625" style="82"/>
    <col min="11009" max="11009" width="60.28515625" style="82" bestFit="1" customWidth="1"/>
    <col min="11010" max="11010" width="14.7109375" style="82" customWidth="1"/>
    <col min="11011" max="11011" width="13.5703125" style="82" customWidth="1"/>
    <col min="11012" max="11012" width="10.85546875" style="82" customWidth="1"/>
    <col min="11013" max="11264" width="9.140625" style="82"/>
    <col min="11265" max="11265" width="60.28515625" style="82" bestFit="1" customWidth="1"/>
    <col min="11266" max="11266" width="14.7109375" style="82" customWidth="1"/>
    <col min="11267" max="11267" width="13.5703125" style="82" customWidth="1"/>
    <col min="11268" max="11268" width="10.85546875" style="82" customWidth="1"/>
    <col min="11269" max="11520" width="9.140625" style="82"/>
    <col min="11521" max="11521" width="60.28515625" style="82" bestFit="1" customWidth="1"/>
    <col min="11522" max="11522" width="14.7109375" style="82" customWidth="1"/>
    <col min="11523" max="11523" width="13.5703125" style="82" customWidth="1"/>
    <col min="11524" max="11524" width="10.85546875" style="82" customWidth="1"/>
    <col min="11525" max="11776" width="9.140625" style="82"/>
    <col min="11777" max="11777" width="60.28515625" style="82" bestFit="1" customWidth="1"/>
    <col min="11778" max="11778" width="14.7109375" style="82" customWidth="1"/>
    <col min="11779" max="11779" width="13.5703125" style="82" customWidth="1"/>
    <col min="11780" max="11780" width="10.85546875" style="82" customWidth="1"/>
    <col min="11781" max="12032" width="9.140625" style="82"/>
    <col min="12033" max="12033" width="60.28515625" style="82" bestFit="1" customWidth="1"/>
    <col min="12034" max="12034" width="14.7109375" style="82" customWidth="1"/>
    <col min="12035" max="12035" width="13.5703125" style="82" customWidth="1"/>
    <col min="12036" max="12036" width="10.85546875" style="82" customWidth="1"/>
    <col min="12037" max="12288" width="9.140625" style="82"/>
    <col min="12289" max="12289" width="60.28515625" style="82" bestFit="1" customWidth="1"/>
    <col min="12290" max="12290" width="14.7109375" style="82" customWidth="1"/>
    <col min="12291" max="12291" width="13.5703125" style="82" customWidth="1"/>
    <col min="12292" max="12292" width="10.85546875" style="82" customWidth="1"/>
    <col min="12293" max="12544" width="9.140625" style="82"/>
    <col min="12545" max="12545" width="60.28515625" style="82" bestFit="1" customWidth="1"/>
    <col min="12546" max="12546" width="14.7109375" style="82" customWidth="1"/>
    <col min="12547" max="12547" width="13.5703125" style="82" customWidth="1"/>
    <col min="12548" max="12548" width="10.85546875" style="82" customWidth="1"/>
    <col min="12549" max="12800" width="9.140625" style="82"/>
    <col min="12801" max="12801" width="60.28515625" style="82" bestFit="1" customWidth="1"/>
    <col min="12802" max="12802" width="14.7109375" style="82" customWidth="1"/>
    <col min="12803" max="12803" width="13.5703125" style="82" customWidth="1"/>
    <col min="12804" max="12804" width="10.85546875" style="82" customWidth="1"/>
    <col min="12805" max="13056" width="9.140625" style="82"/>
    <col min="13057" max="13057" width="60.28515625" style="82" bestFit="1" customWidth="1"/>
    <col min="13058" max="13058" width="14.7109375" style="82" customWidth="1"/>
    <col min="13059" max="13059" width="13.5703125" style="82" customWidth="1"/>
    <col min="13060" max="13060" width="10.85546875" style="82" customWidth="1"/>
    <col min="13061" max="13312" width="9.140625" style="82"/>
    <col min="13313" max="13313" width="60.28515625" style="82" bestFit="1" customWidth="1"/>
    <col min="13314" max="13314" width="14.7109375" style="82" customWidth="1"/>
    <col min="13315" max="13315" width="13.5703125" style="82" customWidth="1"/>
    <col min="13316" max="13316" width="10.85546875" style="82" customWidth="1"/>
    <col min="13317" max="13568" width="9.140625" style="82"/>
    <col min="13569" max="13569" width="60.28515625" style="82" bestFit="1" customWidth="1"/>
    <col min="13570" max="13570" width="14.7109375" style="82" customWidth="1"/>
    <col min="13571" max="13571" width="13.5703125" style="82" customWidth="1"/>
    <col min="13572" max="13572" width="10.85546875" style="82" customWidth="1"/>
    <col min="13573" max="13824" width="9.140625" style="82"/>
    <col min="13825" max="13825" width="60.28515625" style="82" bestFit="1" customWidth="1"/>
    <col min="13826" max="13826" width="14.7109375" style="82" customWidth="1"/>
    <col min="13827" max="13827" width="13.5703125" style="82" customWidth="1"/>
    <col min="13828" max="13828" width="10.85546875" style="82" customWidth="1"/>
    <col min="13829" max="14080" width="9.140625" style="82"/>
    <col min="14081" max="14081" width="60.28515625" style="82" bestFit="1" customWidth="1"/>
    <col min="14082" max="14082" width="14.7109375" style="82" customWidth="1"/>
    <col min="14083" max="14083" width="13.5703125" style="82" customWidth="1"/>
    <col min="14084" max="14084" width="10.85546875" style="82" customWidth="1"/>
    <col min="14085" max="14336" width="9.140625" style="82"/>
    <col min="14337" max="14337" width="60.28515625" style="82" bestFit="1" customWidth="1"/>
    <col min="14338" max="14338" width="14.7109375" style="82" customWidth="1"/>
    <col min="14339" max="14339" width="13.5703125" style="82" customWidth="1"/>
    <col min="14340" max="14340" width="10.85546875" style="82" customWidth="1"/>
    <col min="14341" max="14592" width="9.140625" style="82"/>
    <col min="14593" max="14593" width="60.28515625" style="82" bestFit="1" customWidth="1"/>
    <col min="14594" max="14594" width="14.7109375" style="82" customWidth="1"/>
    <col min="14595" max="14595" width="13.5703125" style="82" customWidth="1"/>
    <col min="14596" max="14596" width="10.85546875" style="82" customWidth="1"/>
    <col min="14597" max="14848" width="9.140625" style="82"/>
    <col min="14849" max="14849" width="60.28515625" style="82" bestFit="1" customWidth="1"/>
    <col min="14850" max="14850" width="14.7109375" style="82" customWidth="1"/>
    <col min="14851" max="14851" width="13.5703125" style="82" customWidth="1"/>
    <col min="14852" max="14852" width="10.85546875" style="82" customWidth="1"/>
    <col min="14853" max="15104" width="9.140625" style="82"/>
    <col min="15105" max="15105" width="60.28515625" style="82" bestFit="1" customWidth="1"/>
    <col min="15106" max="15106" width="14.7109375" style="82" customWidth="1"/>
    <col min="15107" max="15107" width="13.5703125" style="82" customWidth="1"/>
    <col min="15108" max="15108" width="10.85546875" style="82" customWidth="1"/>
    <col min="15109" max="15360" width="9.140625" style="82"/>
    <col min="15361" max="15361" width="60.28515625" style="82" bestFit="1" customWidth="1"/>
    <col min="15362" max="15362" width="14.7109375" style="82" customWidth="1"/>
    <col min="15363" max="15363" width="13.5703125" style="82" customWidth="1"/>
    <col min="15364" max="15364" width="10.85546875" style="82" customWidth="1"/>
    <col min="15365" max="15616" width="9.140625" style="82"/>
    <col min="15617" max="15617" width="60.28515625" style="82" bestFit="1" customWidth="1"/>
    <col min="15618" max="15618" width="14.7109375" style="82" customWidth="1"/>
    <col min="15619" max="15619" width="13.5703125" style="82" customWidth="1"/>
    <col min="15620" max="15620" width="10.85546875" style="82" customWidth="1"/>
    <col min="15621" max="15872" width="9.140625" style="82"/>
    <col min="15873" max="15873" width="60.28515625" style="82" bestFit="1" customWidth="1"/>
    <col min="15874" max="15874" width="14.7109375" style="82" customWidth="1"/>
    <col min="15875" max="15875" width="13.5703125" style="82" customWidth="1"/>
    <col min="15876" max="15876" width="10.85546875" style="82" customWidth="1"/>
    <col min="15877" max="16128" width="9.140625" style="82"/>
    <col min="16129" max="16129" width="60.28515625" style="82" bestFit="1" customWidth="1"/>
    <col min="16130" max="16130" width="14.7109375" style="82" customWidth="1"/>
    <col min="16131" max="16131" width="13.5703125" style="82" customWidth="1"/>
    <col min="16132" max="16132" width="10.85546875" style="82" customWidth="1"/>
    <col min="16133" max="16384" width="9.140625" style="82"/>
  </cols>
  <sheetData>
    <row r="1" spans="1:4" ht="14.25">
      <c r="A1" s="2161" t="s">
        <v>2080</v>
      </c>
      <c r="B1" s="2161"/>
      <c r="C1" s="2161"/>
      <c r="D1" s="2161"/>
    </row>
    <row r="2" spans="1:4">
      <c r="A2" s="1301"/>
      <c r="D2" s="1098"/>
    </row>
    <row r="3" spans="1:4">
      <c r="A3" s="2162"/>
      <c r="B3" s="2162"/>
      <c r="C3" s="2162"/>
      <c r="D3" s="82" t="s">
        <v>2119</v>
      </c>
    </row>
    <row r="4" spans="1:4" ht="32.25" customHeight="1">
      <c r="A4" s="1777" t="s">
        <v>2081</v>
      </c>
      <c r="B4" s="1777" t="s">
        <v>2082</v>
      </c>
      <c r="C4" s="1777" t="s">
        <v>30</v>
      </c>
      <c r="D4" s="1777"/>
    </row>
    <row r="5" spans="1:4" ht="32.25" customHeight="1">
      <c r="A5" s="1777"/>
      <c r="B5" s="1777"/>
      <c r="C5" s="1303" t="s">
        <v>2117</v>
      </c>
      <c r="D5" s="1300" t="s">
        <v>2118</v>
      </c>
    </row>
    <row r="6" spans="1:4" ht="18" customHeight="1">
      <c r="A6" s="748" t="s">
        <v>2083</v>
      </c>
      <c r="B6" s="748">
        <v>1</v>
      </c>
      <c r="C6" s="1306">
        <v>11807573.600000001</v>
      </c>
      <c r="D6" s="1103">
        <v>54930715.399999999</v>
      </c>
    </row>
    <row r="7" spans="1:4" ht="18" customHeight="1">
      <c r="A7" s="748" t="s">
        <v>2084</v>
      </c>
      <c r="B7" s="748">
        <v>2</v>
      </c>
      <c r="C7" s="1306">
        <v>1560000</v>
      </c>
      <c r="D7" s="1103">
        <v>3364000</v>
      </c>
    </row>
    <row r="8" spans="1:4" ht="18" customHeight="1">
      <c r="A8" s="748" t="s">
        <v>2085</v>
      </c>
      <c r="B8" s="748">
        <v>3</v>
      </c>
      <c r="C8" s="1306">
        <v>3023687</v>
      </c>
      <c r="D8" s="1103">
        <v>3125200</v>
      </c>
    </row>
    <row r="9" spans="1:4" ht="18" customHeight="1">
      <c r="A9" s="748" t="s">
        <v>2086</v>
      </c>
      <c r="B9" s="748">
        <v>4</v>
      </c>
      <c r="C9" s="1306">
        <v>2166781.2000000002</v>
      </c>
      <c r="D9" s="1103">
        <v>136200</v>
      </c>
    </row>
    <row r="10" spans="1:4" ht="18" customHeight="1">
      <c r="A10" s="748" t="s">
        <v>2087</v>
      </c>
      <c r="B10" s="748">
        <v>5</v>
      </c>
      <c r="C10" s="1306">
        <v>0</v>
      </c>
      <c r="D10" s="1103">
        <v>7576218.2000000002</v>
      </c>
    </row>
    <row r="11" spans="1:4" ht="18" customHeight="1">
      <c r="A11" s="748" t="s">
        <v>2088</v>
      </c>
      <c r="B11" s="748">
        <v>6</v>
      </c>
      <c r="C11" s="1306">
        <v>0</v>
      </c>
      <c r="D11" s="1103">
        <v>0</v>
      </c>
    </row>
    <row r="12" spans="1:4" ht="18" customHeight="1">
      <c r="A12" s="748" t="s">
        <v>2089</v>
      </c>
      <c r="B12" s="748">
        <v>7</v>
      </c>
      <c r="C12" s="1306">
        <v>704800</v>
      </c>
      <c r="D12" s="1103">
        <v>520000</v>
      </c>
    </row>
    <row r="13" spans="1:4" ht="18" customHeight="1">
      <c r="A13" s="748" t="s">
        <v>2090</v>
      </c>
      <c r="B13" s="748">
        <v>8</v>
      </c>
      <c r="C13" s="1306">
        <v>0</v>
      </c>
      <c r="D13" s="1103">
        <v>0</v>
      </c>
    </row>
    <row r="14" spans="1:4" ht="18" customHeight="1">
      <c r="A14" s="748" t="s">
        <v>2091</v>
      </c>
      <c r="B14" s="748">
        <v>9</v>
      </c>
      <c r="C14" s="1306">
        <v>0</v>
      </c>
      <c r="D14" s="1103">
        <v>0</v>
      </c>
    </row>
    <row r="15" spans="1:4" ht="18" customHeight="1">
      <c r="A15" s="748" t="s">
        <v>2092</v>
      </c>
      <c r="B15" s="748">
        <v>10</v>
      </c>
      <c r="C15" s="1306">
        <v>200398</v>
      </c>
      <c r="D15" s="1103">
        <v>0</v>
      </c>
    </row>
    <row r="16" spans="1:4" ht="18" customHeight="1">
      <c r="A16" s="748" t="s">
        <v>2093</v>
      </c>
      <c r="B16" s="748">
        <v>11</v>
      </c>
      <c r="C16" s="1306">
        <v>3091464.8</v>
      </c>
      <c r="D16" s="1103">
        <v>3584485.2</v>
      </c>
    </row>
    <row r="17" spans="1:4" ht="18" customHeight="1">
      <c r="A17" s="748" t="s">
        <v>2094</v>
      </c>
      <c r="B17" s="748">
        <v>12</v>
      </c>
      <c r="C17" s="1306">
        <v>132000</v>
      </c>
      <c r="D17" s="1103">
        <v>345602</v>
      </c>
    </row>
    <row r="18" spans="1:4" ht="18" customHeight="1">
      <c r="A18" s="748" t="s">
        <v>2095</v>
      </c>
      <c r="B18" s="748">
        <v>13</v>
      </c>
      <c r="C18" s="1306">
        <v>0</v>
      </c>
      <c r="D18" s="1103">
        <v>39600</v>
      </c>
    </row>
    <row r="19" spans="1:4" ht="18" customHeight="1">
      <c r="A19" s="748" t="s">
        <v>2096</v>
      </c>
      <c r="B19" s="748">
        <v>14</v>
      </c>
      <c r="C19" s="1306">
        <v>63783.1</v>
      </c>
      <c r="D19" s="1103">
        <v>68000</v>
      </c>
    </row>
    <row r="20" spans="1:4" ht="18" customHeight="1">
      <c r="A20" s="748" t="s">
        <v>2097</v>
      </c>
      <c r="B20" s="748">
        <v>15</v>
      </c>
      <c r="C20" s="1306">
        <v>0</v>
      </c>
      <c r="D20" s="1103">
        <v>0</v>
      </c>
    </row>
    <row r="21" spans="1:4" ht="18" customHeight="1">
      <c r="A21" s="748" t="s">
        <v>2098</v>
      </c>
      <c r="B21" s="748">
        <v>16</v>
      </c>
      <c r="C21" s="1306">
        <v>0</v>
      </c>
      <c r="D21" s="1103">
        <v>0</v>
      </c>
    </row>
    <row r="22" spans="1:4" ht="18" customHeight="1">
      <c r="A22" s="748" t="s">
        <v>2099</v>
      </c>
      <c r="B22" s="748">
        <v>17</v>
      </c>
      <c r="C22" s="1306">
        <v>514659.5</v>
      </c>
      <c r="D22" s="1103">
        <v>34328410</v>
      </c>
    </row>
    <row r="23" spans="1:4" ht="18" customHeight="1">
      <c r="A23" s="748" t="s">
        <v>2100</v>
      </c>
      <c r="B23" s="748">
        <v>18</v>
      </c>
      <c r="C23" s="1306">
        <v>0</v>
      </c>
      <c r="D23" s="1103">
        <v>1843000</v>
      </c>
    </row>
    <row r="24" spans="1:4" ht="18" customHeight="1">
      <c r="A24" s="748" t="s">
        <v>2101</v>
      </c>
      <c r="B24" s="748">
        <v>19</v>
      </c>
      <c r="C24" s="1306">
        <v>350000</v>
      </c>
      <c r="D24" s="1103">
        <v>0</v>
      </c>
    </row>
    <row r="25" spans="1:4" ht="18" customHeight="1">
      <c r="A25" s="748" t="s">
        <v>2102</v>
      </c>
      <c r="B25" s="748">
        <v>20</v>
      </c>
      <c r="C25" s="1306">
        <v>0</v>
      </c>
      <c r="D25" s="1103">
        <v>0</v>
      </c>
    </row>
    <row r="26" spans="1:4" ht="18" customHeight="1">
      <c r="A26" s="748" t="s">
        <v>2103</v>
      </c>
      <c r="B26" s="748">
        <v>21</v>
      </c>
      <c r="C26" s="1306">
        <v>4250444.3</v>
      </c>
      <c r="D26" s="1103">
        <v>2267040.5999999996</v>
      </c>
    </row>
    <row r="27" spans="1:4" ht="18" customHeight="1">
      <c r="A27" s="748" t="s">
        <v>2104</v>
      </c>
      <c r="B27" s="748">
        <v>22</v>
      </c>
      <c r="C27" s="1306">
        <v>212004.8</v>
      </c>
      <c r="D27" s="1103">
        <v>0</v>
      </c>
    </row>
    <row r="28" spans="1:4" ht="18" customHeight="1">
      <c r="A28" s="748" t="s">
        <v>2105</v>
      </c>
      <c r="B28" s="748">
        <v>23</v>
      </c>
      <c r="C28" s="1306">
        <v>3968126.3</v>
      </c>
      <c r="D28" s="1103">
        <v>2050893.2999999998</v>
      </c>
    </row>
    <row r="29" spans="1:4" ht="18" customHeight="1">
      <c r="A29" s="748" t="s">
        <v>2106</v>
      </c>
      <c r="B29" s="748">
        <v>24</v>
      </c>
      <c r="C29" s="1306">
        <v>70313.2</v>
      </c>
      <c r="D29" s="1103">
        <v>216147.3</v>
      </c>
    </row>
    <row r="30" spans="1:4" ht="18" customHeight="1">
      <c r="A30" s="1308" t="s">
        <v>2107</v>
      </c>
      <c r="B30" s="1308">
        <v>25</v>
      </c>
      <c r="C30" s="1309">
        <v>16058017.9</v>
      </c>
      <c r="D30" s="1310">
        <v>57197756</v>
      </c>
    </row>
    <row r="31" spans="1:4" ht="18" customHeight="1">
      <c r="A31" s="748" t="s">
        <v>2108</v>
      </c>
      <c r="B31" s="748">
        <v>26</v>
      </c>
      <c r="C31" s="1306">
        <v>0</v>
      </c>
      <c r="D31" s="748">
        <v>103.02</v>
      </c>
    </row>
    <row r="32" spans="1:4" ht="18" customHeight="1">
      <c r="A32" s="748" t="s">
        <v>2109</v>
      </c>
      <c r="B32" s="748">
        <v>27</v>
      </c>
      <c r="C32" s="1306">
        <v>1305.8</v>
      </c>
      <c r="D32" s="748">
        <v>161.29999999999998</v>
      </c>
    </row>
    <row r="33" spans="1:4" ht="18" customHeight="1">
      <c r="A33" s="748" t="s">
        <v>2110</v>
      </c>
      <c r="B33" s="748">
        <v>28</v>
      </c>
      <c r="C33" s="1306">
        <v>0</v>
      </c>
      <c r="D33" s="748">
        <v>0</v>
      </c>
    </row>
    <row r="34" spans="1:4" ht="18" customHeight="1">
      <c r="A34" s="748" t="s">
        <v>2111</v>
      </c>
      <c r="B34" s="748">
        <v>29</v>
      </c>
      <c r="C34" s="1306">
        <v>0</v>
      </c>
      <c r="D34" s="748">
        <v>0</v>
      </c>
    </row>
    <row r="35" spans="1:4" ht="18" customHeight="1">
      <c r="A35" s="748" t="s">
        <v>2112</v>
      </c>
      <c r="B35" s="748">
        <v>30</v>
      </c>
      <c r="C35" s="1306">
        <v>0</v>
      </c>
      <c r="D35" s="748">
        <v>0</v>
      </c>
    </row>
    <row r="36" spans="1:4" ht="18" customHeight="1">
      <c r="A36" s="748" t="s">
        <v>2113</v>
      </c>
      <c r="B36" s="748">
        <v>31</v>
      </c>
      <c r="C36" s="1306">
        <v>0</v>
      </c>
      <c r="D36" s="748">
        <v>0</v>
      </c>
    </row>
    <row r="37" spans="1:4" ht="18" customHeight="1">
      <c r="A37" s="748" t="s">
        <v>2114</v>
      </c>
      <c r="B37" s="748">
        <v>32</v>
      </c>
      <c r="C37" s="1306">
        <v>0</v>
      </c>
      <c r="D37" s="748">
        <v>500</v>
      </c>
    </row>
    <row r="38" spans="1:4" ht="18" customHeight="1">
      <c r="A38" s="748" t="s">
        <v>2115</v>
      </c>
      <c r="B38" s="748">
        <v>33</v>
      </c>
      <c r="C38" s="1306">
        <v>812</v>
      </c>
      <c r="D38" s="748">
        <v>1716</v>
      </c>
    </row>
    <row r="39" spans="1:4" ht="18" customHeight="1">
      <c r="A39" s="745" t="s">
        <v>2116</v>
      </c>
      <c r="B39" s="745">
        <v>34</v>
      </c>
      <c r="C39" s="1307">
        <v>683</v>
      </c>
      <c r="D39" s="745">
        <v>1470</v>
      </c>
    </row>
    <row r="40" spans="1:4">
      <c r="B40" s="82"/>
      <c r="C40" s="1304"/>
    </row>
    <row r="41" spans="1:4">
      <c r="A41" s="1979">
        <v>86</v>
      </c>
      <c r="B41" s="1979"/>
      <c r="C41" s="1979"/>
      <c r="D41" s="1979"/>
    </row>
    <row r="42" spans="1:4">
      <c r="B42" s="82"/>
      <c r="C42" s="1304"/>
    </row>
    <row r="43" spans="1:4">
      <c r="B43" s="82"/>
      <c r="C43" s="1304"/>
    </row>
    <row r="44" spans="1:4">
      <c r="B44" s="82"/>
      <c r="C44" s="1304"/>
    </row>
    <row r="45" spans="1:4">
      <c r="B45" s="82"/>
      <c r="C45" s="1304"/>
    </row>
    <row r="46" spans="1:4">
      <c r="B46" s="82"/>
      <c r="C46" s="1304"/>
    </row>
    <row r="47" spans="1:4">
      <c r="B47" s="82"/>
      <c r="C47" s="1304"/>
    </row>
    <row r="48" spans="1:4">
      <c r="B48" s="82"/>
      <c r="C48" s="1304"/>
    </row>
    <row r="49" spans="2:3">
      <c r="B49" s="82"/>
      <c r="C49" s="1304"/>
    </row>
    <row r="50" spans="2:3">
      <c r="B50" s="82"/>
      <c r="C50" s="1304"/>
    </row>
    <row r="51" spans="2:3">
      <c r="B51" s="82"/>
      <c r="C51" s="1304"/>
    </row>
    <row r="52" spans="2:3">
      <c r="B52" s="82"/>
      <c r="C52" s="1304"/>
    </row>
    <row r="53" spans="2:3">
      <c r="B53" s="82"/>
      <c r="C53" s="1304"/>
    </row>
    <row r="54" spans="2:3">
      <c r="B54" s="82"/>
      <c r="C54" s="1304"/>
    </row>
    <row r="55" spans="2:3">
      <c r="B55" s="82"/>
      <c r="C55" s="1304"/>
    </row>
    <row r="56" spans="2:3">
      <c r="B56" s="82"/>
      <c r="C56" s="1304"/>
    </row>
    <row r="57" spans="2:3">
      <c r="B57" s="82"/>
      <c r="C57" s="1304"/>
    </row>
    <row r="58" spans="2:3">
      <c r="B58" s="82"/>
      <c r="C58" s="1304"/>
    </row>
    <row r="59" spans="2:3">
      <c r="B59" s="82"/>
      <c r="C59" s="1304"/>
    </row>
    <row r="60" spans="2:3">
      <c r="B60" s="82"/>
      <c r="C60" s="1304"/>
    </row>
    <row r="61" spans="2:3">
      <c r="B61" s="82"/>
      <c r="C61" s="1304"/>
    </row>
    <row r="62" spans="2:3">
      <c r="B62" s="82"/>
      <c r="C62" s="1304"/>
    </row>
    <row r="63" spans="2:3">
      <c r="B63" s="82"/>
      <c r="C63" s="1304"/>
    </row>
    <row r="64" spans="2:3">
      <c r="B64" s="82"/>
      <c r="C64" s="1304"/>
    </row>
    <row r="65" spans="2:3">
      <c r="B65" s="82"/>
      <c r="C65" s="1304"/>
    </row>
    <row r="66" spans="2:3">
      <c r="B66" s="82"/>
      <c r="C66" s="1304"/>
    </row>
    <row r="67" spans="2:3">
      <c r="B67" s="82"/>
      <c r="C67" s="1304"/>
    </row>
    <row r="68" spans="2:3">
      <c r="B68" s="82"/>
      <c r="C68" s="1304"/>
    </row>
    <row r="69" spans="2:3">
      <c r="B69" s="82"/>
      <c r="C69" s="1304"/>
    </row>
    <row r="70" spans="2:3">
      <c r="B70" s="82"/>
      <c r="C70" s="1304"/>
    </row>
    <row r="71" spans="2:3">
      <c r="B71" s="82"/>
      <c r="C71" s="1304"/>
    </row>
    <row r="72" spans="2:3">
      <c r="B72" s="82"/>
      <c r="C72" s="1304"/>
    </row>
    <row r="73" spans="2:3">
      <c r="B73" s="82"/>
      <c r="C73" s="1304"/>
    </row>
    <row r="74" spans="2:3">
      <c r="B74" s="82"/>
      <c r="C74" s="1304"/>
    </row>
    <row r="75" spans="2:3">
      <c r="B75" s="82"/>
      <c r="C75" s="1304"/>
    </row>
    <row r="76" spans="2:3">
      <c r="B76" s="82"/>
      <c r="C76" s="1304"/>
    </row>
    <row r="77" spans="2:3">
      <c r="B77" s="82"/>
      <c r="C77" s="1304"/>
    </row>
    <row r="78" spans="2:3">
      <c r="B78" s="82"/>
      <c r="C78" s="1304"/>
    </row>
    <row r="79" spans="2:3">
      <c r="B79" s="82"/>
      <c r="C79" s="1304"/>
    </row>
    <row r="80" spans="2:3">
      <c r="B80" s="82"/>
      <c r="C80" s="1304"/>
    </row>
    <row r="81" spans="2:3">
      <c r="B81" s="82"/>
      <c r="C81" s="1304"/>
    </row>
    <row r="82" spans="2:3">
      <c r="B82" s="82"/>
      <c r="C82" s="1304"/>
    </row>
    <row r="83" spans="2:3">
      <c r="B83" s="82"/>
      <c r="C83" s="1304"/>
    </row>
    <row r="84" spans="2:3">
      <c r="B84" s="82"/>
      <c r="C84" s="1304"/>
    </row>
    <row r="85" spans="2:3">
      <c r="B85" s="82"/>
      <c r="C85" s="1304"/>
    </row>
    <row r="86" spans="2:3">
      <c r="B86" s="82"/>
      <c r="C86" s="1304"/>
    </row>
    <row r="87" spans="2:3">
      <c r="B87" s="82"/>
      <c r="C87" s="1304"/>
    </row>
    <row r="88" spans="2:3">
      <c r="B88" s="82"/>
      <c r="C88" s="1304"/>
    </row>
    <row r="89" spans="2:3">
      <c r="B89" s="82"/>
      <c r="C89" s="1304"/>
    </row>
    <row r="90" spans="2:3">
      <c r="B90" s="82"/>
      <c r="C90" s="1304"/>
    </row>
    <row r="91" spans="2:3">
      <c r="B91" s="82"/>
      <c r="C91" s="1304"/>
    </row>
    <row r="92" spans="2:3">
      <c r="B92" s="82"/>
      <c r="C92" s="1304"/>
    </row>
    <row r="93" spans="2:3">
      <c r="B93" s="82"/>
      <c r="C93" s="1304"/>
    </row>
    <row r="94" spans="2:3">
      <c r="B94" s="82"/>
      <c r="C94" s="1304"/>
    </row>
    <row r="95" spans="2:3">
      <c r="C95" s="1305"/>
    </row>
  </sheetData>
  <mergeCells count="6">
    <mergeCell ref="A1:D1"/>
    <mergeCell ref="A41:D41"/>
    <mergeCell ref="A3:C3"/>
    <mergeCell ref="A4:A5"/>
    <mergeCell ref="B4:B5"/>
    <mergeCell ref="C4:D4"/>
  </mergeCells>
  <pageMargins left="0.75" right="0.46" top="0.48" bottom="0.33" header="0.5" footer="0.27"/>
  <pageSetup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27"/>
  <sheetViews>
    <sheetView topLeftCell="A14" workbookViewId="0">
      <selection activeCell="C39" sqref="C39"/>
    </sheetView>
  </sheetViews>
  <sheetFormatPr defaultRowHeight="12.75"/>
  <cols>
    <col min="1" max="1" width="5.28515625" customWidth="1"/>
    <col min="2" max="2" width="28" customWidth="1"/>
    <col min="3" max="3" width="35.7109375" customWidth="1"/>
    <col min="4" max="4" width="24.7109375" customWidth="1"/>
    <col min="5" max="5" width="21" customWidth="1"/>
  </cols>
  <sheetData>
    <row r="1" spans="1:10">
      <c r="A1" s="1502" t="s">
        <v>1682</v>
      </c>
      <c r="B1" s="1502"/>
      <c r="C1" s="1502"/>
      <c r="D1" s="1502"/>
      <c r="E1" s="1502"/>
      <c r="F1" s="88"/>
      <c r="G1" s="88"/>
      <c r="H1" s="88"/>
      <c r="I1" s="88"/>
      <c r="J1" s="88"/>
    </row>
    <row r="2" spans="1:10">
      <c r="A2" s="1502" t="s">
        <v>447</v>
      </c>
      <c r="B2" s="1502"/>
      <c r="C2" s="1502"/>
      <c r="D2" s="1502"/>
      <c r="E2" s="1502"/>
      <c r="F2" s="88"/>
      <c r="G2" s="88"/>
      <c r="H2" s="88"/>
      <c r="I2" s="88"/>
      <c r="J2" s="88"/>
    </row>
    <row r="3" spans="1:10">
      <c r="A3" s="1502"/>
      <c r="B3" s="1502"/>
      <c r="C3" s="1502"/>
      <c r="D3" s="1502"/>
      <c r="E3" s="1502"/>
      <c r="F3" s="88"/>
      <c r="G3" s="88"/>
      <c r="H3" s="88"/>
      <c r="I3" s="88"/>
      <c r="J3" s="88"/>
    </row>
    <row r="4" spans="1:10">
      <c r="A4" s="1707" t="s">
        <v>410</v>
      </c>
      <c r="B4" s="1707"/>
      <c r="C4" s="1707"/>
      <c r="D4" s="1707"/>
      <c r="E4" s="1707"/>
      <c r="F4" s="88"/>
      <c r="G4" s="88"/>
      <c r="H4" s="88"/>
      <c r="I4" s="88"/>
      <c r="J4" s="88"/>
    </row>
    <row r="5" spans="1:10">
      <c r="A5" s="230" t="s">
        <v>424</v>
      </c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230" t="s">
        <v>425</v>
      </c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230" t="s">
        <v>426</v>
      </c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230" t="s">
        <v>427</v>
      </c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230"/>
      <c r="B9" s="88"/>
      <c r="C9" s="88"/>
      <c r="D9" s="88"/>
      <c r="E9" s="228" t="s">
        <v>403</v>
      </c>
      <c r="F9" s="88"/>
      <c r="G9" s="88"/>
      <c r="H9" s="88"/>
      <c r="I9" s="88"/>
      <c r="J9" s="88"/>
    </row>
    <row r="10" spans="1:10" ht="30">
      <c r="A10" s="257" t="s">
        <v>331</v>
      </c>
      <c r="B10" s="257" t="s">
        <v>330</v>
      </c>
      <c r="C10" s="257" t="s">
        <v>411</v>
      </c>
      <c r="D10" s="257" t="s">
        <v>412</v>
      </c>
      <c r="E10" s="257" t="s">
        <v>413</v>
      </c>
    </row>
    <row r="11" spans="1:10" ht="81" customHeight="1">
      <c r="A11" s="258" t="s">
        <v>428</v>
      </c>
      <c r="B11" s="259" t="s">
        <v>414</v>
      </c>
      <c r="C11" s="258" t="s">
        <v>415</v>
      </c>
      <c r="D11" s="250" t="s">
        <v>1684</v>
      </c>
      <c r="E11" s="250">
        <v>5600176</v>
      </c>
    </row>
    <row r="12" spans="1:10" ht="121.5" customHeight="1">
      <c r="A12" s="2163" t="s">
        <v>429</v>
      </c>
      <c r="B12" s="2164" t="s">
        <v>416</v>
      </c>
      <c r="C12" s="2163" t="s">
        <v>417</v>
      </c>
      <c r="D12" s="1820" t="s">
        <v>418</v>
      </c>
      <c r="E12" s="1820">
        <v>4188674</v>
      </c>
    </row>
    <row r="13" spans="1:10" ht="29.25" hidden="1" customHeight="1" thickBot="1">
      <c r="A13" s="2163"/>
      <c r="B13" s="2164"/>
      <c r="C13" s="2163"/>
      <c r="D13" s="1820"/>
      <c r="E13" s="1820"/>
    </row>
    <row r="14" spans="1:10" ht="72.75" customHeight="1">
      <c r="A14" s="2163" t="s">
        <v>430</v>
      </c>
      <c r="B14" s="2166" t="s">
        <v>419</v>
      </c>
      <c r="C14" s="2166" t="s">
        <v>420</v>
      </c>
      <c r="D14" s="250" t="s">
        <v>1685</v>
      </c>
      <c r="E14" s="1820">
        <v>13095367</v>
      </c>
    </row>
    <row r="15" spans="1:10" ht="15" hidden="1" customHeight="1" thickBot="1">
      <c r="A15" s="2163"/>
      <c r="B15" s="2166"/>
      <c r="C15" s="2166"/>
      <c r="D15" s="260" t="s">
        <v>421</v>
      </c>
      <c r="E15" s="1820"/>
    </row>
    <row r="16" spans="1:10" ht="15" hidden="1" customHeight="1" thickBot="1">
      <c r="A16" s="2163"/>
      <c r="B16" s="2166"/>
      <c r="C16" s="2166"/>
      <c r="D16" s="260"/>
      <c r="E16" s="1820"/>
    </row>
    <row r="17" spans="1:5" ht="14.25" customHeight="1">
      <c r="A17" s="2163" t="s">
        <v>431</v>
      </c>
      <c r="B17" s="2164" t="s">
        <v>1683</v>
      </c>
      <c r="C17" s="2164" t="s">
        <v>432</v>
      </c>
      <c r="D17" s="1820" t="s">
        <v>422</v>
      </c>
      <c r="E17" s="1820">
        <v>189440</v>
      </c>
    </row>
    <row r="18" spans="1:5" ht="12.75" customHeight="1">
      <c r="A18" s="2163"/>
      <c r="B18" s="2164"/>
      <c r="C18" s="2164"/>
      <c r="D18" s="1820"/>
      <c r="E18" s="1820"/>
    </row>
    <row r="19" spans="1:5" ht="23.25" customHeight="1">
      <c r="A19" s="2163"/>
      <c r="B19" s="2164"/>
      <c r="C19" s="2164"/>
      <c r="D19" s="1820"/>
      <c r="E19" s="1820"/>
    </row>
    <row r="20" spans="1:5" ht="57">
      <c r="A20" s="797">
        <v>5</v>
      </c>
      <c r="B20" s="797" t="s">
        <v>1686</v>
      </c>
      <c r="C20" s="797" t="s">
        <v>1688</v>
      </c>
      <c r="D20" s="796" t="s">
        <v>1687</v>
      </c>
      <c r="E20" s="796">
        <v>2312700</v>
      </c>
    </row>
    <row r="21" spans="1:5" ht="15">
      <c r="A21" s="261">
        <v>6</v>
      </c>
      <c r="B21" s="2165" t="s">
        <v>423</v>
      </c>
      <c r="C21" s="2165"/>
      <c r="D21" s="2165"/>
      <c r="E21" s="257">
        <f>SUM(E11:E20)</f>
        <v>25386357</v>
      </c>
    </row>
    <row r="22" spans="1:5" ht="14.25">
      <c r="A22" s="231"/>
      <c r="B22" s="231"/>
      <c r="C22" s="231"/>
      <c r="D22" s="231"/>
      <c r="E22" s="231"/>
    </row>
    <row r="24" spans="1:5" ht="14.25">
      <c r="A24" s="1552">
        <v>87</v>
      </c>
      <c r="B24" s="1552"/>
      <c r="C24" s="1552"/>
      <c r="D24" s="1552"/>
      <c r="E24" s="1552"/>
    </row>
    <row r="27" spans="1:5">
      <c r="C27" s="151"/>
    </row>
  </sheetData>
  <mergeCells count="20">
    <mergeCell ref="A1:E1"/>
    <mergeCell ref="A2:E2"/>
    <mergeCell ref="A3:E3"/>
    <mergeCell ref="A4:E4"/>
    <mergeCell ref="A12:A13"/>
    <mergeCell ref="A24:E24"/>
    <mergeCell ref="C12:C13"/>
    <mergeCell ref="E12:E13"/>
    <mergeCell ref="B12:B13"/>
    <mergeCell ref="D12:D13"/>
    <mergeCell ref="E17:E19"/>
    <mergeCell ref="B17:B19"/>
    <mergeCell ref="B21:D21"/>
    <mergeCell ref="A14:A16"/>
    <mergeCell ref="E14:E16"/>
    <mergeCell ref="A17:A19"/>
    <mergeCell ref="D17:D19"/>
    <mergeCell ref="C17:C19"/>
    <mergeCell ref="C14:C16"/>
    <mergeCell ref="B14:B16"/>
  </mergeCells>
  <pageMargins left="0.7" right="0.7" top="0.36" bottom="0.24" header="0.3" footer="0.22"/>
  <pageSetup orientation="landscape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J26"/>
  <sheetViews>
    <sheetView topLeftCell="A4" workbookViewId="0">
      <selection activeCell="Z17" sqref="Z17"/>
    </sheetView>
  </sheetViews>
  <sheetFormatPr defaultRowHeight="12.75"/>
  <cols>
    <col min="1" max="1" width="3.42578125" customWidth="1"/>
    <col min="2" max="2" width="11.7109375" customWidth="1"/>
    <col min="3" max="3" width="10" customWidth="1"/>
    <col min="4" max="5" width="8.85546875" customWidth="1"/>
    <col min="6" max="6" width="8.5703125" customWidth="1"/>
    <col min="7" max="7" width="9" customWidth="1"/>
    <col min="8" max="8" width="7.7109375" customWidth="1"/>
    <col min="9" max="9" width="7.28515625" customWidth="1"/>
    <col min="10" max="10" width="6.7109375" customWidth="1"/>
    <col min="11" max="11" width="6.140625" customWidth="1"/>
    <col min="12" max="12" width="6" customWidth="1"/>
    <col min="13" max="13" width="4.5703125" customWidth="1"/>
    <col min="14" max="14" width="5" customWidth="1"/>
    <col min="15" max="15" width="7" customWidth="1"/>
    <col min="16" max="16" width="6.5703125" customWidth="1"/>
    <col min="17" max="17" width="7.42578125" customWidth="1"/>
    <col min="18" max="18" width="6.28515625" customWidth="1"/>
    <col min="19" max="19" width="3.85546875" customWidth="1"/>
    <col min="20" max="20" width="4.42578125" customWidth="1"/>
    <col min="21" max="21" width="5.7109375" customWidth="1"/>
    <col min="22" max="22" width="4.85546875" customWidth="1"/>
    <col min="23" max="23" width="12.140625" customWidth="1"/>
    <col min="24" max="24" width="8.28515625" customWidth="1"/>
    <col min="25" max="25" width="6.140625" customWidth="1"/>
    <col min="26" max="26" width="8.5703125" customWidth="1"/>
    <col min="27" max="27" width="7.140625" customWidth="1"/>
    <col min="28" max="28" width="5.85546875" customWidth="1"/>
    <col min="29" max="29" width="9.5703125" customWidth="1"/>
    <col min="30" max="30" width="5.5703125" customWidth="1"/>
    <col min="31" max="31" width="6.28515625" customWidth="1"/>
    <col min="32" max="32" width="5.5703125" customWidth="1"/>
    <col min="33" max="33" width="7.85546875" customWidth="1"/>
    <col min="34" max="34" width="7.28515625" customWidth="1"/>
    <col min="35" max="35" width="6.7109375" customWidth="1"/>
    <col min="36" max="36" width="7.42578125" customWidth="1"/>
    <col min="37" max="37" width="7.7109375" customWidth="1"/>
    <col min="38" max="38" width="4.7109375" customWidth="1"/>
    <col min="39" max="39" width="7.140625" customWidth="1"/>
    <col min="40" max="40" width="5.85546875" customWidth="1"/>
    <col min="41" max="41" width="5.28515625" customWidth="1"/>
    <col min="42" max="42" width="8" customWidth="1"/>
    <col min="43" max="43" width="13.5703125" customWidth="1"/>
    <col min="44" max="45" width="7" customWidth="1"/>
    <col min="46" max="46" width="5.140625" customWidth="1"/>
    <col min="47" max="47" width="5" customWidth="1"/>
    <col min="48" max="48" width="5.140625" customWidth="1"/>
    <col min="49" max="49" width="5.5703125" customWidth="1"/>
    <col min="50" max="50" width="4.7109375" customWidth="1"/>
    <col min="51" max="51" width="5.7109375" customWidth="1"/>
    <col min="52" max="52" width="5" customWidth="1"/>
    <col min="53" max="53" width="5.140625" customWidth="1"/>
    <col min="54" max="54" width="5.42578125" customWidth="1"/>
    <col min="55" max="55" width="4.42578125" customWidth="1"/>
    <col min="56" max="56" width="5.5703125" customWidth="1"/>
    <col min="57" max="58" width="5.28515625" customWidth="1"/>
    <col min="59" max="59" width="4.5703125" customWidth="1"/>
    <col min="60" max="60" width="3.7109375" customWidth="1"/>
    <col min="61" max="61" width="5" customWidth="1"/>
    <col min="62" max="62" width="3.5703125" customWidth="1"/>
    <col min="63" max="63" width="6.7109375" customWidth="1"/>
    <col min="64" max="64" width="5.5703125" customWidth="1"/>
    <col min="65" max="65" width="6.7109375" customWidth="1"/>
    <col min="66" max="66" width="4.28515625" customWidth="1"/>
    <col min="67" max="67" width="8" customWidth="1"/>
    <col min="68" max="68" width="6.140625" customWidth="1"/>
    <col min="69" max="69" width="11.7109375" customWidth="1"/>
    <col min="70" max="70" width="6.42578125" customWidth="1"/>
    <col min="71" max="71" width="4.140625" customWidth="1"/>
    <col min="74" max="74" width="6.85546875" customWidth="1"/>
    <col min="75" max="75" width="6.42578125" customWidth="1"/>
    <col min="76" max="76" width="8" customWidth="1"/>
    <col min="77" max="77" width="6.42578125" customWidth="1"/>
    <col min="78" max="78" width="7.28515625" customWidth="1"/>
    <col min="79" max="79" width="7.140625" customWidth="1"/>
    <col min="80" max="80" width="5" customWidth="1"/>
    <col min="81" max="81" width="7.42578125" customWidth="1"/>
    <col min="82" max="82" width="7.7109375" customWidth="1"/>
    <col min="83" max="83" width="8.85546875" customWidth="1"/>
    <col min="84" max="84" width="9" customWidth="1"/>
    <col min="85" max="85" width="7.140625" customWidth="1"/>
  </cols>
  <sheetData>
    <row r="1" spans="1:88">
      <c r="A1" s="1644" t="s">
        <v>2120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802" t="s">
        <v>2120</v>
      </c>
      <c r="X1" s="1802"/>
      <c r="Y1" s="1802"/>
      <c r="Z1" s="1802"/>
      <c r="AA1" s="1802"/>
      <c r="AB1" s="1802"/>
      <c r="AC1" s="1802"/>
      <c r="AD1" s="1802"/>
      <c r="AE1" s="1802"/>
      <c r="AF1" s="1802"/>
      <c r="AG1" s="1802"/>
      <c r="AH1" s="1802"/>
      <c r="AI1" s="1802"/>
      <c r="AJ1" s="1802"/>
      <c r="AK1" s="1802"/>
      <c r="AL1" s="1802"/>
      <c r="AM1" s="1802"/>
      <c r="AN1" s="1802"/>
      <c r="AO1" s="1802"/>
      <c r="AP1" s="1802"/>
      <c r="AQ1" s="1802" t="s">
        <v>2120</v>
      </c>
      <c r="AR1" s="1802"/>
      <c r="AS1" s="1802"/>
      <c r="AT1" s="1802"/>
      <c r="AU1" s="1802"/>
      <c r="AV1" s="1802"/>
      <c r="AW1" s="1802"/>
      <c r="AX1" s="1802"/>
      <c r="AY1" s="1802"/>
      <c r="AZ1" s="1802"/>
      <c r="BA1" s="1802"/>
      <c r="BB1" s="1802"/>
      <c r="BC1" s="1802"/>
      <c r="BD1" s="1802"/>
      <c r="BE1" s="1802"/>
      <c r="BF1" s="1802"/>
      <c r="BG1" s="1802"/>
      <c r="BH1" s="1802"/>
      <c r="BI1" s="1802"/>
      <c r="BJ1" s="1802"/>
      <c r="BK1" s="1802"/>
      <c r="BL1" s="1802"/>
      <c r="BM1" s="1802"/>
      <c r="BN1" s="1802"/>
      <c r="BO1" s="1802"/>
      <c r="BP1" s="1802"/>
      <c r="BQ1" s="1802" t="s">
        <v>2120</v>
      </c>
      <c r="BR1" s="1802"/>
      <c r="BS1" s="1802"/>
      <c r="BT1" s="1802"/>
      <c r="BU1" s="1802"/>
      <c r="BV1" s="1802"/>
      <c r="BW1" s="1802"/>
      <c r="BX1" s="1802"/>
      <c r="BY1" s="1802"/>
      <c r="BZ1" s="1802"/>
      <c r="CA1" s="1802"/>
      <c r="CB1" s="1802"/>
      <c r="CC1" s="1802"/>
      <c r="CD1" s="1802"/>
      <c r="CE1" s="1802"/>
      <c r="CF1" s="1802"/>
      <c r="CG1" s="1802"/>
      <c r="CH1" s="1802"/>
      <c r="CI1" s="1802"/>
      <c r="CJ1" s="1802"/>
    </row>
    <row r="2" spans="1:88">
      <c r="A2" s="1644"/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644"/>
      <c r="M2" s="1644"/>
      <c r="N2" s="1644"/>
      <c r="O2" s="1644"/>
      <c r="P2" s="1644"/>
      <c r="Q2" s="1644"/>
      <c r="R2" s="1644"/>
      <c r="S2" s="1644"/>
      <c r="T2" s="1644"/>
      <c r="U2" s="1644"/>
      <c r="V2" s="1644"/>
      <c r="W2" s="1802"/>
      <c r="X2" s="1802"/>
      <c r="Y2" s="1802"/>
      <c r="Z2" s="1802"/>
      <c r="AA2" s="1802"/>
      <c r="AB2" s="1802"/>
      <c r="AC2" s="1802"/>
      <c r="AD2" s="1802"/>
      <c r="AE2" s="1802"/>
      <c r="AF2" s="1802"/>
      <c r="AG2" s="1802"/>
      <c r="AH2" s="1802"/>
      <c r="AI2" s="1802"/>
      <c r="AJ2" s="1802"/>
      <c r="AK2" s="1802"/>
      <c r="AL2" s="1802"/>
      <c r="AM2" s="1802"/>
      <c r="AN2" s="1802"/>
      <c r="AO2" s="1802"/>
      <c r="AP2" s="1802"/>
      <c r="AQ2" s="1802"/>
      <c r="AR2" s="1802"/>
      <c r="AS2" s="1802"/>
      <c r="AT2" s="1802"/>
      <c r="AU2" s="1802"/>
      <c r="AV2" s="1802"/>
      <c r="AW2" s="1802"/>
      <c r="AX2" s="1802"/>
      <c r="AY2" s="1802"/>
      <c r="AZ2" s="1802"/>
      <c r="BA2" s="1802"/>
      <c r="BB2" s="1802"/>
      <c r="BC2" s="1802"/>
      <c r="BD2" s="1802"/>
      <c r="BE2" s="1802"/>
      <c r="BF2" s="1802"/>
      <c r="BG2" s="1802"/>
      <c r="BH2" s="1802"/>
      <c r="BI2" s="1802"/>
      <c r="BJ2" s="1802"/>
      <c r="BK2" s="1802"/>
      <c r="BL2" s="1802"/>
      <c r="BM2" s="1802"/>
      <c r="BN2" s="1802"/>
      <c r="BO2" s="1802"/>
      <c r="BP2" s="1802"/>
      <c r="BQ2" s="1802"/>
      <c r="BR2" s="1802"/>
      <c r="BS2" s="1802"/>
      <c r="BT2" s="1802"/>
      <c r="BU2" s="1802"/>
      <c r="BV2" s="1802"/>
      <c r="BW2" s="1802"/>
      <c r="BX2" s="1802"/>
      <c r="BY2" s="1802"/>
      <c r="BZ2" s="1802"/>
      <c r="CA2" s="1802"/>
      <c r="CB2" s="1802"/>
      <c r="CC2" s="1802"/>
      <c r="CD2" s="1802"/>
      <c r="CE2" s="1802"/>
      <c r="CF2" s="1802"/>
      <c r="CG2" s="1802"/>
      <c r="CH2" s="1802"/>
      <c r="CI2" s="1802"/>
      <c r="CJ2" s="1802"/>
    </row>
    <row r="3" spans="1:88" s="85" customFormat="1" ht="15">
      <c r="A3" s="266"/>
      <c r="B3" s="266"/>
      <c r="C3" s="266"/>
      <c r="D3" s="267"/>
      <c r="E3" s="266"/>
      <c r="F3" s="266"/>
      <c r="G3" s="266"/>
      <c r="H3" s="266"/>
      <c r="I3" s="266"/>
      <c r="J3" s="266"/>
      <c r="K3" s="266"/>
      <c r="L3" s="266"/>
      <c r="M3" s="266"/>
      <c r="N3" s="266"/>
      <c r="P3" s="266"/>
      <c r="Q3" s="266"/>
      <c r="R3" s="266"/>
      <c r="S3" s="266"/>
      <c r="T3" s="266"/>
      <c r="U3" s="268" t="s">
        <v>590</v>
      </c>
      <c r="V3" s="266"/>
      <c r="W3" s="266"/>
      <c r="X3" s="266"/>
      <c r="Y3" s="267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7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</row>
    <row r="4" spans="1:88" s="85" customFormat="1">
      <c r="A4" s="2188" t="s">
        <v>329</v>
      </c>
      <c r="B4" s="2175" t="s">
        <v>872</v>
      </c>
      <c r="C4" s="2188" t="s">
        <v>399</v>
      </c>
      <c r="D4" s="2181" t="s">
        <v>873</v>
      </c>
      <c r="E4" s="2181"/>
      <c r="F4" s="2181"/>
      <c r="G4" s="2181"/>
      <c r="H4" s="2181"/>
      <c r="I4" s="2181"/>
      <c r="J4" s="2181"/>
      <c r="K4" s="2181"/>
      <c r="L4" s="2181"/>
      <c r="M4" s="2181"/>
      <c r="N4" s="2181"/>
      <c r="O4" s="2181"/>
      <c r="P4" s="2181"/>
      <c r="Q4" s="2181"/>
      <c r="R4" s="2181"/>
      <c r="S4" s="2181"/>
      <c r="T4" s="2181"/>
      <c r="U4" s="2181"/>
      <c r="V4" s="2181"/>
      <c r="W4" s="2175" t="s">
        <v>872</v>
      </c>
      <c r="X4" s="2181" t="s">
        <v>874</v>
      </c>
      <c r="Y4" s="2181"/>
      <c r="Z4" s="2181"/>
      <c r="AA4" s="2181"/>
      <c r="AB4" s="2181"/>
      <c r="AC4" s="2181"/>
      <c r="AD4" s="2181"/>
      <c r="AE4" s="2181"/>
      <c r="AF4" s="2181"/>
      <c r="AG4" s="2181"/>
      <c r="AH4" s="2181"/>
      <c r="AI4" s="2181"/>
      <c r="AJ4" s="2181"/>
      <c r="AK4" s="2181"/>
      <c r="AL4" s="2181"/>
      <c r="AM4" s="2181"/>
      <c r="AN4" s="2181"/>
      <c r="AO4" s="2181"/>
      <c r="AP4" s="2181"/>
      <c r="AQ4" s="2175" t="s">
        <v>872</v>
      </c>
      <c r="AR4" s="2181" t="s">
        <v>875</v>
      </c>
      <c r="AS4" s="2181"/>
      <c r="AT4" s="2181"/>
      <c r="AU4" s="2181"/>
      <c r="AV4" s="2181"/>
      <c r="AW4" s="2181"/>
      <c r="AX4" s="2181"/>
      <c r="AY4" s="2181"/>
      <c r="AZ4" s="2181"/>
      <c r="BA4" s="2181"/>
      <c r="BB4" s="2181"/>
      <c r="BC4" s="2181"/>
      <c r="BD4" s="2181"/>
      <c r="BE4" s="2181"/>
      <c r="BF4" s="2181"/>
      <c r="BG4" s="2181"/>
      <c r="BH4" s="2181"/>
      <c r="BI4" s="2181"/>
      <c r="BJ4" s="2181"/>
      <c r="BK4" s="2182" t="s">
        <v>876</v>
      </c>
      <c r="BL4" s="2183"/>
      <c r="BM4" s="2183"/>
      <c r="BN4" s="2183"/>
      <c r="BO4" s="2183"/>
      <c r="BP4" s="2183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70"/>
    </row>
    <row r="5" spans="1:88" s="85" customFormat="1" ht="12.75" customHeight="1">
      <c r="A5" s="2189"/>
      <c r="B5" s="2176"/>
      <c r="C5" s="2189"/>
      <c r="D5" s="2181" t="s">
        <v>877</v>
      </c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76"/>
      <c r="X5" s="2181" t="s">
        <v>878</v>
      </c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76"/>
      <c r="AR5" s="2181" t="s">
        <v>879</v>
      </c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68" t="s">
        <v>591</v>
      </c>
      <c r="BL5" s="2168"/>
      <c r="BM5" s="2168"/>
      <c r="BN5" s="2168"/>
      <c r="BO5" s="2168"/>
      <c r="BP5" s="2169"/>
      <c r="BQ5" s="2175" t="s">
        <v>872</v>
      </c>
      <c r="BR5" s="2167" t="s">
        <v>592</v>
      </c>
      <c r="BS5" s="2168"/>
      <c r="BT5" s="2168"/>
      <c r="BU5" s="2168"/>
      <c r="BV5" s="2169"/>
      <c r="BW5" s="2167" t="s">
        <v>593</v>
      </c>
      <c r="BX5" s="2168"/>
      <c r="BY5" s="2168"/>
      <c r="BZ5" s="2168"/>
      <c r="CA5" s="2168"/>
      <c r="CB5" s="2168"/>
      <c r="CC5" s="2168"/>
      <c r="CD5" s="2168"/>
      <c r="CE5" s="2168"/>
      <c r="CF5" s="2168"/>
      <c r="CG5" s="2168"/>
      <c r="CH5" s="2168"/>
      <c r="CI5" s="2168"/>
      <c r="CJ5" s="2169"/>
    </row>
    <row r="6" spans="1:88" s="85" customFormat="1" ht="16.5" customHeight="1">
      <c r="A6" s="2189"/>
      <c r="B6" s="2176"/>
      <c r="C6" s="2189"/>
      <c r="D6" s="2171" t="s">
        <v>23</v>
      </c>
      <c r="E6" s="2181" t="s">
        <v>873</v>
      </c>
      <c r="F6" s="2181"/>
      <c r="G6" s="2181"/>
      <c r="H6" s="2181"/>
      <c r="I6" s="2181"/>
      <c r="J6" s="2181"/>
      <c r="K6" s="2181"/>
      <c r="L6" s="2181"/>
      <c r="M6" s="2181"/>
      <c r="N6" s="2181"/>
      <c r="O6" s="2181"/>
      <c r="P6" s="2181"/>
      <c r="Q6" s="2181"/>
      <c r="R6" s="2181"/>
      <c r="S6" s="2181"/>
      <c r="T6" s="2181"/>
      <c r="U6" s="2181"/>
      <c r="V6" s="2181"/>
      <c r="W6" s="2176"/>
      <c r="X6" s="2171" t="s">
        <v>23</v>
      </c>
      <c r="Y6" s="2181" t="s">
        <v>873</v>
      </c>
      <c r="Z6" s="2181"/>
      <c r="AA6" s="2181"/>
      <c r="AB6" s="2181"/>
      <c r="AC6" s="2181"/>
      <c r="AD6" s="2181"/>
      <c r="AE6" s="2181"/>
      <c r="AF6" s="2181"/>
      <c r="AG6" s="2181"/>
      <c r="AH6" s="2181"/>
      <c r="AI6" s="2181"/>
      <c r="AJ6" s="2181"/>
      <c r="AK6" s="2181"/>
      <c r="AL6" s="2181"/>
      <c r="AM6" s="2181"/>
      <c r="AN6" s="2181"/>
      <c r="AO6" s="2181"/>
      <c r="AP6" s="2181"/>
      <c r="AQ6" s="2176"/>
      <c r="AR6" s="2171" t="s">
        <v>23</v>
      </c>
      <c r="AS6" s="2181" t="s">
        <v>873</v>
      </c>
      <c r="AT6" s="2181"/>
      <c r="AU6" s="2181"/>
      <c r="AV6" s="2181"/>
      <c r="AW6" s="2181"/>
      <c r="AX6" s="2181"/>
      <c r="AY6" s="2181"/>
      <c r="AZ6" s="2181"/>
      <c r="BA6" s="2181"/>
      <c r="BB6" s="2181"/>
      <c r="BC6" s="2181"/>
      <c r="BD6" s="2181"/>
      <c r="BE6" s="2181"/>
      <c r="BF6" s="2181"/>
      <c r="BG6" s="2181"/>
      <c r="BH6" s="2181"/>
      <c r="BI6" s="2181"/>
      <c r="BJ6" s="2181"/>
      <c r="BK6" s="2186" t="s">
        <v>23</v>
      </c>
      <c r="BL6" s="2177" t="s">
        <v>1</v>
      </c>
      <c r="BM6" s="2177"/>
      <c r="BN6" s="2177"/>
      <c r="BO6" s="2177"/>
      <c r="BP6" s="2177"/>
      <c r="BQ6" s="2176"/>
      <c r="BR6" s="2178" t="s">
        <v>23</v>
      </c>
      <c r="BS6" s="2177" t="s">
        <v>1</v>
      </c>
      <c r="BT6" s="2177"/>
      <c r="BU6" s="2177"/>
      <c r="BV6" s="2177"/>
      <c r="BW6" s="2171" t="s">
        <v>23</v>
      </c>
      <c r="BX6" s="2174" t="s">
        <v>1</v>
      </c>
      <c r="BY6" s="2174"/>
      <c r="BZ6" s="2174"/>
      <c r="CA6" s="2174"/>
      <c r="CB6" s="2174"/>
      <c r="CC6" s="2174"/>
      <c r="CD6" s="2174"/>
      <c r="CE6" s="2174"/>
      <c r="CF6" s="2174"/>
      <c r="CG6" s="2174"/>
      <c r="CH6" s="2174"/>
      <c r="CI6" s="2174"/>
      <c r="CJ6" s="2174"/>
    </row>
    <row r="7" spans="1:88" s="85" customFormat="1">
      <c r="A7" s="2189"/>
      <c r="B7" s="2176"/>
      <c r="C7" s="2189"/>
      <c r="D7" s="2172"/>
      <c r="E7" s="2175" t="s">
        <v>594</v>
      </c>
      <c r="F7" s="2191" t="s">
        <v>1</v>
      </c>
      <c r="G7" s="2192"/>
      <c r="H7" s="2195" t="s">
        <v>595</v>
      </c>
      <c r="I7" s="2170" t="s">
        <v>596</v>
      </c>
      <c r="J7" s="2191" t="s">
        <v>597</v>
      </c>
      <c r="K7" s="2196"/>
      <c r="L7" s="2196"/>
      <c r="M7" s="2196"/>
      <c r="N7" s="2196"/>
      <c r="O7" s="2192"/>
      <c r="P7" s="2170" t="s">
        <v>598</v>
      </c>
      <c r="Q7" s="2170" t="s">
        <v>599</v>
      </c>
      <c r="R7" s="2177" t="s">
        <v>1</v>
      </c>
      <c r="S7" s="2177"/>
      <c r="T7" s="2177"/>
      <c r="U7" s="2177"/>
      <c r="V7" s="2175" t="s">
        <v>600</v>
      </c>
      <c r="W7" s="2176"/>
      <c r="X7" s="2172"/>
      <c r="Y7" s="2175" t="s">
        <v>601</v>
      </c>
      <c r="Z7" s="2181" t="s">
        <v>1</v>
      </c>
      <c r="AA7" s="2181"/>
      <c r="AB7" s="2175" t="s">
        <v>602</v>
      </c>
      <c r="AC7" s="2181" t="s">
        <v>1</v>
      </c>
      <c r="AD7" s="2181"/>
      <c r="AE7" s="2181"/>
      <c r="AF7" s="2181"/>
      <c r="AG7" s="2181"/>
      <c r="AH7" s="2181"/>
      <c r="AI7" s="2170" t="s">
        <v>603</v>
      </c>
      <c r="AJ7" s="2170" t="s">
        <v>604</v>
      </c>
      <c r="AK7" s="2177" t="s">
        <v>1</v>
      </c>
      <c r="AL7" s="2177"/>
      <c r="AM7" s="2177"/>
      <c r="AN7" s="2170" t="s">
        <v>605</v>
      </c>
      <c r="AO7" s="2177" t="s">
        <v>1</v>
      </c>
      <c r="AP7" s="2177"/>
      <c r="AQ7" s="2176"/>
      <c r="AR7" s="2199"/>
      <c r="AS7" s="2170" t="s">
        <v>606</v>
      </c>
      <c r="AT7" s="2174" t="s">
        <v>1</v>
      </c>
      <c r="AU7" s="2174"/>
      <c r="AV7" s="2174"/>
      <c r="AW7" s="2174"/>
      <c r="AX7" s="2170" t="s">
        <v>607</v>
      </c>
      <c r="AY7" s="2174" t="s">
        <v>1</v>
      </c>
      <c r="AZ7" s="2174"/>
      <c r="BA7" s="2170" t="s">
        <v>608</v>
      </c>
      <c r="BB7" s="2174" t="s">
        <v>1</v>
      </c>
      <c r="BC7" s="2174"/>
      <c r="BD7" s="2170" t="s">
        <v>609</v>
      </c>
      <c r="BE7" s="2174" t="s">
        <v>1</v>
      </c>
      <c r="BF7" s="2174"/>
      <c r="BG7" s="2174"/>
      <c r="BH7" s="2174"/>
      <c r="BI7" s="2174"/>
      <c r="BJ7" s="2175" t="s">
        <v>610</v>
      </c>
      <c r="BK7" s="2186"/>
      <c r="BL7" s="2170" t="s">
        <v>611</v>
      </c>
      <c r="BM7" s="2179" t="s">
        <v>612</v>
      </c>
      <c r="BN7" s="2170" t="s">
        <v>613</v>
      </c>
      <c r="BO7" s="2170" t="s">
        <v>614</v>
      </c>
      <c r="BP7" s="2170" t="s">
        <v>615</v>
      </c>
      <c r="BQ7" s="2176"/>
      <c r="BR7" s="2178"/>
      <c r="BS7" s="2170" t="s">
        <v>616</v>
      </c>
      <c r="BT7" s="2170" t="s">
        <v>617</v>
      </c>
      <c r="BU7" s="2170" t="s">
        <v>618</v>
      </c>
      <c r="BV7" s="2170" t="s">
        <v>619</v>
      </c>
      <c r="BW7" s="2172"/>
      <c r="BX7" s="2170" t="s">
        <v>620</v>
      </c>
      <c r="BY7" s="2174" t="s">
        <v>1</v>
      </c>
      <c r="BZ7" s="2174"/>
      <c r="CA7" s="2174"/>
      <c r="CB7" s="2174"/>
      <c r="CC7" s="2170" t="s">
        <v>621</v>
      </c>
      <c r="CD7" s="2170" t="s">
        <v>622</v>
      </c>
      <c r="CE7" s="2170" t="s">
        <v>623</v>
      </c>
      <c r="CF7" s="2170" t="s">
        <v>624</v>
      </c>
      <c r="CG7" s="2170" t="s">
        <v>625</v>
      </c>
      <c r="CH7" s="2170" t="s">
        <v>626</v>
      </c>
      <c r="CI7" s="2170" t="s">
        <v>627</v>
      </c>
      <c r="CJ7" s="2170" t="s">
        <v>628</v>
      </c>
    </row>
    <row r="8" spans="1:88" s="149" customFormat="1" ht="16.5" customHeight="1">
      <c r="A8" s="2189"/>
      <c r="B8" s="2176"/>
      <c r="C8" s="2189"/>
      <c r="D8" s="2172"/>
      <c r="E8" s="2176"/>
      <c r="F8" s="2193"/>
      <c r="G8" s="2194"/>
      <c r="H8" s="2195"/>
      <c r="I8" s="2170"/>
      <c r="J8" s="2193"/>
      <c r="K8" s="2197"/>
      <c r="L8" s="2197"/>
      <c r="M8" s="2197"/>
      <c r="N8" s="2197"/>
      <c r="O8" s="2194"/>
      <c r="P8" s="2170"/>
      <c r="Q8" s="2170"/>
      <c r="R8" s="2170" t="s">
        <v>629</v>
      </c>
      <c r="S8" s="196" t="s">
        <v>1</v>
      </c>
      <c r="T8" s="2184" t="s">
        <v>630</v>
      </c>
      <c r="U8" s="2170" t="s">
        <v>631</v>
      </c>
      <c r="V8" s="2176"/>
      <c r="W8" s="2176"/>
      <c r="X8" s="2172"/>
      <c r="Y8" s="2176"/>
      <c r="Z8" s="2187" t="s">
        <v>632</v>
      </c>
      <c r="AA8" s="2187" t="s">
        <v>633</v>
      </c>
      <c r="AB8" s="2176"/>
      <c r="AC8" s="2170" t="s">
        <v>634</v>
      </c>
      <c r="AD8" s="2170" t="s">
        <v>635</v>
      </c>
      <c r="AE8" s="2170" t="s">
        <v>636</v>
      </c>
      <c r="AF8" s="2170" t="s">
        <v>637</v>
      </c>
      <c r="AG8" s="2170" t="s">
        <v>638</v>
      </c>
      <c r="AH8" s="2170" t="s">
        <v>639</v>
      </c>
      <c r="AI8" s="2170"/>
      <c r="AJ8" s="2170"/>
      <c r="AK8" s="2170" t="s">
        <v>640</v>
      </c>
      <c r="AL8" s="2170" t="s">
        <v>641</v>
      </c>
      <c r="AM8" s="2170" t="s">
        <v>642</v>
      </c>
      <c r="AN8" s="2170"/>
      <c r="AO8" s="2170" t="s">
        <v>643</v>
      </c>
      <c r="AP8" s="2170" t="s">
        <v>644</v>
      </c>
      <c r="AQ8" s="2176"/>
      <c r="AR8" s="2199"/>
      <c r="AS8" s="2170"/>
      <c r="AT8" s="2170" t="s">
        <v>645</v>
      </c>
      <c r="AU8" s="2170" t="s">
        <v>646</v>
      </c>
      <c r="AV8" s="2170" t="s">
        <v>647</v>
      </c>
      <c r="AW8" s="2170" t="s">
        <v>648</v>
      </c>
      <c r="AX8" s="2170"/>
      <c r="AY8" s="2170" t="s">
        <v>649</v>
      </c>
      <c r="AZ8" s="2170" t="s">
        <v>650</v>
      </c>
      <c r="BA8" s="2170"/>
      <c r="BB8" s="2170" t="s">
        <v>651</v>
      </c>
      <c r="BC8" s="2170" t="s">
        <v>652</v>
      </c>
      <c r="BD8" s="2170"/>
      <c r="BE8" s="2170" t="s">
        <v>653</v>
      </c>
      <c r="BF8" s="2170" t="s">
        <v>654</v>
      </c>
      <c r="BG8" s="2170" t="s">
        <v>655</v>
      </c>
      <c r="BH8" s="2170" t="s">
        <v>656</v>
      </c>
      <c r="BI8" s="2170" t="s">
        <v>657</v>
      </c>
      <c r="BJ8" s="2176"/>
      <c r="BK8" s="2186"/>
      <c r="BL8" s="2170"/>
      <c r="BM8" s="2179"/>
      <c r="BN8" s="2170"/>
      <c r="BO8" s="2170"/>
      <c r="BP8" s="2170"/>
      <c r="BQ8" s="2176"/>
      <c r="BR8" s="2178"/>
      <c r="BS8" s="2170"/>
      <c r="BT8" s="2170"/>
      <c r="BU8" s="2170"/>
      <c r="BV8" s="2170"/>
      <c r="BW8" s="2172"/>
      <c r="BX8" s="2170"/>
      <c r="BY8" s="2174"/>
      <c r="BZ8" s="2174"/>
      <c r="CA8" s="2174"/>
      <c r="CB8" s="2174"/>
      <c r="CC8" s="2170"/>
      <c r="CD8" s="2170"/>
      <c r="CE8" s="2170"/>
      <c r="CF8" s="2170"/>
      <c r="CG8" s="2170"/>
      <c r="CH8" s="2170"/>
      <c r="CI8" s="2170"/>
      <c r="CJ8" s="2170"/>
    </row>
    <row r="9" spans="1:88" s="149" customFormat="1" ht="128.25" customHeight="1">
      <c r="A9" s="2190"/>
      <c r="B9" s="2180"/>
      <c r="C9" s="2190"/>
      <c r="D9" s="2173"/>
      <c r="E9" s="2180"/>
      <c r="F9" s="284" t="s">
        <v>658</v>
      </c>
      <c r="G9" s="284" t="s">
        <v>659</v>
      </c>
      <c r="H9" s="2195"/>
      <c r="I9" s="2170"/>
      <c r="J9" s="197" t="s">
        <v>660</v>
      </c>
      <c r="K9" s="197" t="s">
        <v>661</v>
      </c>
      <c r="L9" s="197" t="s">
        <v>662</v>
      </c>
      <c r="M9" s="197" t="s">
        <v>663</v>
      </c>
      <c r="N9" s="197" t="s">
        <v>664</v>
      </c>
      <c r="O9" s="197" t="s">
        <v>665</v>
      </c>
      <c r="P9" s="2170"/>
      <c r="Q9" s="2170"/>
      <c r="R9" s="2170"/>
      <c r="S9" s="197" t="s">
        <v>666</v>
      </c>
      <c r="T9" s="2185"/>
      <c r="U9" s="2170"/>
      <c r="V9" s="2180"/>
      <c r="W9" s="2180"/>
      <c r="X9" s="2173"/>
      <c r="Y9" s="2180"/>
      <c r="Z9" s="2187"/>
      <c r="AA9" s="2187"/>
      <c r="AB9" s="218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80"/>
      <c r="AR9" s="220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80"/>
      <c r="BK9" s="2186"/>
      <c r="BL9" s="2170"/>
      <c r="BM9" s="2179"/>
      <c r="BN9" s="2170"/>
      <c r="BO9" s="2170"/>
      <c r="BP9" s="2170"/>
      <c r="BQ9" s="2176"/>
      <c r="BR9" s="2178"/>
      <c r="BS9" s="2170"/>
      <c r="BT9" s="2170"/>
      <c r="BU9" s="2170"/>
      <c r="BV9" s="2170"/>
      <c r="BW9" s="2173"/>
      <c r="BX9" s="2170"/>
      <c r="BY9" s="197" t="s">
        <v>667</v>
      </c>
      <c r="BZ9" s="197" t="s">
        <v>668</v>
      </c>
      <c r="CA9" s="197" t="s">
        <v>669</v>
      </c>
      <c r="CB9" s="197" t="s">
        <v>670</v>
      </c>
      <c r="CC9" s="2170"/>
      <c r="CD9" s="2170"/>
      <c r="CE9" s="2170"/>
      <c r="CF9" s="2170"/>
      <c r="CG9" s="2170"/>
      <c r="CH9" s="2170"/>
      <c r="CI9" s="2170"/>
      <c r="CJ9" s="2170"/>
    </row>
    <row r="10" spans="1:88" s="149" customFormat="1" ht="23.25" customHeight="1">
      <c r="A10" s="265">
        <v>1</v>
      </c>
      <c r="B10" s="271" t="s">
        <v>191</v>
      </c>
      <c r="C10" s="196">
        <v>623705.00003</v>
      </c>
      <c r="D10" s="196">
        <v>508608.38490000006</v>
      </c>
      <c r="E10" s="196">
        <v>478437.62490000005</v>
      </c>
      <c r="F10" s="229">
        <v>217042.92490000001</v>
      </c>
      <c r="G10" s="229">
        <v>261394.7</v>
      </c>
      <c r="H10" s="196">
        <v>28943.3</v>
      </c>
      <c r="I10" s="272">
        <v>14</v>
      </c>
      <c r="J10" s="229"/>
      <c r="K10" s="229">
        <v>14</v>
      </c>
      <c r="L10" s="229">
        <v>0</v>
      </c>
      <c r="M10" s="229">
        <v>0</v>
      </c>
      <c r="N10" s="229"/>
      <c r="O10" s="229"/>
      <c r="P10" s="196">
        <v>924.36</v>
      </c>
      <c r="Q10" s="229">
        <v>289.10000000000002</v>
      </c>
      <c r="R10" s="229">
        <v>220.1</v>
      </c>
      <c r="S10" s="273"/>
      <c r="T10" s="273"/>
      <c r="U10" s="229">
        <v>69</v>
      </c>
      <c r="V10" s="229">
        <v>0</v>
      </c>
      <c r="W10" s="271" t="s">
        <v>191</v>
      </c>
      <c r="X10" s="196">
        <v>7830.9099999999989</v>
      </c>
      <c r="Y10" s="196">
        <v>11.12</v>
      </c>
      <c r="Z10" s="229">
        <v>11.12</v>
      </c>
      <c r="AA10" s="229"/>
      <c r="AB10" s="196">
        <v>2765.72</v>
      </c>
      <c r="AC10" s="229">
        <v>1</v>
      </c>
      <c r="AD10" s="229">
        <v>0</v>
      </c>
      <c r="AE10" s="229"/>
      <c r="AF10" s="229">
        <v>11</v>
      </c>
      <c r="AG10" s="229">
        <v>7.5</v>
      </c>
      <c r="AH10" s="229">
        <v>2746.22</v>
      </c>
      <c r="AI10" s="196">
        <v>2.2999999999999998</v>
      </c>
      <c r="AJ10" s="196">
        <v>4890.41</v>
      </c>
      <c r="AK10" s="229">
        <v>4780.96</v>
      </c>
      <c r="AL10" s="229">
        <v>0.3</v>
      </c>
      <c r="AM10" s="229">
        <v>109.15</v>
      </c>
      <c r="AN10" s="196">
        <v>161.36000000000001</v>
      </c>
      <c r="AO10" s="229">
        <v>153.96</v>
      </c>
      <c r="AP10" s="229">
        <v>7.4</v>
      </c>
      <c r="AQ10" s="271" t="s">
        <v>191</v>
      </c>
      <c r="AR10" s="196">
        <v>4638.4000000000005</v>
      </c>
      <c r="AS10" s="196">
        <v>4296.2</v>
      </c>
      <c r="AT10" s="229">
        <v>0</v>
      </c>
      <c r="AU10" s="229">
        <v>4296.2</v>
      </c>
      <c r="AV10" s="229"/>
      <c r="AW10" s="229">
        <v>0</v>
      </c>
      <c r="AX10" s="196">
        <v>24.6</v>
      </c>
      <c r="AY10" s="229">
        <v>24.6</v>
      </c>
      <c r="AZ10" s="229"/>
      <c r="BA10" s="196">
        <v>0</v>
      </c>
      <c r="BB10" s="229"/>
      <c r="BC10" s="229">
        <v>0</v>
      </c>
      <c r="BD10" s="196">
        <v>317.59999999999997</v>
      </c>
      <c r="BE10" s="229">
        <v>53.9</v>
      </c>
      <c r="BF10" s="229">
        <v>263.7</v>
      </c>
      <c r="BG10" s="229"/>
      <c r="BH10" s="229"/>
      <c r="BI10" s="229">
        <v>0</v>
      </c>
      <c r="BJ10" s="196"/>
      <c r="BK10" s="196">
        <v>21585.5</v>
      </c>
      <c r="BL10" s="229">
        <v>12248.7</v>
      </c>
      <c r="BM10" s="229">
        <v>420.6</v>
      </c>
      <c r="BN10" s="229"/>
      <c r="BO10" s="229">
        <v>8916.2000000000007</v>
      </c>
      <c r="BP10" s="229">
        <v>0</v>
      </c>
      <c r="BQ10" s="285" t="s">
        <v>191</v>
      </c>
      <c r="BR10" s="196">
        <v>2248.8000000000002</v>
      </c>
      <c r="BS10" s="196">
        <v>870.2</v>
      </c>
      <c r="BT10" s="196">
        <v>1378.6</v>
      </c>
      <c r="BU10" s="196"/>
      <c r="BV10" s="196"/>
      <c r="BW10" s="196">
        <v>78793.005130000005</v>
      </c>
      <c r="BX10" s="196">
        <v>38293</v>
      </c>
      <c r="BY10" s="196">
        <v>0</v>
      </c>
      <c r="BZ10" s="196">
        <v>0</v>
      </c>
      <c r="CA10" s="196">
        <v>38293</v>
      </c>
      <c r="CB10" s="196"/>
      <c r="CC10" s="196">
        <v>40500</v>
      </c>
      <c r="CD10" s="196">
        <v>0</v>
      </c>
      <c r="CE10" s="196"/>
      <c r="CF10" s="196">
        <v>5.13E-3</v>
      </c>
      <c r="CG10" s="196"/>
      <c r="CH10" s="196"/>
      <c r="CI10" s="196"/>
      <c r="CJ10" s="196"/>
    </row>
    <row r="11" spans="1:88" s="149" customFormat="1" ht="23.25" customHeight="1">
      <c r="A11" s="265">
        <v>2</v>
      </c>
      <c r="B11" s="271" t="s">
        <v>149</v>
      </c>
      <c r="C11" s="196">
        <v>832080.00002000004</v>
      </c>
      <c r="D11" s="196">
        <v>739147.88560000004</v>
      </c>
      <c r="E11" s="196">
        <v>644065.73560000001</v>
      </c>
      <c r="F11" s="274">
        <v>337605.1</v>
      </c>
      <c r="G11" s="229">
        <v>306460.63559999998</v>
      </c>
      <c r="H11" s="196">
        <v>87278.8</v>
      </c>
      <c r="I11" s="272">
        <v>7173.45</v>
      </c>
      <c r="J11" s="229"/>
      <c r="K11" s="229">
        <v>25</v>
      </c>
      <c r="L11" s="229"/>
      <c r="M11" s="229">
        <v>0</v>
      </c>
      <c r="N11" s="229"/>
      <c r="O11" s="229">
        <v>7148.45</v>
      </c>
      <c r="P11" s="196">
        <v>244.4</v>
      </c>
      <c r="Q11" s="229">
        <v>385.5</v>
      </c>
      <c r="R11" s="229">
        <v>385.5</v>
      </c>
      <c r="S11" s="273"/>
      <c r="T11" s="273"/>
      <c r="U11" s="229"/>
      <c r="V11" s="229"/>
      <c r="W11" s="271" t="s">
        <v>149</v>
      </c>
      <c r="X11" s="196">
        <v>3445.0699999999997</v>
      </c>
      <c r="Y11" s="196">
        <v>24.02</v>
      </c>
      <c r="Z11" s="229">
        <v>1.82</v>
      </c>
      <c r="AA11" s="229">
        <v>22.2</v>
      </c>
      <c r="AB11" s="196">
        <v>2212.3599999999997</v>
      </c>
      <c r="AC11" s="229">
        <v>0.4</v>
      </c>
      <c r="AD11" s="229">
        <v>0</v>
      </c>
      <c r="AE11" s="229"/>
      <c r="AF11" s="229">
        <v>3.59</v>
      </c>
      <c r="AG11" s="229">
        <v>1</v>
      </c>
      <c r="AH11" s="229">
        <v>2207.37</v>
      </c>
      <c r="AI11" s="196">
        <v>0</v>
      </c>
      <c r="AJ11" s="196">
        <v>955.97</v>
      </c>
      <c r="AK11" s="229">
        <v>955.97</v>
      </c>
      <c r="AL11" s="229">
        <v>0</v>
      </c>
      <c r="AM11" s="229"/>
      <c r="AN11" s="196">
        <v>252.72</v>
      </c>
      <c r="AO11" s="229">
        <v>252.72</v>
      </c>
      <c r="AP11" s="229">
        <v>0</v>
      </c>
      <c r="AQ11" s="271" t="s">
        <v>149</v>
      </c>
      <c r="AR11" s="196">
        <v>3036.04</v>
      </c>
      <c r="AS11" s="196">
        <v>2413.6</v>
      </c>
      <c r="AT11" s="229">
        <v>2070.6999999999998</v>
      </c>
      <c r="AU11" s="229">
        <v>342.9</v>
      </c>
      <c r="AV11" s="229"/>
      <c r="AW11" s="229">
        <v>0</v>
      </c>
      <c r="AX11" s="196">
        <v>214.7</v>
      </c>
      <c r="AY11" s="229">
        <v>214.7</v>
      </c>
      <c r="AZ11" s="229"/>
      <c r="BA11" s="196">
        <v>0</v>
      </c>
      <c r="BB11" s="229"/>
      <c r="BC11" s="229">
        <v>0</v>
      </c>
      <c r="BD11" s="196">
        <v>407.74</v>
      </c>
      <c r="BE11" s="229">
        <v>277.83999999999997</v>
      </c>
      <c r="BF11" s="229">
        <v>129.9</v>
      </c>
      <c r="BG11" s="229"/>
      <c r="BH11" s="229"/>
      <c r="BI11" s="229">
        <v>0</v>
      </c>
      <c r="BJ11" s="196"/>
      <c r="BK11" s="196">
        <v>0</v>
      </c>
      <c r="BL11" s="229"/>
      <c r="BM11" s="229"/>
      <c r="BN11" s="229"/>
      <c r="BO11" s="229"/>
      <c r="BP11" s="229"/>
      <c r="BQ11" s="271" t="s">
        <v>149</v>
      </c>
      <c r="BR11" s="196">
        <v>1651</v>
      </c>
      <c r="BS11" s="196">
        <v>489.7</v>
      </c>
      <c r="BT11" s="196">
        <v>1161.3</v>
      </c>
      <c r="BU11" s="196"/>
      <c r="BV11" s="196"/>
      <c r="BW11" s="196">
        <v>84800.004419999997</v>
      </c>
      <c r="BX11" s="196">
        <v>28740</v>
      </c>
      <c r="BY11" s="196">
        <v>0</v>
      </c>
      <c r="BZ11" s="196">
        <v>0</v>
      </c>
      <c r="CA11" s="196">
        <v>28740</v>
      </c>
      <c r="CB11" s="196"/>
      <c r="CC11" s="196">
        <v>41000</v>
      </c>
      <c r="CD11" s="196">
        <v>15060</v>
      </c>
      <c r="CE11" s="196"/>
      <c r="CF11" s="196">
        <v>4.4200000000000003E-3</v>
      </c>
      <c r="CG11" s="196"/>
      <c r="CH11" s="196"/>
      <c r="CI11" s="196"/>
      <c r="CJ11" s="196"/>
    </row>
    <row r="12" spans="1:88" s="149" customFormat="1" ht="23.25" customHeight="1">
      <c r="A12" s="275">
        <v>3</v>
      </c>
      <c r="B12" s="276" t="s">
        <v>150</v>
      </c>
      <c r="C12" s="196">
        <v>711111.00003</v>
      </c>
      <c r="D12" s="196">
        <v>700671.72509999992</v>
      </c>
      <c r="E12" s="196">
        <v>672288.22509999992</v>
      </c>
      <c r="F12" s="229">
        <v>454985.22509999998</v>
      </c>
      <c r="G12" s="229">
        <v>217303</v>
      </c>
      <c r="H12" s="196">
        <v>24568.7</v>
      </c>
      <c r="I12" s="272">
        <v>21</v>
      </c>
      <c r="J12" s="229"/>
      <c r="K12" s="229">
        <v>5</v>
      </c>
      <c r="L12" s="229"/>
      <c r="M12" s="229">
        <v>16</v>
      </c>
      <c r="N12" s="229"/>
      <c r="O12" s="229"/>
      <c r="P12" s="196">
        <v>3255.9</v>
      </c>
      <c r="Q12" s="229">
        <v>537.9</v>
      </c>
      <c r="R12" s="229">
        <v>537.9</v>
      </c>
      <c r="S12" s="273"/>
      <c r="T12" s="273"/>
      <c r="U12" s="229"/>
      <c r="V12" s="229"/>
      <c r="W12" s="276" t="s">
        <v>150</v>
      </c>
      <c r="X12" s="196">
        <v>1939.5</v>
      </c>
      <c r="Y12" s="196">
        <v>4.9000000000000004</v>
      </c>
      <c r="Z12" s="229">
        <v>1.9</v>
      </c>
      <c r="AA12" s="229">
        <v>3</v>
      </c>
      <c r="AB12" s="196">
        <v>1627.02</v>
      </c>
      <c r="AC12" s="229">
        <v>0</v>
      </c>
      <c r="AD12" s="229">
        <v>2.5</v>
      </c>
      <c r="AE12" s="229"/>
      <c r="AF12" s="229">
        <v>13.8</v>
      </c>
      <c r="AG12" s="229">
        <v>5</v>
      </c>
      <c r="AH12" s="229">
        <v>1605.72</v>
      </c>
      <c r="AI12" s="196">
        <v>60</v>
      </c>
      <c r="AJ12" s="196">
        <v>212.3</v>
      </c>
      <c r="AK12" s="229">
        <v>212.3</v>
      </c>
      <c r="AL12" s="229"/>
      <c r="AM12" s="229"/>
      <c r="AN12" s="196">
        <v>35.28</v>
      </c>
      <c r="AO12" s="229">
        <v>35.28</v>
      </c>
      <c r="AP12" s="229"/>
      <c r="AQ12" s="276" t="s">
        <v>150</v>
      </c>
      <c r="AR12" s="196">
        <v>4531.2700000000004</v>
      </c>
      <c r="AS12" s="196">
        <v>3841.3</v>
      </c>
      <c r="AT12" s="229">
        <v>0</v>
      </c>
      <c r="AU12" s="229">
        <v>3841.3</v>
      </c>
      <c r="AV12" s="229"/>
      <c r="AW12" s="229">
        <v>0</v>
      </c>
      <c r="AX12" s="196">
        <v>0</v>
      </c>
      <c r="AY12" s="229"/>
      <c r="AZ12" s="229"/>
      <c r="BA12" s="196">
        <v>0</v>
      </c>
      <c r="BB12" s="229"/>
      <c r="BC12" s="229">
        <v>0</v>
      </c>
      <c r="BD12" s="196">
        <v>689.97</v>
      </c>
      <c r="BE12" s="229">
        <v>42.27</v>
      </c>
      <c r="BF12" s="229">
        <v>647.70000000000005</v>
      </c>
      <c r="BG12" s="229"/>
      <c r="BH12" s="229"/>
      <c r="BI12" s="229">
        <v>0</v>
      </c>
      <c r="BJ12" s="196"/>
      <c r="BK12" s="196">
        <v>0</v>
      </c>
      <c r="BL12" s="229"/>
      <c r="BM12" s="229"/>
      <c r="BN12" s="229"/>
      <c r="BO12" s="229"/>
      <c r="BP12" s="229"/>
      <c r="BQ12" s="276" t="s">
        <v>150</v>
      </c>
      <c r="BR12" s="196">
        <v>3968.5</v>
      </c>
      <c r="BS12" s="196">
        <v>1527.8</v>
      </c>
      <c r="BT12" s="196">
        <v>2440.6999999999998</v>
      </c>
      <c r="BU12" s="196"/>
      <c r="BV12" s="196"/>
      <c r="BW12" s="196">
        <v>4.9300000000000004E-3</v>
      </c>
      <c r="BX12" s="196">
        <v>0</v>
      </c>
      <c r="BY12" s="196">
        <v>0</v>
      </c>
      <c r="BZ12" s="196"/>
      <c r="CA12" s="196">
        <v>0</v>
      </c>
      <c r="CB12" s="196"/>
      <c r="CC12" s="196"/>
      <c r="CD12" s="196">
        <v>0</v>
      </c>
      <c r="CE12" s="196"/>
      <c r="CF12" s="196">
        <v>4.9300000000000004E-3</v>
      </c>
      <c r="CG12" s="196"/>
      <c r="CH12" s="196"/>
      <c r="CI12" s="196"/>
      <c r="CJ12" s="196"/>
    </row>
    <row r="13" spans="1:88" s="149" customFormat="1" ht="23.25" customHeight="1">
      <c r="A13" s="265">
        <v>4</v>
      </c>
      <c r="B13" s="271" t="s">
        <v>190</v>
      </c>
      <c r="C13" s="196">
        <v>562278.00003999996</v>
      </c>
      <c r="D13" s="196">
        <v>394951.36790000001</v>
      </c>
      <c r="E13" s="196">
        <v>347175.6679</v>
      </c>
      <c r="F13" s="229">
        <v>274382.06790000002</v>
      </c>
      <c r="G13" s="229">
        <v>72793.600000000006</v>
      </c>
      <c r="H13" s="196">
        <v>35685.1</v>
      </c>
      <c r="I13" s="272">
        <v>2712.64</v>
      </c>
      <c r="J13" s="229">
        <v>2664.04</v>
      </c>
      <c r="K13" s="229">
        <v>46.6</v>
      </c>
      <c r="L13" s="229"/>
      <c r="M13" s="229">
        <v>2</v>
      </c>
      <c r="N13" s="229"/>
      <c r="O13" s="229">
        <v>0</v>
      </c>
      <c r="P13" s="196">
        <v>9020.06</v>
      </c>
      <c r="Q13" s="229">
        <v>357.9</v>
      </c>
      <c r="R13" s="229">
        <v>357.9</v>
      </c>
      <c r="S13" s="273"/>
      <c r="T13" s="273"/>
      <c r="U13" s="229"/>
      <c r="V13" s="229"/>
      <c r="W13" s="271" t="s">
        <v>190</v>
      </c>
      <c r="X13" s="196">
        <v>3134.4999999999995</v>
      </c>
      <c r="Y13" s="196">
        <v>10.29</v>
      </c>
      <c r="Z13" s="229">
        <v>10.29</v>
      </c>
      <c r="AA13" s="229"/>
      <c r="AB13" s="196">
        <v>2762.8399999999997</v>
      </c>
      <c r="AC13" s="229">
        <v>1.2</v>
      </c>
      <c r="AD13" s="229">
        <v>1.5</v>
      </c>
      <c r="AE13" s="229"/>
      <c r="AF13" s="229">
        <v>28</v>
      </c>
      <c r="AG13" s="229">
        <v>5</v>
      </c>
      <c r="AH13" s="229">
        <v>2727.14</v>
      </c>
      <c r="AI13" s="196">
        <v>10.199999999999999</v>
      </c>
      <c r="AJ13" s="196">
        <v>92</v>
      </c>
      <c r="AK13" s="229">
        <v>92</v>
      </c>
      <c r="AL13" s="229"/>
      <c r="AM13" s="229">
        <v>0</v>
      </c>
      <c r="AN13" s="196">
        <v>259.16999999999996</v>
      </c>
      <c r="AO13" s="229">
        <v>92.07</v>
      </c>
      <c r="AP13" s="229">
        <v>167.1</v>
      </c>
      <c r="AQ13" s="271" t="s">
        <v>190</v>
      </c>
      <c r="AR13" s="196">
        <v>4559</v>
      </c>
      <c r="AS13" s="196">
        <v>4285</v>
      </c>
      <c r="AT13" s="229">
        <v>1369.1</v>
      </c>
      <c r="AU13" s="229">
        <v>2915.9</v>
      </c>
      <c r="AV13" s="229"/>
      <c r="AW13" s="229">
        <v>0</v>
      </c>
      <c r="AX13" s="196">
        <v>0</v>
      </c>
      <c r="AY13" s="229"/>
      <c r="AZ13" s="229"/>
      <c r="BA13" s="196">
        <v>0</v>
      </c>
      <c r="BB13" s="229"/>
      <c r="BC13" s="229">
        <v>0</v>
      </c>
      <c r="BD13" s="196">
        <v>274</v>
      </c>
      <c r="BE13" s="229">
        <v>203.5</v>
      </c>
      <c r="BF13" s="229">
        <v>70.5</v>
      </c>
      <c r="BG13" s="229"/>
      <c r="BH13" s="229"/>
      <c r="BI13" s="229">
        <v>0</v>
      </c>
      <c r="BJ13" s="196"/>
      <c r="BK13" s="196">
        <v>104745.09999999999</v>
      </c>
      <c r="BL13" s="196">
        <v>44958</v>
      </c>
      <c r="BM13" s="196">
        <v>41155.4</v>
      </c>
      <c r="BN13" s="196">
        <v>0</v>
      </c>
      <c r="BO13" s="196">
        <v>18631.7</v>
      </c>
      <c r="BP13" s="229"/>
      <c r="BQ13" s="271" t="s">
        <v>190</v>
      </c>
      <c r="BR13" s="196">
        <v>2259</v>
      </c>
      <c r="BS13" s="196">
        <v>1940.3</v>
      </c>
      <c r="BT13" s="196">
        <v>318.7</v>
      </c>
      <c r="BU13" s="196"/>
      <c r="BV13" s="196"/>
      <c r="BW13" s="196">
        <v>52629.032140000003</v>
      </c>
      <c r="BX13" s="196">
        <v>20579</v>
      </c>
      <c r="BY13" s="196">
        <v>0</v>
      </c>
      <c r="BZ13" s="196">
        <v>20579</v>
      </c>
      <c r="CA13" s="196"/>
      <c r="CB13" s="196"/>
      <c r="CC13" s="196">
        <v>32000</v>
      </c>
      <c r="CD13" s="196">
        <v>50</v>
      </c>
      <c r="CE13" s="196"/>
      <c r="CF13" s="196">
        <v>3.2140000000000002E-2</v>
      </c>
      <c r="CG13" s="196"/>
      <c r="CH13" s="196"/>
      <c r="CI13" s="196"/>
      <c r="CJ13" s="196"/>
    </row>
    <row r="14" spans="1:88" s="160" customFormat="1" ht="23.25" customHeight="1">
      <c r="A14" s="265">
        <v>5</v>
      </c>
      <c r="B14" s="271" t="s">
        <v>151</v>
      </c>
      <c r="C14" s="196">
        <v>525157.99997999996</v>
      </c>
      <c r="D14" s="196">
        <v>403604.69530000002</v>
      </c>
      <c r="E14" s="196">
        <v>388675.69530000002</v>
      </c>
      <c r="F14" s="229">
        <v>160177.69529999999</v>
      </c>
      <c r="G14" s="229">
        <v>228498</v>
      </c>
      <c r="H14" s="196">
        <v>9775.2000000000007</v>
      </c>
      <c r="I14" s="272">
        <v>0</v>
      </c>
      <c r="J14" s="229"/>
      <c r="K14" s="229">
        <v>0</v>
      </c>
      <c r="L14" s="229"/>
      <c r="M14" s="229"/>
      <c r="N14" s="229"/>
      <c r="O14" s="229"/>
      <c r="P14" s="196">
        <v>4958.6000000000004</v>
      </c>
      <c r="Q14" s="229">
        <v>195.2</v>
      </c>
      <c r="R14" s="229">
        <v>195.2</v>
      </c>
      <c r="S14" s="273"/>
      <c r="T14" s="273"/>
      <c r="U14" s="229"/>
      <c r="V14" s="229"/>
      <c r="W14" s="271" t="s">
        <v>151</v>
      </c>
      <c r="X14" s="196">
        <v>3026</v>
      </c>
      <c r="Y14" s="196">
        <v>4.5002000000000004</v>
      </c>
      <c r="Z14" s="229">
        <v>4.5002000000000004</v>
      </c>
      <c r="AA14" s="229"/>
      <c r="AB14" s="196">
        <v>1837.4237000000001</v>
      </c>
      <c r="AC14" s="229">
        <v>0</v>
      </c>
      <c r="AD14" s="229">
        <v>0.5</v>
      </c>
      <c r="AE14" s="229"/>
      <c r="AF14" s="229">
        <v>2.4</v>
      </c>
      <c r="AG14" s="229">
        <v>44.9</v>
      </c>
      <c r="AH14" s="229">
        <v>1789.6237000000001</v>
      </c>
      <c r="AI14" s="196">
        <v>0</v>
      </c>
      <c r="AJ14" s="196">
        <v>1118.8</v>
      </c>
      <c r="AK14" s="229">
        <v>1118.8</v>
      </c>
      <c r="AL14" s="229"/>
      <c r="AM14" s="229"/>
      <c r="AN14" s="196">
        <v>65.2761</v>
      </c>
      <c r="AO14" s="229">
        <v>65.2761</v>
      </c>
      <c r="AP14" s="229"/>
      <c r="AQ14" s="271" t="s">
        <v>151</v>
      </c>
      <c r="AR14" s="196">
        <v>881.09999999999991</v>
      </c>
      <c r="AS14" s="196">
        <v>425.4</v>
      </c>
      <c r="AT14" s="229">
        <v>0</v>
      </c>
      <c r="AU14" s="229"/>
      <c r="AV14" s="229"/>
      <c r="AW14" s="229">
        <v>425.4</v>
      </c>
      <c r="AX14" s="196">
        <v>323.39999999999998</v>
      </c>
      <c r="AY14" s="229">
        <v>323.39999999999998</v>
      </c>
      <c r="AZ14" s="229"/>
      <c r="BA14" s="196">
        <v>0</v>
      </c>
      <c r="BB14" s="229"/>
      <c r="BC14" s="229">
        <v>0</v>
      </c>
      <c r="BD14" s="196">
        <v>132.30000000000001</v>
      </c>
      <c r="BE14" s="229">
        <v>78.8</v>
      </c>
      <c r="BF14" s="229">
        <v>53.5</v>
      </c>
      <c r="BG14" s="229"/>
      <c r="BH14" s="229"/>
      <c r="BI14" s="229">
        <v>0</v>
      </c>
      <c r="BJ14" s="196"/>
      <c r="BK14" s="196">
        <v>406.6</v>
      </c>
      <c r="BL14" s="229">
        <v>177.8</v>
      </c>
      <c r="BM14" s="229"/>
      <c r="BN14" s="229"/>
      <c r="BO14" s="229">
        <v>228.8</v>
      </c>
      <c r="BP14" s="229"/>
      <c r="BQ14" s="271" t="s">
        <v>151</v>
      </c>
      <c r="BR14" s="196">
        <v>1243.5999999999999</v>
      </c>
      <c r="BS14" s="196">
        <v>83.6</v>
      </c>
      <c r="BT14" s="196">
        <v>1160</v>
      </c>
      <c r="BU14" s="196"/>
      <c r="BV14" s="196"/>
      <c r="BW14" s="196">
        <v>115996.00468</v>
      </c>
      <c r="BX14" s="196">
        <v>115996</v>
      </c>
      <c r="BY14" s="196">
        <v>4893.2802000000001</v>
      </c>
      <c r="BZ14" s="196">
        <v>0</v>
      </c>
      <c r="CA14" s="196">
        <v>111102.71980000001</v>
      </c>
      <c r="CB14" s="196"/>
      <c r="CC14" s="196">
        <v>0</v>
      </c>
      <c r="CD14" s="196">
        <v>0</v>
      </c>
      <c r="CE14" s="196"/>
      <c r="CF14" s="196">
        <v>4.6800000000000001E-3</v>
      </c>
      <c r="CG14" s="196"/>
      <c r="CH14" s="196"/>
      <c r="CI14" s="196"/>
      <c r="CJ14" s="196"/>
    </row>
    <row r="15" spans="1:88" s="149" customFormat="1" ht="23.25" customHeight="1">
      <c r="A15" s="265">
        <v>6</v>
      </c>
      <c r="B15" s="271" t="s">
        <v>152</v>
      </c>
      <c r="C15" s="196">
        <v>871315.00000000012</v>
      </c>
      <c r="D15" s="196">
        <v>786683.44000000006</v>
      </c>
      <c r="E15" s="196">
        <v>758774.14</v>
      </c>
      <c r="F15" s="229">
        <v>285873.2</v>
      </c>
      <c r="G15" s="229">
        <v>472900.94</v>
      </c>
      <c r="H15" s="196">
        <v>26129.7</v>
      </c>
      <c r="I15" s="272">
        <v>19.399999999999999</v>
      </c>
      <c r="J15" s="229"/>
      <c r="K15" s="229">
        <v>19.399999999999999</v>
      </c>
      <c r="L15" s="229"/>
      <c r="M15" s="229"/>
      <c r="N15" s="229"/>
      <c r="O15" s="229">
        <v>0</v>
      </c>
      <c r="P15" s="196">
        <v>1240.2</v>
      </c>
      <c r="Q15" s="229">
        <v>520</v>
      </c>
      <c r="R15" s="229">
        <v>520</v>
      </c>
      <c r="S15" s="229">
        <v>0</v>
      </c>
      <c r="T15" s="273"/>
      <c r="U15" s="229"/>
      <c r="V15" s="229"/>
      <c r="W15" s="271" t="s">
        <v>152</v>
      </c>
      <c r="X15" s="196">
        <v>8480.06</v>
      </c>
      <c r="Y15" s="196">
        <v>20.9</v>
      </c>
      <c r="Z15" s="229">
        <v>17.899999999999999</v>
      </c>
      <c r="AA15" s="229">
        <v>3</v>
      </c>
      <c r="AB15" s="196">
        <v>2597.5</v>
      </c>
      <c r="AC15" s="229">
        <v>1.4</v>
      </c>
      <c r="AD15" s="229">
        <v>3.9</v>
      </c>
      <c r="AE15" s="229"/>
      <c r="AF15" s="229">
        <v>4.4000000000000004</v>
      </c>
      <c r="AG15" s="229">
        <v>31.2</v>
      </c>
      <c r="AH15" s="229">
        <v>2556.6</v>
      </c>
      <c r="AI15" s="196">
        <v>0</v>
      </c>
      <c r="AJ15" s="196">
        <v>5534.76</v>
      </c>
      <c r="AK15" s="229">
        <v>5534.76</v>
      </c>
      <c r="AL15" s="229">
        <v>0</v>
      </c>
      <c r="AM15" s="229">
        <v>0</v>
      </c>
      <c r="AN15" s="196">
        <v>326.89999999999998</v>
      </c>
      <c r="AO15" s="229">
        <v>326.89999999999998</v>
      </c>
      <c r="AP15" s="229"/>
      <c r="AQ15" s="271" t="s">
        <v>152</v>
      </c>
      <c r="AR15" s="196">
        <v>1663.6999999999998</v>
      </c>
      <c r="AS15" s="196">
        <v>1204.8</v>
      </c>
      <c r="AT15" s="229">
        <v>754.9</v>
      </c>
      <c r="AU15" s="229">
        <v>449.9</v>
      </c>
      <c r="AV15" s="229">
        <v>0</v>
      </c>
      <c r="AW15" s="229">
        <v>0</v>
      </c>
      <c r="AX15" s="196">
        <v>161.5</v>
      </c>
      <c r="AY15" s="229">
        <v>161.5</v>
      </c>
      <c r="AZ15" s="229"/>
      <c r="BA15" s="196">
        <v>0</v>
      </c>
      <c r="BB15" s="229"/>
      <c r="BC15" s="229">
        <v>0</v>
      </c>
      <c r="BD15" s="196">
        <v>297.39999999999998</v>
      </c>
      <c r="BE15" s="229">
        <v>128.6</v>
      </c>
      <c r="BF15" s="229">
        <v>168.8</v>
      </c>
      <c r="BG15" s="229"/>
      <c r="BH15" s="229"/>
      <c r="BI15" s="229">
        <v>0</v>
      </c>
      <c r="BJ15" s="196"/>
      <c r="BK15" s="196">
        <v>9061.4000000000015</v>
      </c>
      <c r="BL15" s="229">
        <v>3531</v>
      </c>
      <c r="BM15" s="229">
        <v>737.8</v>
      </c>
      <c r="BN15" s="229">
        <v>0</v>
      </c>
      <c r="BO15" s="229">
        <v>4792.6000000000004</v>
      </c>
      <c r="BP15" s="229"/>
      <c r="BQ15" s="271" t="s">
        <v>152</v>
      </c>
      <c r="BR15" s="196">
        <v>4022.3</v>
      </c>
      <c r="BS15" s="196">
        <v>781.5</v>
      </c>
      <c r="BT15" s="196">
        <v>3240.8</v>
      </c>
      <c r="BU15" s="196">
        <v>0</v>
      </c>
      <c r="BV15" s="196"/>
      <c r="BW15" s="196">
        <v>61404.1</v>
      </c>
      <c r="BX15" s="196">
        <v>10400</v>
      </c>
      <c r="BY15" s="196">
        <v>550</v>
      </c>
      <c r="BZ15" s="196">
        <v>0</v>
      </c>
      <c r="CA15" s="196">
        <v>9850</v>
      </c>
      <c r="CB15" s="196"/>
      <c r="CC15" s="196">
        <v>51000</v>
      </c>
      <c r="CD15" s="196">
        <v>0</v>
      </c>
      <c r="CE15" s="196"/>
      <c r="CF15" s="196">
        <v>4.0999999999999996</v>
      </c>
      <c r="CG15" s="196"/>
      <c r="CH15" s="196"/>
      <c r="CI15" s="196"/>
      <c r="CJ15" s="196"/>
    </row>
    <row r="16" spans="1:88" s="149" customFormat="1" ht="23.25" customHeight="1">
      <c r="A16" s="265">
        <v>7</v>
      </c>
      <c r="B16" s="271" t="s">
        <v>153</v>
      </c>
      <c r="C16" s="196">
        <v>2283132.9995900001</v>
      </c>
      <c r="D16" s="196">
        <v>2057431.5550000002</v>
      </c>
      <c r="E16" s="196">
        <v>1972952.9550000001</v>
      </c>
      <c r="F16" s="277">
        <v>1047774.6</v>
      </c>
      <c r="G16" s="277">
        <v>925178.35499999998</v>
      </c>
      <c r="H16" s="272">
        <v>84090</v>
      </c>
      <c r="I16" s="272">
        <v>4</v>
      </c>
      <c r="J16" s="277"/>
      <c r="K16" s="277">
        <v>4</v>
      </c>
      <c r="L16" s="277"/>
      <c r="M16" s="277"/>
      <c r="N16" s="277"/>
      <c r="O16" s="277">
        <v>0</v>
      </c>
      <c r="P16" s="272">
        <v>0</v>
      </c>
      <c r="Q16" s="229">
        <v>384.6</v>
      </c>
      <c r="R16" s="277">
        <v>384.6</v>
      </c>
      <c r="S16" s="278"/>
      <c r="T16" s="278"/>
      <c r="U16" s="277"/>
      <c r="V16" s="277"/>
      <c r="W16" s="271" t="s">
        <v>153</v>
      </c>
      <c r="X16" s="272">
        <v>2504.1</v>
      </c>
      <c r="Y16" s="196">
        <v>23.036000000000001</v>
      </c>
      <c r="Z16" s="277">
        <v>23.036000000000001</v>
      </c>
      <c r="AA16" s="277"/>
      <c r="AB16" s="196">
        <v>2428.0889999999999</v>
      </c>
      <c r="AC16" s="277">
        <v>2.6</v>
      </c>
      <c r="AD16" s="277">
        <v>29</v>
      </c>
      <c r="AE16" s="277"/>
      <c r="AF16" s="277">
        <v>6</v>
      </c>
      <c r="AG16" s="277">
        <v>5.5</v>
      </c>
      <c r="AH16" s="277">
        <v>2384.989</v>
      </c>
      <c r="AI16" s="272">
        <v>0</v>
      </c>
      <c r="AJ16" s="196">
        <v>7.3</v>
      </c>
      <c r="AK16" s="277">
        <v>7.3</v>
      </c>
      <c r="AL16" s="277"/>
      <c r="AM16" s="277"/>
      <c r="AN16" s="196">
        <v>45.674999999999997</v>
      </c>
      <c r="AO16" s="277">
        <v>45.674999999999997</v>
      </c>
      <c r="AP16" s="277"/>
      <c r="AQ16" s="271" t="s">
        <v>153</v>
      </c>
      <c r="AR16" s="196">
        <v>1231.08</v>
      </c>
      <c r="AS16" s="196">
        <v>866.2</v>
      </c>
      <c r="AT16" s="277">
        <v>0</v>
      </c>
      <c r="AU16" s="277">
        <v>866.2</v>
      </c>
      <c r="AV16" s="277">
        <v>0</v>
      </c>
      <c r="AW16" s="277">
        <v>0</v>
      </c>
      <c r="AX16" s="196">
        <v>0</v>
      </c>
      <c r="AY16" s="277"/>
      <c r="AZ16" s="277"/>
      <c r="BA16" s="196">
        <v>0</v>
      </c>
      <c r="BB16" s="277"/>
      <c r="BC16" s="277">
        <v>0</v>
      </c>
      <c r="BD16" s="196">
        <v>364.88</v>
      </c>
      <c r="BE16" s="277"/>
      <c r="BF16" s="277">
        <v>348.88</v>
      </c>
      <c r="BG16" s="277"/>
      <c r="BH16" s="277">
        <v>16</v>
      </c>
      <c r="BI16" s="277">
        <v>0</v>
      </c>
      <c r="BJ16" s="272"/>
      <c r="BK16" s="196">
        <v>0</v>
      </c>
      <c r="BL16" s="277"/>
      <c r="BM16" s="277"/>
      <c r="BN16" s="277"/>
      <c r="BO16" s="277"/>
      <c r="BP16" s="277"/>
      <c r="BQ16" s="271" t="s">
        <v>153</v>
      </c>
      <c r="BR16" s="196">
        <v>5384.2</v>
      </c>
      <c r="BS16" s="272">
        <v>61.512</v>
      </c>
      <c r="BT16" s="272">
        <v>5322.6880000000001</v>
      </c>
      <c r="BU16" s="272"/>
      <c r="BV16" s="272"/>
      <c r="BW16" s="196">
        <v>216582.06458999999</v>
      </c>
      <c r="BX16" s="196">
        <v>134582</v>
      </c>
      <c r="BY16" s="272">
        <v>134582</v>
      </c>
      <c r="BZ16" s="272">
        <v>0</v>
      </c>
      <c r="CA16" s="272">
        <v>0</v>
      </c>
      <c r="CB16" s="272"/>
      <c r="CC16" s="272">
        <v>17000</v>
      </c>
      <c r="CD16" s="272">
        <v>0</v>
      </c>
      <c r="CE16" s="272"/>
      <c r="CF16" s="272">
        <v>6.4589999999999995E-2</v>
      </c>
      <c r="CG16" s="272"/>
      <c r="CH16" s="272"/>
      <c r="CI16" s="272">
        <v>65000</v>
      </c>
      <c r="CJ16" s="272"/>
    </row>
    <row r="17" spans="1:88" s="149" customFormat="1" ht="23.25" customHeight="1">
      <c r="A17" s="265">
        <v>8</v>
      </c>
      <c r="B17" s="271" t="s">
        <v>156</v>
      </c>
      <c r="C17" s="196">
        <v>377307.99995999999</v>
      </c>
      <c r="D17" s="196">
        <v>243658.6894</v>
      </c>
      <c r="E17" s="196">
        <v>241576.92939999999</v>
      </c>
      <c r="F17" s="229">
        <v>163239.92939999999</v>
      </c>
      <c r="G17" s="229">
        <v>78337</v>
      </c>
      <c r="H17" s="196">
        <v>0</v>
      </c>
      <c r="I17" s="272">
        <v>1504.5</v>
      </c>
      <c r="J17" s="229"/>
      <c r="K17" s="229">
        <v>4.5</v>
      </c>
      <c r="L17" s="229">
        <v>1500</v>
      </c>
      <c r="M17" s="229"/>
      <c r="N17" s="229"/>
      <c r="O17" s="229">
        <v>0</v>
      </c>
      <c r="P17" s="196">
        <v>334.76</v>
      </c>
      <c r="Q17" s="229">
        <v>242.5</v>
      </c>
      <c r="R17" s="229">
        <v>203.3</v>
      </c>
      <c r="S17" s="273"/>
      <c r="T17" s="273"/>
      <c r="U17" s="229">
        <v>39.200000000000003</v>
      </c>
      <c r="V17" s="229"/>
      <c r="W17" s="271" t="s">
        <v>156</v>
      </c>
      <c r="X17" s="196">
        <v>1714.8049999999998</v>
      </c>
      <c r="Y17" s="196">
        <v>1.135</v>
      </c>
      <c r="Z17" s="229">
        <v>1.135</v>
      </c>
      <c r="AA17" s="229"/>
      <c r="AB17" s="196">
        <v>1569.84</v>
      </c>
      <c r="AC17" s="229">
        <v>0</v>
      </c>
      <c r="AD17" s="229">
        <v>0</v>
      </c>
      <c r="AE17" s="229"/>
      <c r="AF17" s="229">
        <v>13.4</v>
      </c>
      <c r="AG17" s="229">
        <v>3.7</v>
      </c>
      <c r="AH17" s="229">
        <v>1552.74</v>
      </c>
      <c r="AI17" s="196">
        <v>3</v>
      </c>
      <c r="AJ17" s="196">
        <v>115.3</v>
      </c>
      <c r="AK17" s="229">
        <v>115.3</v>
      </c>
      <c r="AL17" s="229"/>
      <c r="AM17" s="229"/>
      <c r="AN17" s="196">
        <v>25.53</v>
      </c>
      <c r="AO17" s="229">
        <v>25.53</v>
      </c>
      <c r="AP17" s="229">
        <v>0</v>
      </c>
      <c r="AQ17" s="271" t="s">
        <v>156</v>
      </c>
      <c r="AR17" s="196">
        <v>4564.42</v>
      </c>
      <c r="AS17" s="196">
        <v>4285</v>
      </c>
      <c r="AT17" s="229">
        <v>0</v>
      </c>
      <c r="AU17" s="229">
        <v>4285</v>
      </c>
      <c r="AV17" s="229"/>
      <c r="AW17" s="229">
        <v>0</v>
      </c>
      <c r="AX17" s="196">
        <v>0</v>
      </c>
      <c r="AY17" s="229"/>
      <c r="AZ17" s="229"/>
      <c r="BA17" s="196">
        <v>0</v>
      </c>
      <c r="BB17" s="229"/>
      <c r="BC17" s="229">
        <v>0</v>
      </c>
      <c r="BD17" s="196">
        <v>279.41999999999996</v>
      </c>
      <c r="BE17" s="229">
        <v>95.22</v>
      </c>
      <c r="BF17" s="229">
        <v>184.2</v>
      </c>
      <c r="BG17" s="229"/>
      <c r="BH17" s="229"/>
      <c r="BI17" s="229">
        <v>0</v>
      </c>
      <c r="BJ17" s="196"/>
      <c r="BK17" s="196">
        <v>1</v>
      </c>
      <c r="BL17" s="229"/>
      <c r="BM17" s="229"/>
      <c r="BN17" s="229"/>
      <c r="BO17" s="229"/>
      <c r="BP17" s="229">
        <v>1</v>
      </c>
      <c r="BQ17" s="271" t="s">
        <v>156</v>
      </c>
      <c r="BR17" s="196">
        <v>2011.4</v>
      </c>
      <c r="BS17" s="196">
        <v>988.1</v>
      </c>
      <c r="BT17" s="196">
        <v>1023.3</v>
      </c>
      <c r="BU17" s="196"/>
      <c r="BV17" s="196"/>
      <c r="BW17" s="196">
        <v>125357.68556</v>
      </c>
      <c r="BX17" s="196">
        <v>119340</v>
      </c>
      <c r="BY17" s="196">
        <v>0</v>
      </c>
      <c r="BZ17" s="196">
        <v>0</v>
      </c>
      <c r="CA17" s="196">
        <v>119340</v>
      </c>
      <c r="CB17" s="196"/>
      <c r="CC17" s="196">
        <v>0</v>
      </c>
      <c r="CD17" s="196">
        <v>0.25</v>
      </c>
      <c r="CE17" s="196"/>
      <c r="CF17" s="196">
        <v>6017.4355599999999</v>
      </c>
      <c r="CG17" s="196"/>
      <c r="CH17" s="196"/>
      <c r="CI17" s="196"/>
      <c r="CJ17" s="196"/>
    </row>
    <row r="18" spans="1:88" s="149" customFormat="1" ht="23.25" customHeight="1">
      <c r="A18" s="265">
        <v>9</v>
      </c>
      <c r="B18" s="271" t="s">
        <v>159</v>
      </c>
      <c r="C18" s="196">
        <v>28084</v>
      </c>
      <c r="D18" s="196">
        <v>296.60000000000002</v>
      </c>
      <c r="E18" s="196">
        <v>0</v>
      </c>
      <c r="F18" s="229">
        <v>0</v>
      </c>
      <c r="G18" s="229">
        <v>0</v>
      </c>
      <c r="H18" s="196">
        <v>0</v>
      </c>
      <c r="I18" s="272">
        <v>296.60000000000002</v>
      </c>
      <c r="J18" s="229">
        <v>18</v>
      </c>
      <c r="K18" s="229">
        <v>218.6</v>
      </c>
      <c r="L18" s="229">
        <v>7</v>
      </c>
      <c r="M18" s="229">
        <v>53</v>
      </c>
      <c r="N18" s="229"/>
      <c r="O18" s="229">
        <v>0</v>
      </c>
      <c r="P18" s="196">
        <v>0</v>
      </c>
      <c r="Q18" s="229">
        <v>0</v>
      </c>
      <c r="R18" s="229">
        <v>0</v>
      </c>
      <c r="S18" s="273"/>
      <c r="T18" s="273"/>
      <c r="U18" s="229"/>
      <c r="V18" s="229"/>
      <c r="W18" s="271" t="s">
        <v>159</v>
      </c>
      <c r="X18" s="196">
        <v>23997.600000000002</v>
      </c>
      <c r="Y18" s="196">
        <v>258.64999999999998</v>
      </c>
      <c r="Z18" s="229">
        <v>250.65</v>
      </c>
      <c r="AA18" s="229">
        <v>8</v>
      </c>
      <c r="AB18" s="196">
        <v>22583.79</v>
      </c>
      <c r="AC18" s="229">
        <v>10.8</v>
      </c>
      <c r="AD18" s="229">
        <v>62</v>
      </c>
      <c r="AE18" s="229">
        <v>65.7</v>
      </c>
      <c r="AF18" s="229">
        <v>62</v>
      </c>
      <c r="AG18" s="229">
        <v>65.7</v>
      </c>
      <c r="AH18" s="229">
        <v>22317.59</v>
      </c>
      <c r="AI18" s="196">
        <v>46.9</v>
      </c>
      <c r="AJ18" s="196">
        <v>76.800000000000011</v>
      </c>
      <c r="AK18" s="229">
        <v>44.1</v>
      </c>
      <c r="AL18" s="229">
        <v>24.3</v>
      </c>
      <c r="AM18" s="229">
        <v>8.4</v>
      </c>
      <c r="AN18" s="196">
        <v>1031.46</v>
      </c>
      <c r="AO18" s="229">
        <v>987.26</v>
      </c>
      <c r="AP18" s="229">
        <v>44.2</v>
      </c>
      <c r="AQ18" s="271" t="s">
        <v>159</v>
      </c>
      <c r="AR18" s="196">
        <v>1703.3</v>
      </c>
      <c r="AS18" s="196">
        <v>194.39999999999998</v>
      </c>
      <c r="AT18" s="229">
        <v>0</v>
      </c>
      <c r="AU18" s="229">
        <v>194.2</v>
      </c>
      <c r="AV18" s="229">
        <v>0.2</v>
      </c>
      <c r="AW18" s="229">
        <v>0</v>
      </c>
      <c r="AX18" s="196">
        <v>631.6</v>
      </c>
      <c r="AY18" s="229">
        <v>622</v>
      </c>
      <c r="AZ18" s="229">
        <v>9.6</v>
      </c>
      <c r="BA18" s="196">
        <v>289.60000000000002</v>
      </c>
      <c r="BB18" s="229">
        <v>205.8</v>
      </c>
      <c r="BC18" s="229">
        <v>83.8</v>
      </c>
      <c r="BD18" s="196">
        <v>587.70000000000005</v>
      </c>
      <c r="BE18" s="229">
        <v>87.9</v>
      </c>
      <c r="BF18" s="229">
        <v>263.5</v>
      </c>
      <c r="BG18" s="229">
        <v>18.600000000000001</v>
      </c>
      <c r="BH18" s="229">
        <v>213.1</v>
      </c>
      <c r="BI18" s="229">
        <v>4.5999999999999996</v>
      </c>
      <c r="BJ18" s="196"/>
      <c r="BK18" s="196">
        <v>3</v>
      </c>
      <c r="BL18" s="229"/>
      <c r="BM18" s="229"/>
      <c r="BN18" s="229">
        <v>3</v>
      </c>
      <c r="BO18" s="229"/>
      <c r="BP18" s="229"/>
      <c r="BQ18" s="271" t="s">
        <v>159</v>
      </c>
      <c r="BR18" s="196">
        <v>378.9</v>
      </c>
      <c r="BS18" s="196">
        <v>321.39999999999998</v>
      </c>
      <c r="BT18" s="196">
        <v>57.5</v>
      </c>
      <c r="BU18" s="196"/>
      <c r="BV18" s="196"/>
      <c r="BW18" s="196">
        <v>1704.6</v>
      </c>
      <c r="BX18" s="196">
        <v>0</v>
      </c>
      <c r="BY18" s="196">
        <v>0</v>
      </c>
      <c r="BZ18" s="196">
        <v>0</v>
      </c>
      <c r="CA18" s="196">
        <v>0</v>
      </c>
      <c r="CB18" s="196"/>
      <c r="CC18" s="196">
        <v>0</v>
      </c>
      <c r="CD18" s="196">
        <v>1698.3</v>
      </c>
      <c r="CE18" s="196">
        <v>2</v>
      </c>
      <c r="CF18" s="196">
        <v>4.3</v>
      </c>
      <c r="CG18" s="196"/>
      <c r="CH18" s="196"/>
      <c r="CI18" s="196"/>
      <c r="CJ18" s="196"/>
    </row>
    <row r="19" spans="1:88" s="149" customFormat="1" ht="23.25" customHeight="1">
      <c r="A19" s="265">
        <v>10</v>
      </c>
      <c r="B19" s="271" t="s">
        <v>155</v>
      </c>
      <c r="C19" s="196">
        <v>2809298.9999500001</v>
      </c>
      <c r="D19" s="196">
        <v>1732336.1250000002</v>
      </c>
      <c r="E19" s="196">
        <v>1331079.8250000002</v>
      </c>
      <c r="F19" s="229">
        <v>551727.30000000005</v>
      </c>
      <c r="G19" s="229">
        <v>779352.52500000002</v>
      </c>
      <c r="H19" s="196">
        <v>353765</v>
      </c>
      <c r="I19" s="272">
        <v>47223</v>
      </c>
      <c r="J19" s="229">
        <v>25420</v>
      </c>
      <c r="K19" s="229">
        <v>17</v>
      </c>
      <c r="L19" s="229"/>
      <c r="M19" s="229">
        <v>1340</v>
      </c>
      <c r="N19" s="229">
        <v>20446</v>
      </c>
      <c r="O19" s="229"/>
      <c r="P19" s="196">
        <v>0</v>
      </c>
      <c r="Q19" s="229">
        <v>268.3</v>
      </c>
      <c r="R19" s="229">
        <v>268.3</v>
      </c>
      <c r="S19" s="273"/>
      <c r="T19" s="273"/>
      <c r="U19" s="229"/>
      <c r="V19" s="229"/>
      <c r="W19" s="271" t="s">
        <v>155</v>
      </c>
      <c r="X19" s="196">
        <v>4642.95</v>
      </c>
      <c r="Y19" s="196">
        <v>139.44999999999999</v>
      </c>
      <c r="Z19" s="229">
        <v>74.45</v>
      </c>
      <c r="AA19" s="229">
        <v>65</v>
      </c>
      <c r="AB19" s="196">
        <v>4310.3</v>
      </c>
      <c r="AC19" s="229">
        <v>0.64400000000000002</v>
      </c>
      <c r="AD19" s="229">
        <v>0.32</v>
      </c>
      <c r="AE19" s="229"/>
      <c r="AF19" s="229">
        <v>11.3</v>
      </c>
      <c r="AG19" s="229">
        <v>9.8000000000000007</v>
      </c>
      <c r="AH19" s="229">
        <v>4288.2359999999999</v>
      </c>
      <c r="AI19" s="196">
        <v>0</v>
      </c>
      <c r="AJ19" s="196">
        <v>60.3</v>
      </c>
      <c r="AK19" s="229">
        <v>58</v>
      </c>
      <c r="AL19" s="229"/>
      <c r="AM19" s="229">
        <v>2.2999999999999998</v>
      </c>
      <c r="AN19" s="196">
        <v>132.9</v>
      </c>
      <c r="AO19" s="229">
        <v>132.9</v>
      </c>
      <c r="AP19" s="229"/>
      <c r="AQ19" s="271" t="s">
        <v>155</v>
      </c>
      <c r="AR19" s="196">
        <v>7650</v>
      </c>
      <c r="AS19" s="196">
        <v>7265</v>
      </c>
      <c r="AT19" s="229">
        <v>0</v>
      </c>
      <c r="AU19" s="229">
        <v>6962</v>
      </c>
      <c r="AV19" s="229">
        <v>270</v>
      </c>
      <c r="AW19" s="229">
        <v>33</v>
      </c>
      <c r="AX19" s="196">
        <v>0</v>
      </c>
      <c r="AY19" s="229"/>
      <c r="AZ19" s="229"/>
      <c r="BA19" s="196">
        <v>0</v>
      </c>
      <c r="BB19" s="229"/>
      <c r="BC19" s="229">
        <v>0</v>
      </c>
      <c r="BD19" s="196">
        <v>385</v>
      </c>
      <c r="BE19" s="229">
        <v>270</v>
      </c>
      <c r="BF19" s="229">
        <v>100</v>
      </c>
      <c r="BG19" s="229">
        <v>10</v>
      </c>
      <c r="BH19" s="229"/>
      <c r="BI19" s="229">
        <v>5</v>
      </c>
      <c r="BJ19" s="196"/>
      <c r="BK19" s="196">
        <v>36762</v>
      </c>
      <c r="BL19" s="229">
        <v>35762</v>
      </c>
      <c r="BM19" s="229"/>
      <c r="BN19" s="229">
        <v>1000</v>
      </c>
      <c r="BO19" s="229"/>
      <c r="BP19" s="229"/>
      <c r="BQ19" s="271" t="s">
        <v>155</v>
      </c>
      <c r="BR19" s="196">
        <v>50982</v>
      </c>
      <c r="BS19" s="196">
        <v>771</v>
      </c>
      <c r="BT19" s="196">
        <v>50211</v>
      </c>
      <c r="BU19" s="196"/>
      <c r="BV19" s="196"/>
      <c r="BW19" s="196">
        <v>976925.92495000002</v>
      </c>
      <c r="BX19" s="196">
        <v>631855</v>
      </c>
      <c r="BY19" s="196">
        <v>631855</v>
      </c>
      <c r="BZ19" s="196">
        <v>0</v>
      </c>
      <c r="CA19" s="196">
        <v>0</v>
      </c>
      <c r="CB19" s="196"/>
      <c r="CC19" s="196">
        <v>345000</v>
      </c>
      <c r="CD19" s="196"/>
      <c r="CE19" s="196"/>
      <c r="CF19" s="196">
        <v>4.9500000000000004E-3</v>
      </c>
      <c r="CG19" s="196"/>
      <c r="CH19" s="196"/>
      <c r="CI19" s="196">
        <v>70.92</v>
      </c>
      <c r="CJ19" s="196"/>
    </row>
    <row r="20" spans="1:88" s="149" customFormat="1" ht="23.25" customHeight="1">
      <c r="A20" s="265">
        <v>11</v>
      </c>
      <c r="B20" s="271" t="s">
        <v>154</v>
      </c>
      <c r="C20" s="196">
        <v>416928.99995999999</v>
      </c>
      <c r="D20" s="196">
        <v>290878.79450000002</v>
      </c>
      <c r="E20" s="196">
        <v>241129.79450000002</v>
      </c>
      <c r="F20" s="229">
        <v>49645.2</v>
      </c>
      <c r="G20" s="229">
        <v>191484.59450000001</v>
      </c>
      <c r="H20" s="196">
        <v>47646.9</v>
      </c>
      <c r="I20" s="272">
        <v>0</v>
      </c>
      <c r="J20" s="229">
        <v>0</v>
      </c>
      <c r="K20" s="229"/>
      <c r="L20" s="229"/>
      <c r="M20" s="229"/>
      <c r="N20" s="229"/>
      <c r="O20" s="229"/>
      <c r="P20" s="196">
        <v>1876.2</v>
      </c>
      <c r="Q20" s="229">
        <v>225.9</v>
      </c>
      <c r="R20" s="229">
        <v>225.9</v>
      </c>
      <c r="S20" s="273"/>
      <c r="T20" s="273"/>
      <c r="U20" s="229"/>
      <c r="V20" s="229"/>
      <c r="W20" s="271" t="s">
        <v>154</v>
      </c>
      <c r="X20" s="196">
        <v>18044.600000000002</v>
      </c>
      <c r="Y20" s="196">
        <v>1.32</v>
      </c>
      <c r="Z20" s="229">
        <v>1.32</v>
      </c>
      <c r="AA20" s="229"/>
      <c r="AB20" s="196">
        <v>2615.3799999999997</v>
      </c>
      <c r="AC20" s="229">
        <v>12</v>
      </c>
      <c r="AD20" s="229">
        <v>10</v>
      </c>
      <c r="AE20" s="229"/>
      <c r="AF20" s="229">
        <v>4.5</v>
      </c>
      <c r="AG20" s="229">
        <v>6.2</v>
      </c>
      <c r="AH20" s="229">
        <v>2582.6799999999998</v>
      </c>
      <c r="AI20" s="196">
        <v>2.2000000000000002</v>
      </c>
      <c r="AJ20" s="196">
        <v>15383.2</v>
      </c>
      <c r="AK20" s="229">
        <v>15383.2</v>
      </c>
      <c r="AL20" s="229"/>
      <c r="AM20" s="229">
        <v>0</v>
      </c>
      <c r="AN20" s="196">
        <v>42.5</v>
      </c>
      <c r="AO20" s="229">
        <v>42.4</v>
      </c>
      <c r="AP20" s="229">
        <v>0.1</v>
      </c>
      <c r="AQ20" s="271" t="s">
        <v>154</v>
      </c>
      <c r="AR20" s="196">
        <v>4365</v>
      </c>
      <c r="AS20" s="196">
        <v>4034.5</v>
      </c>
      <c r="AT20" s="229">
        <v>0</v>
      </c>
      <c r="AU20" s="229">
        <v>4034.5</v>
      </c>
      <c r="AV20" s="229"/>
      <c r="AW20" s="229"/>
      <c r="AX20" s="196">
        <v>0</v>
      </c>
      <c r="AY20" s="229"/>
      <c r="AZ20" s="229"/>
      <c r="BA20" s="196">
        <v>0</v>
      </c>
      <c r="BB20" s="229"/>
      <c r="BC20" s="229">
        <v>0</v>
      </c>
      <c r="BD20" s="196">
        <v>330.5</v>
      </c>
      <c r="BE20" s="229">
        <v>31.9</v>
      </c>
      <c r="BF20" s="229">
        <v>298.60000000000002</v>
      </c>
      <c r="BG20" s="229"/>
      <c r="BH20" s="229"/>
      <c r="BI20" s="229"/>
      <c r="BJ20" s="196"/>
      <c r="BK20" s="196">
        <v>0</v>
      </c>
      <c r="BL20" s="229"/>
      <c r="BM20" s="229"/>
      <c r="BN20" s="229"/>
      <c r="BO20" s="229"/>
      <c r="BP20" s="229"/>
      <c r="BQ20" s="271" t="s">
        <v>154</v>
      </c>
      <c r="BR20" s="196">
        <v>4171.6000000000004</v>
      </c>
      <c r="BS20" s="196">
        <v>165.5</v>
      </c>
      <c r="BT20" s="196">
        <v>4006.1</v>
      </c>
      <c r="BU20" s="196"/>
      <c r="BV20" s="196"/>
      <c r="BW20" s="196">
        <v>99469.00546</v>
      </c>
      <c r="BX20" s="196">
        <v>99469</v>
      </c>
      <c r="BY20" s="196">
        <v>0</v>
      </c>
      <c r="BZ20" s="196">
        <v>0</v>
      </c>
      <c r="CA20" s="196">
        <v>99469</v>
      </c>
      <c r="CB20" s="196"/>
      <c r="CC20" s="196">
        <v>0</v>
      </c>
      <c r="CD20" s="196"/>
      <c r="CE20" s="196"/>
      <c r="CF20" s="196">
        <v>5.4599999999999996E-3</v>
      </c>
      <c r="CG20" s="196"/>
      <c r="CH20" s="196"/>
      <c r="CI20" s="196"/>
      <c r="CJ20" s="196">
        <v>0</v>
      </c>
    </row>
    <row r="21" spans="1:88" s="149" customFormat="1" ht="23.25" customHeight="1">
      <c r="A21" s="265">
        <v>12</v>
      </c>
      <c r="B21" s="271" t="s">
        <v>192</v>
      </c>
      <c r="C21" s="196">
        <v>650199.99997</v>
      </c>
      <c r="D21" s="196">
        <v>421539.39520000003</v>
      </c>
      <c r="E21" s="196">
        <v>353071.39520000003</v>
      </c>
      <c r="F21" s="229">
        <v>141011.3952</v>
      </c>
      <c r="G21" s="229">
        <v>212060</v>
      </c>
      <c r="H21" s="196">
        <v>63380</v>
      </c>
      <c r="I21" s="272">
        <v>604</v>
      </c>
      <c r="J21" s="229">
        <v>600</v>
      </c>
      <c r="K21" s="229">
        <v>4</v>
      </c>
      <c r="L21" s="229"/>
      <c r="M21" s="229"/>
      <c r="N21" s="229"/>
      <c r="O21" s="229">
        <v>0</v>
      </c>
      <c r="P21" s="196">
        <v>4047</v>
      </c>
      <c r="Q21" s="229">
        <v>437</v>
      </c>
      <c r="R21" s="229">
        <v>437</v>
      </c>
      <c r="S21" s="273"/>
      <c r="T21" s="273"/>
      <c r="U21" s="229"/>
      <c r="V21" s="229"/>
      <c r="W21" s="271" t="s">
        <v>192</v>
      </c>
      <c r="X21" s="196">
        <v>3604.6</v>
      </c>
      <c r="Y21" s="196">
        <v>39.130000000000003</v>
      </c>
      <c r="Z21" s="229">
        <v>39.130000000000003</v>
      </c>
      <c r="AA21" s="229"/>
      <c r="AB21" s="196">
        <v>3328.77</v>
      </c>
      <c r="AC21" s="229">
        <v>1.5</v>
      </c>
      <c r="AD21" s="229">
        <v>0</v>
      </c>
      <c r="AE21" s="229"/>
      <c r="AF21" s="229">
        <v>8</v>
      </c>
      <c r="AG21" s="229">
        <v>12</v>
      </c>
      <c r="AH21" s="229">
        <v>3307.27</v>
      </c>
      <c r="AI21" s="196">
        <v>0</v>
      </c>
      <c r="AJ21" s="196">
        <v>0</v>
      </c>
      <c r="AK21" s="229"/>
      <c r="AL21" s="229"/>
      <c r="AM21" s="229"/>
      <c r="AN21" s="196">
        <v>236.7</v>
      </c>
      <c r="AO21" s="229">
        <v>236.7</v>
      </c>
      <c r="AP21" s="229"/>
      <c r="AQ21" s="271" t="s">
        <v>192</v>
      </c>
      <c r="AR21" s="196">
        <v>1689</v>
      </c>
      <c r="AS21" s="196">
        <v>1648</v>
      </c>
      <c r="AT21" s="229">
        <v>0</v>
      </c>
      <c r="AU21" s="229">
        <v>1648</v>
      </c>
      <c r="AV21" s="229"/>
      <c r="AW21" s="229"/>
      <c r="AX21" s="196">
        <v>0</v>
      </c>
      <c r="AY21" s="229"/>
      <c r="AZ21" s="229"/>
      <c r="BA21" s="196">
        <v>0</v>
      </c>
      <c r="BB21" s="229"/>
      <c r="BC21" s="229">
        <v>0</v>
      </c>
      <c r="BD21" s="196">
        <v>41</v>
      </c>
      <c r="BE21" s="229">
        <v>31</v>
      </c>
      <c r="BF21" s="229">
        <v>10</v>
      </c>
      <c r="BG21" s="229"/>
      <c r="BH21" s="229"/>
      <c r="BI21" s="229"/>
      <c r="BJ21" s="196"/>
      <c r="BK21" s="196">
        <v>244</v>
      </c>
      <c r="BL21" s="229">
        <v>244</v>
      </c>
      <c r="BM21" s="229"/>
      <c r="BN21" s="229"/>
      <c r="BO21" s="229"/>
      <c r="BP21" s="229"/>
      <c r="BQ21" s="271" t="s">
        <v>192</v>
      </c>
      <c r="BR21" s="196">
        <v>1787</v>
      </c>
      <c r="BS21" s="196">
        <v>0</v>
      </c>
      <c r="BT21" s="196">
        <v>1787</v>
      </c>
      <c r="BU21" s="196"/>
      <c r="BV21" s="196"/>
      <c r="BW21" s="196">
        <v>221336.00477</v>
      </c>
      <c r="BX21" s="196">
        <v>221336</v>
      </c>
      <c r="BY21" s="196">
        <v>0</v>
      </c>
      <c r="BZ21" s="196">
        <v>0</v>
      </c>
      <c r="CA21" s="196">
        <v>221336</v>
      </c>
      <c r="CB21" s="196"/>
      <c r="CC21" s="196">
        <v>0</v>
      </c>
      <c r="CD21" s="196"/>
      <c r="CE21" s="196"/>
      <c r="CF21" s="196">
        <v>4.7699999999999999E-3</v>
      </c>
      <c r="CG21" s="196"/>
      <c r="CH21" s="196"/>
      <c r="CI21" s="196"/>
      <c r="CJ21" s="196"/>
    </row>
    <row r="22" spans="1:88" s="85" customFormat="1" ht="23.25" customHeight="1">
      <c r="A22" s="265">
        <v>13</v>
      </c>
      <c r="B22" s="271" t="s">
        <v>157</v>
      </c>
      <c r="C22" s="196">
        <v>1015212</v>
      </c>
      <c r="D22" s="196">
        <v>740320.8</v>
      </c>
      <c r="E22" s="196">
        <v>692742.4</v>
      </c>
      <c r="F22" s="229">
        <v>331000</v>
      </c>
      <c r="G22" s="229">
        <v>361742.4</v>
      </c>
      <c r="H22" s="196">
        <v>31339</v>
      </c>
      <c r="I22" s="272">
        <v>2500</v>
      </c>
      <c r="J22" s="229">
        <v>2500</v>
      </c>
      <c r="K22" s="229"/>
      <c r="L22" s="229"/>
      <c r="M22" s="229"/>
      <c r="N22" s="229"/>
      <c r="O22" s="229"/>
      <c r="P22" s="196">
        <v>4415</v>
      </c>
      <c r="Q22" s="229">
        <v>9324.4</v>
      </c>
      <c r="R22" s="229">
        <v>9324.4</v>
      </c>
      <c r="S22" s="273"/>
      <c r="T22" s="273"/>
      <c r="U22" s="229"/>
      <c r="V22" s="229"/>
      <c r="W22" s="271" t="s">
        <v>157</v>
      </c>
      <c r="X22" s="196">
        <v>5063.3999999999996</v>
      </c>
      <c r="Y22" s="196">
        <v>12.391999999999999</v>
      </c>
      <c r="Z22" s="229">
        <v>12.391999999999999</v>
      </c>
      <c r="AA22" s="229"/>
      <c r="AB22" s="196">
        <v>3434.4879999999998</v>
      </c>
      <c r="AC22" s="229">
        <v>2</v>
      </c>
      <c r="AD22" s="229">
        <v>14</v>
      </c>
      <c r="AE22" s="229"/>
      <c r="AF22" s="229">
        <v>7</v>
      </c>
      <c r="AG22" s="229">
        <v>8</v>
      </c>
      <c r="AH22" s="229">
        <v>3403.4879999999998</v>
      </c>
      <c r="AI22" s="196">
        <v>0</v>
      </c>
      <c r="AJ22" s="196">
        <v>1358</v>
      </c>
      <c r="AK22" s="229">
        <v>1349</v>
      </c>
      <c r="AL22" s="229">
        <v>4</v>
      </c>
      <c r="AM22" s="229">
        <v>5</v>
      </c>
      <c r="AN22" s="196">
        <v>258.52</v>
      </c>
      <c r="AO22" s="229">
        <v>258.52</v>
      </c>
      <c r="AP22" s="229"/>
      <c r="AQ22" s="271" t="s">
        <v>157</v>
      </c>
      <c r="AR22" s="196">
        <v>4449.2</v>
      </c>
      <c r="AS22" s="196">
        <v>1419</v>
      </c>
      <c r="AT22" s="229">
        <v>0</v>
      </c>
      <c r="AU22" s="229">
        <v>1419</v>
      </c>
      <c r="AV22" s="229"/>
      <c r="AW22" s="229"/>
      <c r="AX22" s="196">
        <v>2955</v>
      </c>
      <c r="AY22" s="229">
        <v>2939</v>
      </c>
      <c r="AZ22" s="229">
        <v>16</v>
      </c>
      <c r="BA22" s="196">
        <v>0</v>
      </c>
      <c r="BB22" s="229"/>
      <c r="BC22" s="229">
        <v>0</v>
      </c>
      <c r="BD22" s="196">
        <v>75.2</v>
      </c>
      <c r="BE22" s="229">
        <v>12</v>
      </c>
      <c r="BF22" s="229">
        <v>63.2</v>
      </c>
      <c r="BG22" s="229"/>
      <c r="BH22" s="229"/>
      <c r="BI22" s="229"/>
      <c r="BJ22" s="196"/>
      <c r="BK22" s="196">
        <v>1194.5999999999999</v>
      </c>
      <c r="BL22" s="229">
        <v>1194</v>
      </c>
      <c r="BM22" s="229"/>
      <c r="BN22" s="229">
        <v>0.6</v>
      </c>
      <c r="BO22" s="229"/>
      <c r="BP22" s="229"/>
      <c r="BQ22" s="271" t="s">
        <v>157</v>
      </c>
      <c r="BR22" s="196">
        <v>5482</v>
      </c>
      <c r="BS22" s="196">
        <v>1126</v>
      </c>
      <c r="BT22" s="196">
        <v>4356</v>
      </c>
      <c r="BU22" s="196"/>
      <c r="BV22" s="196"/>
      <c r="BW22" s="196">
        <v>258702</v>
      </c>
      <c r="BX22" s="196">
        <v>33302</v>
      </c>
      <c r="BY22" s="196">
        <v>0</v>
      </c>
      <c r="BZ22" s="196">
        <v>0</v>
      </c>
      <c r="CA22" s="196">
        <v>33302</v>
      </c>
      <c r="CB22" s="196"/>
      <c r="CC22" s="196">
        <v>101000</v>
      </c>
      <c r="CD22" s="196"/>
      <c r="CE22" s="196"/>
      <c r="CF22" s="196">
        <v>0</v>
      </c>
      <c r="CG22" s="196">
        <v>124400</v>
      </c>
      <c r="CH22" s="196"/>
      <c r="CI22" s="196"/>
      <c r="CJ22" s="196"/>
    </row>
    <row r="23" spans="1:88" ht="23.25" customHeight="1">
      <c r="A23" s="265">
        <v>14</v>
      </c>
      <c r="B23" s="271" t="s">
        <v>158</v>
      </c>
      <c r="C23" s="196">
        <v>653930.99994999997</v>
      </c>
      <c r="D23" s="196">
        <v>445952.495</v>
      </c>
      <c r="E23" s="196">
        <v>401823.09499999997</v>
      </c>
      <c r="F23" s="229">
        <v>287087</v>
      </c>
      <c r="G23" s="229">
        <v>114736.095</v>
      </c>
      <c r="H23" s="196">
        <v>18640.900000000001</v>
      </c>
      <c r="I23" s="272">
        <v>25348</v>
      </c>
      <c r="J23" s="229">
        <v>25348</v>
      </c>
      <c r="K23" s="229">
        <v>0</v>
      </c>
      <c r="L23" s="229"/>
      <c r="M23" s="229"/>
      <c r="N23" s="229"/>
      <c r="O23" s="229"/>
      <c r="P23" s="196">
        <v>0</v>
      </c>
      <c r="Q23" s="229">
        <v>140.5</v>
      </c>
      <c r="R23" s="229">
        <v>66.900000000000006</v>
      </c>
      <c r="S23" s="273"/>
      <c r="T23" s="273"/>
      <c r="U23" s="229">
        <v>73.599999999999994</v>
      </c>
      <c r="V23" s="229"/>
      <c r="W23" s="271" t="s">
        <v>158</v>
      </c>
      <c r="X23" s="196">
        <v>2266.9999999999995</v>
      </c>
      <c r="Y23" s="196">
        <v>1.91</v>
      </c>
      <c r="Z23" s="229">
        <v>1.91</v>
      </c>
      <c r="AA23" s="229"/>
      <c r="AB23" s="196">
        <v>2229.39</v>
      </c>
      <c r="AC23" s="229">
        <v>0</v>
      </c>
      <c r="AD23" s="229">
        <v>0</v>
      </c>
      <c r="AE23" s="229"/>
      <c r="AF23" s="229">
        <v>3</v>
      </c>
      <c r="AG23" s="229">
        <v>5.4</v>
      </c>
      <c r="AH23" s="229">
        <v>2220.9899999999998</v>
      </c>
      <c r="AI23" s="196">
        <v>0</v>
      </c>
      <c r="AJ23" s="196">
        <v>0</v>
      </c>
      <c r="AK23" s="229"/>
      <c r="AL23" s="229"/>
      <c r="AM23" s="229"/>
      <c r="AN23" s="196">
        <v>35.700000000000003</v>
      </c>
      <c r="AO23" s="229">
        <v>35.700000000000003</v>
      </c>
      <c r="AP23" s="229"/>
      <c r="AQ23" s="271" t="s">
        <v>158</v>
      </c>
      <c r="AR23" s="196">
        <v>1524.9</v>
      </c>
      <c r="AS23" s="196">
        <v>651</v>
      </c>
      <c r="AT23" s="229">
        <v>0</v>
      </c>
      <c r="AU23" s="229">
        <v>651</v>
      </c>
      <c r="AV23" s="229"/>
      <c r="AW23" s="229"/>
      <c r="AX23" s="196">
        <v>733.80000000000007</v>
      </c>
      <c r="AY23" s="229">
        <v>712.1</v>
      </c>
      <c r="AZ23" s="229">
        <v>21.7</v>
      </c>
      <c r="BA23" s="196">
        <v>0</v>
      </c>
      <c r="BB23" s="229"/>
      <c r="BC23" s="229">
        <v>0</v>
      </c>
      <c r="BD23" s="196">
        <v>140.1</v>
      </c>
      <c r="BE23" s="229">
        <v>126.9</v>
      </c>
      <c r="BF23" s="229">
        <v>13.2</v>
      </c>
      <c r="BG23" s="229"/>
      <c r="BH23" s="229"/>
      <c r="BI23" s="229"/>
      <c r="BJ23" s="196"/>
      <c r="BK23" s="196">
        <v>408.5</v>
      </c>
      <c r="BL23" s="229">
        <v>204.3</v>
      </c>
      <c r="BM23" s="229">
        <v>0</v>
      </c>
      <c r="BN23" s="229"/>
      <c r="BO23" s="229">
        <v>204.2</v>
      </c>
      <c r="BP23" s="229"/>
      <c r="BQ23" s="271" t="s">
        <v>158</v>
      </c>
      <c r="BR23" s="196">
        <v>5542.1</v>
      </c>
      <c r="BS23" s="196">
        <v>169.3</v>
      </c>
      <c r="BT23" s="196">
        <v>5372.8</v>
      </c>
      <c r="BU23" s="196"/>
      <c r="BV23" s="196"/>
      <c r="BW23" s="196">
        <v>198236.00495</v>
      </c>
      <c r="BX23" s="196">
        <v>97236</v>
      </c>
      <c r="BY23" s="196">
        <v>97236</v>
      </c>
      <c r="BZ23" s="196">
        <v>0</v>
      </c>
      <c r="CA23" s="196">
        <v>0</v>
      </c>
      <c r="CB23" s="196"/>
      <c r="CC23" s="196">
        <v>101000</v>
      </c>
      <c r="CD23" s="196"/>
      <c r="CE23" s="196"/>
      <c r="CF23" s="196">
        <v>4.9500000000000004E-3</v>
      </c>
      <c r="CG23" s="196"/>
      <c r="CH23" s="196"/>
      <c r="CI23" s="196"/>
      <c r="CJ23" s="196"/>
    </row>
    <row r="24" spans="1:88" ht="23.25" customHeight="1">
      <c r="A24" s="265">
        <v>15</v>
      </c>
      <c r="B24" s="200" t="s">
        <v>535</v>
      </c>
      <c r="C24" s="279">
        <v>12359743</v>
      </c>
      <c r="D24" s="280">
        <v>9553893.9399999995</v>
      </c>
      <c r="E24" s="196">
        <v>8580268.8399999999</v>
      </c>
      <c r="F24" s="229">
        <v>4005949.84</v>
      </c>
      <c r="G24" s="229">
        <v>4574319</v>
      </c>
      <c r="H24" s="196">
        <v>811242.6</v>
      </c>
      <c r="I24" s="196">
        <v>141941</v>
      </c>
      <c r="J24" s="281">
        <v>38978.400000000001</v>
      </c>
      <c r="K24" s="281">
        <v>22272</v>
      </c>
      <c r="L24" s="281">
        <v>15007</v>
      </c>
      <c r="M24" s="281">
        <v>1409</v>
      </c>
      <c r="N24" s="281">
        <v>19860</v>
      </c>
      <c r="O24" s="281">
        <v>44414.6</v>
      </c>
      <c r="P24" s="196">
        <v>7311.7</v>
      </c>
      <c r="Q24" s="229">
        <v>13129.8</v>
      </c>
      <c r="R24" s="281">
        <v>12946</v>
      </c>
      <c r="S24" s="281">
        <v>0</v>
      </c>
      <c r="T24" s="281">
        <v>0</v>
      </c>
      <c r="U24" s="281">
        <v>183.8</v>
      </c>
      <c r="V24" s="281">
        <v>0</v>
      </c>
      <c r="W24" s="200" t="s">
        <v>535</v>
      </c>
      <c r="X24" s="280">
        <v>109532.87</v>
      </c>
      <c r="Y24" s="196">
        <v>474.42</v>
      </c>
      <c r="Z24" s="281">
        <v>364.72</v>
      </c>
      <c r="AA24" s="281">
        <v>109.7</v>
      </c>
      <c r="AB24" s="196">
        <v>56428.86</v>
      </c>
      <c r="AC24" s="281">
        <v>33.543999999999997</v>
      </c>
      <c r="AD24" s="281">
        <v>123.72</v>
      </c>
      <c r="AE24" s="281">
        <v>65.7</v>
      </c>
      <c r="AF24" s="281">
        <v>178.39</v>
      </c>
      <c r="AG24" s="281">
        <v>210.9</v>
      </c>
      <c r="AH24" s="281">
        <v>55816.606</v>
      </c>
      <c r="AI24" s="196">
        <v>121.6</v>
      </c>
      <c r="AJ24" s="196">
        <v>50049.57</v>
      </c>
      <c r="AK24" s="281">
        <v>49906.87</v>
      </c>
      <c r="AL24" s="281">
        <v>28.6</v>
      </c>
      <c r="AM24" s="281">
        <v>114.1</v>
      </c>
      <c r="AN24" s="196">
        <v>2458.42</v>
      </c>
      <c r="AO24" s="281">
        <v>2223.3200000000002</v>
      </c>
      <c r="AP24" s="281">
        <v>235.1</v>
      </c>
      <c r="AQ24" s="200" t="s">
        <v>535</v>
      </c>
      <c r="AR24" s="282">
        <v>46186.64</v>
      </c>
      <c r="AS24" s="196">
        <v>36829.4</v>
      </c>
      <c r="AT24" s="281">
        <v>4194.7</v>
      </c>
      <c r="AU24" s="281">
        <v>31906.1</v>
      </c>
      <c r="AV24" s="281">
        <v>270.2</v>
      </c>
      <c r="AW24" s="281">
        <v>458.4</v>
      </c>
      <c r="AX24" s="198">
        <v>5044.6000000000004</v>
      </c>
      <c r="AY24" s="281">
        <v>4997.3</v>
      </c>
      <c r="AZ24" s="281">
        <v>47.3</v>
      </c>
      <c r="BA24" s="198">
        <v>289.60000000000002</v>
      </c>
      <c r="BB24" s="281">
        <v>205.8</v>
      </c>
      <c r="BC24" s="281">
        <v>83.8</v>
      </c>
      <c r="BD24" s="196">
        <v>4023.04</v>
      </c>
      <c r="BE24" s="281">
        <v>1478.94</v>
      </c>
      <c r="BF24" s="281">
        <v>2292.8000000000002</v>
      </c>
      <c r="BG24" s="281">
        <v>28.6</v>
      </c>
      <c r="BH24" s="281">
        <v>213.1</v>
      </c>
      <c r="BI24" s="281">
        <v>9.6</v>
      </c>
      <c r="BJ24" s="281">
        <v>0</v>
      </c>
      <c r="BK24" s="282">
        <v>137034</v>
      </c>
      <c r="BL24" s="281">
        <v>61117.3</v>
      </c>
      <c r="BM24" s="281">
        <v>42143.199999999997</v>
      </c>
      <c r="BN24" s="281">
        <v>1000</v>
      </c>
      <c r="BO24" s="281">
        <v>32773.5</v>
      </c>
      <c r="BP24" s="281">
        <v>0</v>
      </c>
      <c r="BQ24" s="200" t="s">
        <v>535</v>
      </c>
      <c r="BR24" s="283">
        <v>91132.4</v>
      </c>
      <c r="BS24" s="196">
        <v>9295.9120000000003</v>
      </c>
      <c r="BT24" s="196">
        <v>81836.487999999998</v>
      </c>
      <c r="BU24" s="196">
        <v>0</v>
      </c>
      <c r="BV24" s="196">
        <v>0</v>
      </c>
      <c r="BW24" s="283">
        <v>2421963.15</v>
      </c>
      <c r="BX24" s="196">
        <v>1551128</v>
      </c>
      <c r="BY24" s="196">
        <v>864223</v>
      </c>
      <c r="BZ24" s="196">
        <v>20579</v>
      </c>
      <c r="CA24" s="196">
        <v>666326</v>
      </c>
      <c r="CB24" s="196">
        <v>0</v>
      </c>
      <c r="CC24" s="196">
        <v>728500</v>
      </c>
      <c r="CD24" s="196">
        <v>16808.55</v>
      </c>
      <c r="CE24" s="196">
        <v>2</v>
      </c>
      <c r="CF24" s="196">
        <v>54.6</v>
      </c>
      <c r="CG24" s="198">
        <v>124400</v>
      </c>
      <c r="CH24" s="196">
        <v>0</v>
      </c>
      <c r="CI24" s="196">
        <v>1070</v>
      </c>
      <c r="CJ24" s="196">
        <v>0</v>
      </c>
    </row>
    <row r="26" spans="1:88">
      <c r="A26" s="1526">
        <v>88</v>
      </c>
      <c r="B26" s="1526"/>
      <c r="C26" s="1526"/>
      <c r="D26" s="1526"/>
      <c r="E26" s="1526"/>
      <c r="F26" s="1526"/>
      <c r="G26" s="1526"/>
      <c r="H26" s="1526"/>
      <c r="I26" s="1526"/>
      <c r="J26" s="1526"/>
      <c r="K26" s="1526"/>
      <c r="L26" s="1526"/>
      <c r="M26" s="1526"/>
      <c r="N26" s="1526"/>
      <c r="O26" s="1526"/>
      <c r="P26" s="1526"/>
      <c r="Q26" s="1526"/>
      <c r="R26" s="1526"/>
      <c r="S26" s="1526"/>
      <c r="T26" s="1526"/>
      <c r="U26" s="1526"/>
      <c r="V26" s="1526"/>
      <c r="W26" s="2198">
        <v>89</v>
      </c>
      <c r="X26" s="2198"/>
      <c r="Y26" s="2198"/>
      <c r="Z26" s="2198"/>
      <c r="AA26" s="2198"/>
      <c r="AB26" s="2198"/>
      <c r="AC26" s="2198"/>
      <c r="AD26" s="2198"/>
      <c r="AE26" s="2198"/>
      <c r="AF26" s="2198"/>
      <c r="AG26" s="2198"/>
      <c r="AH26" s="2198"/>
      <c r="AI26" s="2198"/>
      <c r="AJ26" s="2198"/>
      <c r="AK26" s="2198"/>
      <c r="AL26" s="2198"/>
      <c r="AM26" s="2198"/>
      <c r="AN26" s="2198"/>
      <c r="AO26" s="2198"/>
      <c r="AP26" s="2198"/>
      <c r="AQ26" s="2198">
        <v>90</v>
      </c>
      <c r="AR26" s="2198"/>
      <c r="AS26" s="2198"/>
      <c r="AT26" s="2198"/>
      <c r="AU26" s="2198"/>
      <c r="AV26" s="2198"/>
      <c r="AW26" s="2198"/>
      <c r="AX26" s="2198"/>
      <c r="AY26" s="2198"/>
      <c r="AZ26" s="2198"/>
      <c r="BA26" s="2198"/>
      <c r="BB26" s="2198"/>
      <c r="BC26" s="2198"/>
      <c r="BD26" s="2198"/>
      <c r="BE26" s="2198"/>
      <c r="BF26" s="2198"/>
      <c r="BG26" s="2198"/>
      <c r="BH26" s="2198"/>
      <c r="BI26" s="2198"/>
      <c r="BJ26" s="2198"/>
      <c r="BK26" s="2198"/>
      <c r="BL26" s="2198"/>
      <c r="BM26" s="2198"/>
      <c r="BN26" s="2198"/>
      <c r="BO26" s="2198"/>
      <c r="BP26" s="2198"/>
      <c r="BQ26" s="2198">
        <v>91</v>
      </c>
      <c r="BR26" s="2198"/>
      <c r="BS26" s="2198"/>
      <c r="BT26" s="2198"/>
      <c r="BU26" s="2198"/>
      <c r="BV26" s="2198"/>
      <c r="BW26" s="2198"/>
      <c r="BX26" s="2198"/>
      <c r="BY26" s="2198"/>
      <c r="BZ26" s="2198"/>
      <c r="CA26" s="2198"/>
      <c r="CB26" s="2198"/>
      <c r="CC26" s="2198"/>
      <c r="CD26" s="2198"/>
      <c r="CE26" s="2198"/>
      <c r="CF26" s="2198"/>
      <c r="CG26" s="2198"/>
      <c r="CH26" s="2198"/>
      <c r="CI26" s="2198"/>
      <c r="CJ26" s="2198"/>
    </row>
  </sheetData>
  <mergeCells count="111">
    <mergeCell ref="A26:V26"/>
    <mergeCell ref="W26:AP26"/>
    <mergeCell ref="AQ26:BP26"/>
    <mergeCell ref="BQ26:CJ26"/>
    <mergeCell ref="A1:V2"/>
    <mergeCell ref="W1:AP2"/>
    <mergeCell ref="AQ1:BP2"/>
    <mergeCell ref="BQ1:CJ2"/>
    <mergeCell ref="AZ8:AZ9"/>
    <mergeCell ref="BB8:BB9"/>
    <mergeCell ref="BC8:BC9"/>
    <mergeCell ref="BE8:BE9"/>
    <mergeCell ref="AG8:AG9"/>
    <mergeCell ref="AH8:AH9"/>
    <mergeCell ref="AK8:AK9"/>
    <mergeCell ref="AL8:AL9"/>
    <mergeCell ref="AM8:AM9"/>
    <mergeCell ref="AO8:AO9"/>
    <mergeCell ref="AR6:AR9"/>
    <mergeCell ref="AS6:BJ6"/>
    <mergeCell ref="BF8:BF9"/>
    <mergeCell ref="BG8:BG9"/>
    <mergeCell ref="BH8:BH9"/>
    <mergeCell ref="BI8:BI9"/>
    <mergeCell ref="A4:A9"/>
    <mergeCell ref="B4:B9"/>
    <mergeCell ref="C4:C9"/>
    <mergeCell ref="D4:V4"/>
    <mergeCell ref="W4:W9"/>
    <mergeCell ref="X4:AP4"/>
    <mergeCell ref="D5:V5"/>
    <mergeCell ref="X5:AP5"/>
    <mergeCell ref="D6:D9"/>
    <mergeCell ref="E6:V6"/>
    <mergeCell ref="AA8:AA9"/>
    <mergeCell ref="AC8:AC9"/>
    <mergeCell ref="AD8:AD9"/>
    <mergeCell ref="AE8:AE9"/>
    <mergeCell ref="AF8:AF9"/>
    <mergeCell ref="X6:X9"/>
    <mergeCell ref="Y6:AP6"/>
    <mergeCell ref="Q7:Q9"/>
    <mergeCell ref="E7:E9"/>
    <mergeCell ref="F7:G8"/>
    <mergeCell ref="H7:H9"/>
    <mergeCell ref="I7:I9"/>
    <mergeCell ref="J7:O8"/>
    <mergeCell ref="P7:P9"/>
    <mergeCell ref="R7:U7"/>
    <mergeCell ref="V7:V9"/>
    <mergeCell ref="R8:R9"/>
    <mergeCell ref="T8:T9"/>
    <mergeCell ref="U8:U9"/>
    <mergeCell ref="AV8:AV9"/>
    <mergeCell ref="BB7:BC7"/>
    <mergeCell ref="BD7:BD9"/>
    <mergeCell ref="BK6:BK9"/>
    <mergeCell ref="BJ7:BJ9"/>
    <mergeCell ref="Z8:Z9"/>
    <mergeCell ref="Y7:Y9"/>
    <mergeCell ref="AO7:AP7"/>
    <mergeCell ref="AS7:AS9"/>
    <mergeCell ref="AT7:AW7"/>
    <mergeCell ref="BL7:BL9"/>
    <mergeCell ref="BM7:BM9"/>
    <mergeCell ref="AQ4:AQ9"/>
    <mergeCell ref="AR4:BJ4"/>
    <mergeCell ref="BK4:BP4"/>
    <mergeCell ref="AR5:BJ5"/>
    <mergeCell ref="BK5:BP5"/>
    <mergeCell ref="Z7:AA7"/>
    <mergeCell ref="AB7:AB9"/>
    <mergeCell ref="AC7:AH7"/>
    <mergeCell ref="BL6:BP6"/>
    <mergeCell ref="AX7:AX9"/>
    <mergeCell ref="AY7:AZ7"/>
    <mergeCell ref="BA7:BA9"/>
    <mergeCell ref="AP8:AP9"/>
    <mergeCell ref="AT8:AT9"/>
    <mergeCell ref="AU8:AU9"/>
    <mergeCell ref="AW8:AW9"/>
    <mergeCell ref="AY8:AY9"/>
    <mergeCell ref="BE7:BI7"/>
    <mergeCell ref="AI7:AI9"/>
    <mergeCell ref="AJ7:AJ9"/>
    <mergeCell ref="AK7:AM7"/>
    <mergeCell ref="AN7:AN9"/>
    <mergeCell ref="BS7:BS9"/>
    <mergeCell ref="BN7:BN9"/>
    <mergeCell ref="BO7:BO9"/>
    <mergeCell ref="BP7:BP9"/>
    <mergeCell ref="BT7:BT9"/>
    <mergeCell ref="BU7:BU9"/>
    <mergeCell ref="BQ5:BQ9"/>
    <mergeCell ref="BS6:BV6"/>
    <mergeCell ref="BV7:BV9"/>
    <mergeCell ref="BR5:BV5"/>
    <mergeCell ref="BR6:BR9"/>
    <mergeCell ref="BW5:CJ5"/>
    <mergeCell ref="CD7:CD9"/>
    <mergeCell ref="CE7:CE9"/>
    <mergeCell ref="BW6:BW9"/>
    <mergeCell ref="BX6:CJ6"/>
    <mergeCell ref="CF7:CF9"/>
    <mergeCell ref="CG7:CG9"/>
    <mergeCell ref="CH7:CH9"/>
    <mergeCell ref="CI7:CI9"/>
    <mergeCell ref="CJ7:CJ9"/>
    <mergeCell ref="BY7:CB8"/>
    <mergeCell ref="CC7:CC9"/>
    <mergeCell ref="BX7:BX9"/>
  </mergeCells>
  <pageMargins left="0.57999999999999996" right="0.26" top="0.81" bottom="0.6" header="0.3" footer="0.3"/>
  <pageSetup scale="85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3:G37"/>
  <sheetViews>
    <sheetView workbookViewId="0">
      <selection activeCell="J14" sqref="J14"/>
    </sheetView>
  </sheetViews>
  <sheetFormatPr defaultRowHeight="12.75"/>
  <cols>
    <col min="1" max="1" width="3.28515625" style="263" customWidth="1"/>
    <col min="2" max="2" width="25.7109375" style="263" customWidth="1"/>
    <col min="3" max="4" width="11.140625" style="263" customWidth="1"/>
    <col min="5" max="5" width="10.85546875" style="263" customWidth="1"/>
    <col min="6" max="6" width="12.28515625" style="263" customWidth="1"/>
    <col min="7" max="16384" width="9.140625" style="263"/>
  </cols>
  <sheetData>
    <row r="3" spans="2:7">
      <c r="B3" s="2202" t="s">
        <v>2243</v>
      </c>
      <c r="C3" s="2201"/>
      <c r="D3" s="2201"/>
      <c r="E3" s="2201"/>
      <c r="F3" s="2201"/>
      <c r="G3" s="2201"/>
    </row>
    <row r="4" spans="2:7" ht="27" customHeight="1">
      <c r="B4" s="2203"/>
      <c r="C4" s="2203"/>
      <c r="D4" s="2203"/>
      <c r="E4" s="262"/>
    </row>
    <row r="5" spans="2:7" ht="26.25" customHeight="1">
      <c r="B5" s="2204" t="s">
        <v>398</v>
      </c>
      <c r="C5" s="2204" t="s">
        <v>1361</v>
      </c>
      <c r="D5" s="2204">
        <v>2012</v>
      </c>
      <c r="E5" s="2206">
        <v>2013</v>
      </c>
      <c r="F5" s="2206" t="s">
        <v>2244</v>
      </c>
      <c r="G5" s="2206"/>
    </row>
    <row r="6" spans="2:7" ht="13.5" thickBot="1">
      <c r="B6" s="2205"/>
      <c r="C6" s="2205"/>
      <c r="D6" s="2205"/>
      <c r="E6" s="2207"/>
      <c r="F6" s="2207"/>
      <c r="G6" s="2207"/>
    </row>
    <row r="7" spans="2:7" ht="21.75" customHeight="1">
      <c r="B7" s="1398" t="s">
        <v>2245</v>
      </c>
      <c r="C7" s="1399" t="s">
        <v>935</v>
      </c>
      <c r="D7" s="1127">
        <v>163</v>
      </c>
      <c r="E7" s="1127">
        <v>279</v>
      </c>
      <c r="F7" s="1400">
        <f>SUM(E7/D7)*100</f>
        <v>171.16564417177915</v>
      </c>
      <c r="G7" s="1401">
        <f>SUM(E7-D7)</f>
        <v>116</v>
      </c>
    </row>
    <row r="8" spans="2:7" ht="21.75" customHeight="1">
      <c r="B8" s="1398" t="s">
        <v>2246</v>
      </c>
      <c r="C8" s="1399" t="s">
        <v>811</v>
      </c>
      <c r="D8" s="1402">
        <v>24.09</v>
      </c>
      <c r="E8" s="1127">
        <v>14.06</v>
      </c>
      <c r="F8" s="1400">
        <f t="shared" ref="F8:F34" si="0">SUM(E8/D8)*100</f>
        <v>58.364466583644671</v>
      </c>
      <c r="G8" s="1401">
        <f t="shared" ref="G8:G34" si="1">SUM(E8-D8)</f>
        <v>-10.029999999999999</v>
      </c>
    </row>
    <row r="9" spans="2:7" ht="21.75" customHeight="1">
      <c r="B9" s="1403" t="s">
        <v>2247</v>
      </c>
      <c r="C9" s="1404" t="s">
        <v>935</v>
      </c>
      <c r="D9" s="1401">
        <v>944</v>
      </c>
      <c r="E9" s="1401">
        <v>835</v>
      </c>
      <c r="F9" s="1400">
        <f t="shared" si="0"/>
        <v>88.453389830508485</v>
      </c>
      <c r="G9" s="1401">
        <f t="shared" si="1"/>
        <v>-109</v>
      </c>
    </row>
    <row r="10" spans="2:7" ht="33.75" customHeight="1">
      <c r="B10" s="1287" t="s">
        <v>2248</v>
      </c>
      <c r="C10" s="1404" t="s">
        <v>935</v>
      </c>
      <c r="D10" s="1401">
        <v>676</v>
      </c>
      <c r="E10" s="1401">
        <v>564</v>
      </c>
      <c r="F10" s="1400">
        <f t="shared" si="0"/>
        <v>83.431952662721898</v>
      </c>
      <c r="G10" s="1401">
        <f t="shared" si="1"/>
        <v>-112</v>
      </c>
    </row>
    <row r="11" spans="2:7" ht="33.75" customHeight="1">
      <c r="B11" s="1287" t="s">
        <v>2249</v>
      </c>
      <c r="C11" s="1404" t="s">
        <v>935</v>
      </c>
      <c r="D11" s="1401">
        <v>163</v>
      </c>
      <c r="E11" s="1401">
        <v>8</v>
      </c>
      <c r="F11" s="1400">
        <f t="shared" si="0"/>
        <v>4.9079754601226995</v>
      </c>
      <c r="G11" s="1401">
        <f t="shared" si="1"/>
        <v>-155</v>
      </c>
    </row>
    <row r="12" spans="2:7" ht="19.5" customHeight="1">
      <c r="B12" s="1403" t="s">
        <v>2250</v>
      </c>
      <c r="C12" s="1404" t="s">
        <v>835</v>
      </c>
      <c r="D12" s="1405">
        <v>55.89</v>
      </c>
      <c r="E12" s="1401">
        <v>50.4</v>
      </c>
      <c r="F12" s="1400">
        <f t="shared" si="0"/>
        <v>90.177133655394528</v>
      </c>
      <c r="G12" s="1401">
        <f t="shared" si="1"/>
        <v>-5.490000000000002</v>
      </c>
    </row>
    <row r="13" spans="2:7" ht="19.5" customHeight="1">
      <c r="B13" s="1398" t="s">
        <v>2251</v>
      </c>
      <c r="C13" s="1404" t="s">
        <v>811</v>
      </c>
      <c r="D13" s="1401">
        <v>63.17</v>
      </c>
      <c r="E13" s="1401">
        <v>46.55</v>
      </c>
      <c r="F13" s="1400">
        <f t="shared" si="0"/>
        <v>73.690042741807815</v>
      </c>
      <c r="G13" s="1401">
        <f t="shared" si="1"/>
        <v>-16.620000000000005</v>
      </c>
    </row>
    <row r="14" spans="2:7" ht="19.5" customHeight="1">
      <c r="B14" s="1403" t="s">
        <v>1363</v>
      </c>
      <c r="C14" s="1404" t="s">
        <v>811</v>
      </c>
      <c r="D14" s="1401">
        <v>39.1</v>
      </c>
      <c r="E14" s="1401">
        <v>32.5</v>
      </c>
      <c r="F14" s="1400">
        <f t="shared" si="0"/>
        <v>83.120204603580561</v>
      </c>
      <c r="G14" s="1401">
        <f t="shared" si="1"/>
        <v>-6.6000000000000014</v>
      </c>
    </row>
    <row r="15" spans="2:7" ht="19.5" customHeight="1">
      <c r="B15" s="1403" t="s">
        <v>2252</v>
      </c>
      <c r="C15" s="1404" t="s">
        <v>811</v>
      </c>
      <c r="D15" s="1405">
        <v>10.25</v>
      </c>
      <c r="E15" s="1401">
        <v>0.04</v>
      </c>
      <c r="F15" s="1400">
        <f t="shared" si="0"/>
        <v>0.3902439024390244</v>
      </c>
      <c r="G15" s="1401">
        <f t="shared" si="1"/>
        <v>-10.210000000000001</v>
      </c>
    </row>
    <row r="16" spans="2:7" ht="19.5" customHeight="1">
      <c r="B16" s="1406" t="s">
        <v>2253</v>
      </c>
      <c r="C16" s="1404" t="s">
        <v>811</v>
      </c>
      <c r="D16" s="1401">
        <v>13.83</v>
      </c>
      <c r="E16" s="1401">
        <v>14.03</v>
      </c>
      <c r="F16" s="1400">
        <f t="shared" si="0"/>
        <v>101.44613159797542</v>
      </c>
      <c r="G16" s="1401">
        <f t="shared" si="1"/>
        <v>0.19999999999999929</v>
      </c>
    </row>
    <row r="17" spans="2:7" ht="19.5" customHeight="1">
      <c r="B17" s="1398" t="s">
        <v>2254</v>
      </c>
      <c r="C17" s="1386" t="s">
        <v>2255</v>
      </c>
      <c r="D17" s="1401">
        <v>63.17</v>
      </c>
      <c r="E17" s="1401">
        <v>46.55</v>
      </c>
      <c r="F17" s="1400">
        <f t="shared" si="0"/>
        <v>73.690042741807815</v>
      </c>
      <c r="G17" s="1401">
        <f t="shared" si="1"/>
        <v>-16.620000000000005</v>
      </c>
    </row>
    <row r="18" spans="2:7" ht="19.5" customHeight="1">
      <c r="B18" s="1403" t="s">
        <v>1363</v>
      </c>
      <c r="C18" s="1386" t="s">
        <v>2255</v>
      </c>
      <c r="D18" s="1405">
        <v>9.34</v>
      </c>
      <c r="E18" s="1401">
        <v>7.78</v>
      </c>
      <c r="F18" s="1400">
        <f t="shared" si="0"/>
        <v>83.297644539614566</v>
      </c>
      <c r="G18" s="1401">
        <f t="shared" si="1"/>
        <v>-1.5599999999999996</v>
      </c>
    </row>
    <row r="19" spans="2:7" ht="19.5" customHeight="1">
      <c r="B19" s="1403" t="s">
        <v>2252</v>
      </c>
      <c r="C19" s="1386" t="s">
        <v>2255</v>
      </c>
      <c r="D19" s="1401">
        <v>2.4500000000000002</v>
      </c>
      <c r="E19" s="1401">
        <v>0.01</v>
      </c>
      <c r="F19" s="1400">
        <f t="shared" si="0"/>
        <v>0.4081632653061224</v>
      </c>
      <c r="G19" s="1401">
        <f t="shared" si="1"/>
        <v>-2.4400000000000004</v>
      </c>
    </row>
    <row r="20" spans="2:7" ht="19.5" customHeight="1">
      <c r="B20" s="1406" t="s">
        <v>2253</v>
      </c>
      <c r="C20" s="1386" t="s">
        <v>2255</v>
      </c>
      <c r="D20" s="1401">
        <v>6.16</v>
      </c>
      <c r="E20" s="1401">
        <v>2.14</v>
      </c>
      <c r="F20" s="1400">
        <f t="shared" si="0"/>
        <v>34.740259740259745</v>
      </c>
      <c r="G20" s="1401">
        <f t="shared" si="1"/>
        <v>-4.0199999999999996</v>
      </c>
    </row>
    <row r="21" spans="2:7" ht="19.5" customHeight="1">
      <c r="B21" s="1399" t="s">
        <v>2256</v>
      </c>
      <c r="C21" s="1386" t="s">
        <v>928</v>
      </c>
      <c r="D21" s="1401">
        <v>10.62</v>
      </c>
      <c r="E21" s="1401">
        <v>18.690000000000001</v>
      </c>
      <c r="F21" s="1400">
        <f t="shared" si="0"/>
        <v>175.98870056497177</v>
      </c>
      <c r="G21" s="1401">
        <f t="shared" si="1"/>
        <v>8.0700000000000021</v>
      </c>
    </row>
    <row r="22" spans="2:7" ht="19.5" customHeight="1">
      <c r="B22" s="1403" t="s">
        <v>1363</v>
      </c>
      <c r="C22" s="1404" t="s">
        <v>935</v>
      </c>
      <c r="D22" s="1401"/>
      <c r="E22" s="1401"/>
      <c r="F22" s="1400" t="e">
        <f t="shared" si="0"/>
        <v>#DIV/0!</v>
      </c>
      <c r="G22" s="1401">
        <f t="shared" si="1"/>
        <v>0</v>
      </c>
    </row>
    <row r="23" spans="2:7" ht="19.5" customHeight="1">
      <c r="B23" s="1403" t="s">
        <v>2252</v>
      </c>
      <c r="C23" s="1404" t="s">
        <v>835</v>
      </c>
      <c r="D23" s="1401"/>
      <c r="E23" s="1401"/>
      <c r="F23" s="1400" t="e">
        <f t="shared" si="0"/>
        <v>#DIV/0!</v>
      </c>
      <c r="G23" s="1401">
        <f t="shared" si="1"/>
        <v>0</v>
      </c>
    </row>
    <row r="24" spans="2:7" ht="19.5" customHeight="1">
      <c r="B24" s="1406" t="s">
        <v>2253</v>
      </c>
      <c r="C24" s="1404"/>
      <c r="D24" s="1401">
        <v>10.62</v>
      </c>
      <c r="E24" s="1401">
        <v>18.690000000000001</v>
      </c>
      <c r="F24" s="1400">
        <f t="shared" si="0"/>
        <v>175.98870056497177</v>
      </c>
      <c r="G24" s="1401">
        <f t="shared" si="1"/>
        <v>8.0700000000000021</v>
      </c>
    </row>
    <row r="25" spans="2:7" ht="19.5" customHeight="1">
      <c r="B25" s="1398" t="s">
        <v>997</v>
      </c>
      <c r="C25" s="1386" t="s">
        <v>998</v>
      </c>
      <c r="D25" s="1401">
        <v>19.3</v>
      </c>
      <c r="E25" s="1401">
        <v>2.29</v>
      </c>
      <c r="F25" s="1400">
        <f t="shared" si="0"/>
        <v>11.865284974093264</v>
      </c>
      <c r="G25" s="1401">
        <f t="shared" si="1"/>
        <v>-17.010000000000002</v>
      </c>
    </row>
    <row r="26" spans="2:7" ht="19.5" customHeight="1">
      <c r="B26" s="1403" t="s">
        <v>1363</v>
      </c>
      <c r="C26" s="1386" t="s">
        <v>998</v>
      </c>
      <c r="D26" s="1401"/>
      <c r="E26" s="1401"/>
      <c r="F26" s="1400" t="e">
        <f t="shared" si="0"/>
        <v>#DIV/0!</v>
      </c>
      <c r="G26" s="1401">
        <f t="shared" si="1"/>
        <v>0</v>
      </c>
    </row>
    <row r="27" spans="2:7" ht="19.5" customHeight="1">
      <c r="B27" s="1403" t="s">
        <v>2252</v>
      </c>
      <c r="C27" s="1386" t="s">
        <v>998</v>
      </c>
      <c r="D27" s="1401"/>
      <c r="E27" s="1401"/>
      <c r="F27" s="1400" t="e">
        <f t="shared" si="0"/>
        <v>#DIV/0!</v>
      </c>
      <c r="G27" s="1401">
        <f t="shared" si="1"/>
        <v>0</v>
      </c>
    </row>
    <row r="28" spans="2:7" ht="19.5" customHeight="1">
      <c r="B28" s="1406" t="s">
        <v>2253</v>
      </c>
      <c r="C28" s="1386" t="s">
        <v>998</v>
      </c>
      <c r="D28" s="1401">
        <v>19.3</v>
      </c>
      <c r="E28" s="1401">
        <v>2.29</v>
      </c>
      <c r="F28" s="1400">
        <f t="shared" si="0"/>
        <v>11.865284974093264</v>
      </c>
      <c r="G28" s="1401">
        <f t="shared" si="1"/>
        <v>-17.010000000000002</v>
      </c>
    </row>
    <row r="29" spans="2:7" ht="15.75" customHeight="1">
      <c r="B29" s="157" t="s">
        <v>2257</v>
      </c>
      <c r="C29" s="1386" t="s">
        <v>2255</v>
      </c>
      <c r="D29" s="1401">
        <v>19.88</v>
      </c>
      <c r="E29" s="1401">
        <v>12.7</v>
      </c>
      <c r="F29" s="1400">
        <f t="shared" si="0"/>
        <v>63.883299798792756</v>
      </c>
      <c r="G29" s="1401">
        <f t="shared" si="1"/>
        <v>-7.18</v>
      </c>
    </row>
    <row r="30" spans="2:7" ht="17.25" customHeight="1">
      <c r="B30" s="1403" t="s">
        <v>931</v>
      </c>
      <c r="C30" s="1404" t="s">
        <v>935</v>
      </c>
      <c r="D30" s="1401">
        <v>10620</v>
      </c>
      <c r="E30" s="1405">
        <v>18690</v>
      </c>
      <c r="F30" s="1400">
        <f t="shared" si="0"/>
        <v>175.98870056497177</v>
      </c>
      <c r="G30" s="1401">
        <f t="shared" si="1"/>
        <v>8070</v>
      </c>
    </row>
    <row r="31" spans="2:7" ht="17.25" customHeight="1">
      <c r="B31" s="1403" t="s">
        <v>1365</v>
      </c>
      <c r="C31" s="1404" t="s">
        <v>936</v>
      </c>
      <c r="D31" s="1401">
        <v>67763.5</v>
      </c>
      <c r="E31" s="1405">
        <v>97280</v>
      </c>
      <c r="F31" s="1400">
        <f t="shared" si="0"/>
        <v>143.55811019206504</v>
      </c>
      <c r="G31" s="1401">
        <f t="shared" si="1"/>
        <v>29516.5</v>
      </c>
    </row>
    <row r="32" spans="2:7" ht="17.25" customHeight="1">
      <c r="B32" s="157" t="s">
        <v>1366</v>
      </c>
      <c r="C32" s="1404" t="s">
        <v>936</v>
      </c>
      <c r="D32" s="1401">
        <v>9937.7000000000007</v>
      </c>
      <c r="E32" s="1405">
        <v>12175</v>
      </c>
      <c r="F32" s="1400">
        <f t="shared" si="0"/>
        <v>122.51325759481568</v>
      </c>
      <c r="G32" s="1401">
        <f t="shared" si="1"/>
        <v>2237.2999999999993</v>
      </c>
    </row>
    <row r="33" spans="2:7" ht="30.75" customHeight="1">
      <c r="B33" s="1407" t="s">
        <v>2258</v>
      </c>
      <c r="C33" s="1404" t="s">
        <v>936</v>
      </c>
      <c r="D33" s="1401">
        <v>393331.4</v>
      </c>
      <c r="E33" s="1405">
        <v>280310</v>
      </c>
      <c r="F33" s="1400">
        <f t="shared" si="0"/>
        <v>71.265604525852751</v>
      </c>
      <c r="G33" s="1401">
        <f t="shared" si="1"/>
        <v>-113021.40000000002</v>
      </c>
    </row>
    <row r="34" spans="2:7" ht="26.25" customHeight="1" thickBot="1">
      <c r="B34" s="1408" t="s">
        <v>2259</v>
      </c>
      <c r="C34" s="1408" t="s">
        <v>936</v>
      </c>
      <c r="D34" s="1408">
        <v>471032.5</v>
      </c>
      <c r="E34" s="1409">
        <v>389765</v>
      </c>
      <c r="F34" s="1410">
        <f t="shared" si="0"/>
        <v>82.746944212978931</v>
      </c>
      <c r="G34" s="1411">
        <f t="shared" si="1"/>
        <v>-81267.5</v>
      </c>
    </row>
    <row r="37" spans="2:7">
      <c r="B37" s="2201"/>
      <c r="C37" s="2201"/>
      <c r="D37" s="2201"/>
    </row>
  </sheetData>
  <mergeCells count="8">
    <mergeCell ref="B37:D37"/>
    <mergeCell ref="B3:G3"/>
    <mergeCell ref="B4:D4"/>
    <mergeCell ref="B5:B6"/>
    <mergeCell ref="C5:C6"/>
    <mergeCell ref="D5:D6"/>
    <mergeCell ref="E5:E6"/>
    <mergeCell ref="F5:G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40"/>
  <sheetViews>
    <sheetView workbookViewId="0">
      <selection activeCell="O23" sqref="O23"/>
    </sheetView>
  </sheetViews>
  <sheetFormatPr defaultRowHeight="12.75"/>
  <cols>
    <col min="1" max="16384" width="9.140625" style="725"/>
  </cols>
  <sheetData>
    <row r="1" spans="1:26">
      <c r="A1" s="1518" t="s">
        <v>765</v>
      </c>
      <c r="B1" s="1519"/>
      <c r="C1" s="1519"/>
      <c r="D1" s="1519"/>
      <c r="E1" s="1519"/>
      <c r="F1" s="724"/>
      <c r="G1" s="1520" t="s">
        <v>766</v>
      </c>
      <c r="H1" s="1520"/>
      <c r="I1" s="1520"/>
      <c r="J1" s="1520"/>
      <c r="K1" s="1520"/>
      <c r="L1" s="724"/>
      <c r="M1" s="724"/>
      <c r="N1" s="724"/>
    </row>
    <row r="2" spans="1:26" ht="12.75" customHeight="1">
      <c r="A2" s="1521" t="s">
        <v>1519</v>
      </c>
      <c r="B2" s="1523" t="s">
        <v>1520</v>
      </c>
      <c r="C2" s="1524"/>
      <c r="D2" s="1525"/>
      <c r="E2" s="1521" t="s">
        <v>1521</v>
      </c>
      <c r="F2" s="726"/>
      <c r="G2" s="727" t="s">
        <v>92</v>
      </c>
      <c r="H2" s="728">
        <v>2006</v>
      </c>
      <c r="I2" s="728">
        <v>2007</v>
      </c>
      <c r="J2" s="728">
        <v>2008</v>
      </c>
      <c r="K2" s="728">
        <v>2009</v>
      </c>
      <c r="L2" s="728">
        <v>2010</v>
      </c>
      <c r="M2" s="728">
        <v>2011</v>
      </c>
      <c r="N2" s="729">
        <v>2012</v>
      </c>
      <c r="O2" s="730">
        <v>2013</v>
      </c>
    </row>
    <row r="3" spans="1:26" ht="25.5">
      <c r="A3" s="1522"/>
      <c r="B3" s="731" t="s">
        <v>767</v>
      </c>
      <c r="C3" s="731" t="s">
        <v>768</v>
      </c>
      <c r="D3" s="731" t="s">
        <v>769</v>
      </c>
      <c r="E3" s="1522"/>
      <c r="F3" s="726"/>
      <c r="G3" s="727" t="s">
        <v>502</v>
      </c>
      <c r="H3" s="728">
        <v>74570</v>
      </c>
      <c r="I3" s="728">
        <v>74194</v>
      </c>
      <c r="J3" s="728">
        <v>74514</v>
      </c>
      <c r="K3" s="728">
        <v>73893</v>
      </c>
      <c r="L3" s="728">
        <v>74473</v>
      </c>
      <c r="M3" s="728">
        <v>75036</v>
      </c>
      <c r="N3" s="729">
        <v>74723</v>
      </c>
      <c r="O3" s="89">
        <v>75101</v>
      </c>
    </row>
    <row r="4" spans="1:26">
      <c r="A4" s="727">
        <v>2001</v>
      </c>
      <c r="B4" s="732">
        <v>35807</v>
      </c>
      <c r="C4" s="732">
        <v>37131</v>
      </c>
      <c r="D4" s="732">
        <f>SUM(B4:C4)</f>
        <v>72938</v>
      </c>
      <c r="E4" s="733">
        <f t="shared" ref="E4:E16" si="0">B4/C4*100</f>
        <v>96.434246317093525</v>
      </c>
      <c r="F4" s="726"/>
      <c r="G4" s="728" t="s">
        <v>770</v>
      </c>
      <c r="H4" s="734">
        <v>36339</v>
      </c>
      <c r="I4" s="734">
        <v>36274</v>
      </c>
      <c r="J4" s="728">
        <v>36579</v>
      </c>
      <c r="K4" s="728">
        <v>36458</v>
      </c>
      <c r="L4" s="728">
        <v>36885</v>
      </c>
      <c r="M4" s="728">
        <v>37212</v>
      </c>
      <c r="N4" s="729">
        <v>37282</v>
      </c>
      <c r="O4" s="89">
        <v>37463</v>
      </c>
    </row>
    <row r="5" spans="1:26">
      <c r="A5" s="727">
        <v>2002</v>
      </c>
      <c r="B5" s="732">
        <v>35540</v>
      </c>
      <c r="C5" s="732">
        <v>37495</v>
      </c>
      <c r="D5" s="732">
        <f>SUM(B5:C5)</f>
        <v>73035</v>
      </c>
      <c r="E5" s="733">
        <f t="shared" si="0"/>
        <v>94.785971462861724</v>
      </c>
      <c r="F5" s="726"/>
      <c r="G5" s="728" t="s">
        <v>771</v>
      </c>
      <c r="H5" s="734">
        <v>38231</v>
      </c>
      <c r="I5" s="734">
        <v>37920</v>
      </c>
      <c r="J5" s="728">
        <v>37935</v>
      </c>
      <c r="K5" s="728">
        <v>37435</v>
      </c>
      <c r="L5" s="728">
        <v>37588</v>
      </c>
      <c r="M5" s="728">
        <v>37824</v>
      </c>
      <c r="N5" s="729">
        <v>37441</v>
      </c>
      <c r="O5" s="89">
        <v>37638</v>
      </c>
    </row>
    <row r="6" spans="1:26">
      <c r="A6" s="727">
        <v>2003</v>
      </c>
      <c r="B6" s="732">
        <v>35420</v>
      </c>
      <c r="C6" s="732">
        <v>37250</v>
      </c>
      <c r="D6" s="732">
        <f>SUM(B6:C6)</f>
        <v>72670</v>
      </c>
      <c r="E6" s="733">
        <f t="shared" si="0"/>
        <v>95.087248322147659</v>
      </c>
      <c r="F6" s="726"/>
      <c r="G6" s="728"/>
      <c r="H6" s="734"/>
      <c r="I6" s="734"/>
      <c r="J6" s="728"/>
      <c r="K6" s="728"/>
      <c r="L6" s="728"/>
      <c r="M6" s="734"/>
      <c r="N6" s="735"/>
    </row>
    <row r="7" spans="1:26">
      <c r="A7" s="727">
        <v>2004</v>
      </c>
      <c r="B7" s="732">
        <v>36001</v>
      </c>
      <c r="C7" s="732">
        <v>37954</v>
      </c>
      <c r="D7" s="732">
        <f>SUM(B7:C7)</f>
        <v>73955</v>
      </c>
      <c r="E7" s="733">
        <f t="shared" si="0"/>
        <v>94.854297307266691</v>
      </c>
      <c r="F7" s="726"/>
      <c r="G7" s="728" t="s">
        <v>132</v>
      </c>
      <c r="H7" s="734">
        <v>39783</v>
      </c>
      <c r="I7" s="734">
        <v>39523</v>
      </c>
      <c r="J7" s="728">
        <v>38114</v>
      </c>
      <c r="K7" s="728">
        <v>39398</v>
      </c>
      <c r="L7" s="728">
        <v>40807</v>
      </c>
      <c r="M7" s="734">
        <v>40986</v>
      </c>
      <c r="N7" s="327">
        <v>41628</v>
      </c>
      <c r="O7" s="89">
        <v>41476</v>
      </c>
    </row>
    <row r="8" spans="1:26">
      <c r="A8" s="727">
        <v>2005</v>
      </c>
      <c r="B8" s="732">
        <v>36079</v>
      </c>
      <c r="C8" s="732">
        <v>37902</v>
      </c>
      <c r="D8" s="732">
        <f>SUM(B8:C8)</f>
        <v>73981</v>
      </c>
      <c r="E8" s="733">
        <f t="shared" si="0"/>
        <v>95.190227428631729</v>
      </c>
      <c r="F8" s="726"/>
      <c r="G8" s="728" t="s">
        <v>770</v>
      </c>
      <c r="H8" s="734">
        <v>18954</v>
      </c>
      <c r="I8" s="734">
        <v>18856</v>
      </c>
      <c r="J8" s="728">
        <v>18315</v>
      </c>
      <c r="K8" s="728">
        <v>18958</v>
      </c>
      <c r="L8" s="728">
        <v>19631</v>
      </c>
      <c r="M8" s="734">
        <v>19762</v>
      </c>
      <c r="N8" s="327">
        <v>20146</v>
      </c>
      <c r="O8" s="89">
        <v>20130</v>
      </c>
    </row>
    <row r="9" spans="1:26">
      <c r="A9" s="727">
        <v>2006</v>
      </c>
      <c r="B9" s="732">
        <v>36339</v>
      </c>
      <c r="C9" s="732">
        <v>38231</v>
      </c>
      <c r="D9" s="732">
        <v>74570</v>
      </c>
      <c r="E9" s="733">
        <f t="shared" si="0"/>
        <v>95.051136512254459</v>
      </c>
      <c r="F9" s="726"/>
      <c r="G9" s="728" t="s">
        <v>771</v>
      </c>
      <c r="H9" s="734">
        <v>20829</v>
      </c>
      <c r="I9" s="734">
        <v>20667</v>
      </c>
      <c r="J9" s="728">
        <v>19829</v>
      </c>
      <c r="K9" s="728">
        <v>20447</v>
      </c>
      <c r="L9" s="728">
        <v>21176</v>
      </c>
      <c r="M9" s="734">
        <v>21224</v>
      </c>
      <c r="N9" s="327">
        <v>21482</v>
      </c>
      <c r="O9" s="89">
        <v>21346</v>
      </c>
    </row>
    <row r="10" spans="1:26">
      <c r="A10" s="727">
        <v>2007</v>
      </c>
      <c r="B10" s="732">
        <v>36274</v>
      </c>
      <c r="C10" s="732">
        <v>37920</v>
      </c>
      <c r="D10" s="732">
        <v>74194</v>
      </c>
      <c r="E10" s="733">
        <f t="shared" si="0"/>
        <v>95.65928270042194</v>
      </c>
      <c r="F10" s="726"/>
      <c r="G10" s="728"/>
      <c r="H10" s="734"/>
      <c r="I10" s="734"/>
      <c r="J10" s="728"/>
      <c r="K10" s="728"/>
      <c r="L10" s="728"/>
      <c r="M10" s="734"/>
      <c r="N10" s="735"/>
    </row>
    <row r="11" spans="1:26">
      <c r="A11" s="727">
        <v>2008</v>
      </c>
      <c r="B11" s="732">
        <v>36579</v>
      </c>
      <c r="C11" s="732">
        <v>37935</v>
      </c>
      <c r="D11" s="732">
        <v>74514</v>
      </c>
      <c r="E11" s="733">
        <f t="shared" si="0"/>
        <v>96.425464610517992</v>
      </c>
      <c r="F11" s="726"/>
      <c r="G11" s="728" t="s">
        <v>772</v>
      </c>
      <c r="H11" s="734">
        <v>34787</v>
      </c>
      <c r="I11" s="734">
        <v>34671</v>
      </c>
      <c r="J11" s="728">
        <f>J3-J7</f>
        <v>36400</v>
      </c>
      <c r="K11" s="728">
        <f t="shared" ref="K11:M11" si="1">K3-K7</f>
        <v>34495</v>
      </c>
      <c r="L11" s="728">
        <f t="shared" si="1"/>
        <v>33666</v>
      </c>
      <c r="M11" s="728">
        <f t="shared" si="1"/>
        <v>34050</v>
      </c>
      <c r="N11" s="728">
        <v>33095</v>
      </c>
      <c r="O11" s="736">
        <v>33625</v>
      </c>
    </row>
    <row r="12" spans="1:26">
      <c r="A12" s="727">
        <v>2009</v>
      </c>
      <c r="B12" s="732">
        <v>36458</v>
      </c>
      <c r="C12" s="732">
        <v>37435</v>
      </c>
      <c r="D12" s="732">
        <f>SUM(B12:C12)</f>
        <v>73893</v>
      </c>
      <c r="E12" s="733">
        <f t="shared" si="0"/>
        <v>97.390142914384938</v>
      </c>
      <c r="F12" s="726"/>
      <c r="G12" s="728" t="s">
        <v>770</v>
      </c>
      <c r="H12" s="734">
        <v>17385</v>
      </c>
      <c r="I12" s="734">
        <v>17418</v>
      </c>
      <c r="J12" s="728">
        <f t="shared" ref="J12:M13" si="2">J4-J8</f>
        <v>18264</v>
      </c>
      <c r="K12" s="728">
        <f t="shared" si="2"/>
        <v>17500</v>
      </c>
      <c r="L12" s="728">
        <f t="shared" si="2"/>
        <v>17254</v>
      </c>
      <c r="M12" s="728">
        <f t="shared" si="2"/>
        <v>17450</v>
      </c>
      <c r="N12" s="728">
        <v>17136</v>
      </c>
      <c r="O12" s="736">
        <f>SUM(O4-O8)</f>
        <v>17333</v>
      </c>
    </row>
    <row r="13" spans="1:26" ht="15.75" customHeight="1">
      <c r="A13" s="727">
        <v>2010</v>
      </c>
      <c r="B13" s="732">
        <v>36885</v>
      </c>
      <c r="C13" s="732">
        <v>37588</v>
      </c>
      <c r="D13" s="732">
        <f t="shared" ref="D13:D16" si="3">SUM(B13:C13)</f>
        <v>74473</v>
      </c>
      <c r="E13" s="733">
        <f t="shared" si="0"/>
        <v>98.129722251782482</v>
      </c>
      <c r="F13" s="726"/>
      <c r="G13" s="728" t="s">
        <v>771</v>
      </c>
      <c r="H13" s="734">
        <v>17402</v>
      </c>
      <c r="I13" s="734">
        <v>17253</v>
      </c>
      <c r="J13" s="728">
        <f t="shared" si="2"/>
        <v>18106</v>
      </c>
      <c r="K13" s="728">
        <f t="shared" si="2"/>
        <v>16988</v>
      </c>
      <c r="L13" s="728">
        <f t="shared" si="2"/>
        <v>16412</v>
      </c>
      <c r="M13" s="728">
        <f t="shared" si="2"/>
        <v>16600</v>
      </c>
      <c r="N13" s="728">
        <v>15959</v>
      </c>
      <c r="O13" s="736">
        <f>O5-O9</f>
        <v>16292</v>
      </c>
      <c r="X13" s="737"/>
      <c r="Y13" s="731" t="s">
        <v>767</v>
      </c>
      <c r="Z13" s="731" t="s">
        <v>768</v>
      </c>
    </row>
    <row r="14" spans="1:26">
      <c r="A14" s="727">
        <v>2011</v>
      </c>
      <c r="B14" s="732">
        <v>37212</v>
      </c>
      <c r="C14" s="732">
        <v>37824</v>
      </c>
      <c r="D14" s="732">
        <f t="shared" si="3"/>
        <v>75036</v>
      </c>
      <c r="E14" s="733">
        <f t="shared" si="0"/>
        <v>98.381979695431482</v>
      </c>
      <c r="F14" s="726"/>
      <c r="G14" s="726"/>
      <c r="H14" s="726"/>
      <c r="I14" s="726"/>
      <c r="J14" s="726"/>
      <c r="K14" s="726"/>
      <c r="L14" s="726"/>
      <c r="M14" s="726"/>
      <c r="N14" s="726"/>
      <c r="X14" s="727">
        <v>2009</v>
      </c>
      <c r="Y14" s="732">
        <v>36458</v>
      </c>
      <c r="Z14" s="732">
        <v>37435</v>
      </c>
    </row>
    <row r="15" spans="1:26">
      <c r="A15" s="727">
        <v>2012</v>
      </c>
      <c r="B15" s="732">
        <v>37282</v>
      </c>
      <c r="C15" s="732">
        <v>37441</v>
      </c>
      <c r="D15" s="732">
        <f t="shared" si="3"/>
        <v>74723</v>
      </c>
      <c r="E15" s="733">
        <f t="shared" si="0"/>
        <v>99.575331855452575</v>
      </c>
      <c r="F15" s="726"/>
      <c r="G15" s="726"/>
      <c r="H15" s="726"/>
      <c r="I15" s="726"/>
      <c r="J15" s="726"/>
      <c r="K15" s="726"/>
      <c r="L15" s="726"/>
      <c r="M15" s="726"/>
      <c r="N15" s="726"/>
      <c r="X15" s="727">
        <v>2010</v>
      </c>
      <c r="Y15" s="732">
        <v>36885</v>
      </c>
      <c r="Z15" s="732">
        <v>37588</v>
      </c>
    </row>
    <row r="16" spans="1:26">
      <c r="A16" s="727">
        <v>2013</v>
      </c>
      <c r="B16" s="89">
        <v>37463</v>
      </c>
      <c r="C16" s="89">
        <v>37638</v>
      </c>
      <c r="D16" s="732">
        <f t="shared" si="3"/>
        <v>75101</v>
      </c>
      <c r="E16" s="733">
        <f t="shared" si="0"/>
        <v>99.535044370051537</v>
      </c>
      <c r="F16" s="726"/>
      <c r="G16" s="726"/>
      <c r="H16" s="726"/>
      <c r="I16" s="726"/>
      <c r="J16" s="726"/>
      <c r="K16" s="726"/>
      <c r="L16" s="726"/>
      <c r="M16" s="726"/>
      <c r="N16" s="726"/>
      <c r="X16" s="727">
        <v>2011</v>
      </c>
      <c r="Y16" s="732">
        <v>37212</v>
      </c>
      <c r="Z16" s="732">
        <v>37824</v>
      </c>
    </row>
    <row r="17" spans="1:26">
      <c r="A17" s="738"/>
      <c r="B17" s="739"/>
      <c r="C17" s="739"/>
      <c r="D17" s="739"/>
      <c r="E17" s="740"/>
      <c r="F17" s="726"/>
      <c r="G17" s="726"/>
      <c r="H17" s="726"/>
      <c r="I17" s="726"/>
      <c r="J17" s="726"/>
      <c r="K17" s="726"/>
      <c r="L17" s="726"/>
      <c r="M17" s="726"/>
      <c r="N17" s="726"/>
      <c r="X17" s="727">
        <v>2012</v>
      </c>
      <c r="Y17" s="732">
        <v>37282</v>
      </c>
      <c r="Z17" s="732">
        <v>37441</v>
      </c>
    </row>
    <row r="18" spans="1:26">
      <c r="A18" s="724"/>
      <c r="B18" s="724"/>
      <c r="C18" s="724"/>
      <c r="D18" s="724"/>
      <c r="E18" s="724"/>
      <c r="F18" s="724"/>
      <c r="G18" s="1515" t="s">
        <v>1522</v>
      </c>
      <c r="H18" s="1516"/>
      <c r="I18" s="1516"/>
      <c r="J18" s="1516"/>
      <c r="K18" s="1516"/>
      <c r="L18" s="1516"/>
      <c r="M18" s="1516"/>
      <c r="N18" s="741"/>
      <c r="X18" s="727">
        <v>2013</v>
      </c>
      <c r="Y18" s="89">
        <v>37463</v>
      </c>
      <c r="Z18" s="89">
        <v>37638</v>
      </c>
    </row>
    <row r="19" spans="1:26">
      <c r="A19" s="1517"/>
      <c r="B19" s="1517"/>
      <c r="C19" s="1517"/>
      <c r="D19" s="1517"/>
      <c r="E19" s="1517"/>
      <c r="F19" s="724"/>
      <c r="G19" s="724"/>
      <c r="H19" s="742"/>
      <c r="I19" s="742"/>
      <c r="J19" s="724"/>
      <c r="K19" s="742"/>
      <c r="L19" s="742"/>
      <c r="M19" s="724"/>
      <c r="N19" s="724"/>
      <c r="X19" s="727"/>
      <c r="Y19" s="732"/>
      <c r="Z19" s="732"/>
    </row>
    <row r="20" spans="1:26">
      <c r="A20" s="724"/>
      <c r="B20" s="724"/>
      <c r="C20" s="724"/>
      <c r="D20" s="724"/>
      <c r="E20" s="724"/>
      <c r="F20" s="724"/>
      <c r="G20" s="724"/>
      <c r="H20" s="743"/>
      <c r="I20" s="743"/>
      <c r="J20" s="724"/>
      <c r="K20" s="743"/>
      <c r="L20" s="743"/>
      <c r="M20" s="724"/>
      <c r="N20" s="724"/>
      <c r="X20" s="727"/>
      <c r="Y20" s="732"/>
      <c r="Z20" s="732"/>
    </row>
    <row r="21" spans="1:26">
      <c r="A21" s="724"/>
      <c r="B21" s="724"/>
      <c r="C21" s="724"/>
      <c r="D21" s="724"/>
      <c r="E21" s="724"/>
      <c r="F21" s="724"/>
      <c r="G21" s="724"/>
      <c r="H21" s="724"/>
      <c r="I21" s="724"/>
      <c r="J21" s="742"/>
      <c r="K21" s="724"/>
      <c r="L21" s="724"/>
      <c r="M21" s="724"/>
      <c r="N21" s="724"/>
      <c r="X21" s="727"/>
      <c r="Y21" s="732"/>
      <c r="Z21" s="732"/>
    </row>
    <row r="22" spans="1:26">
      <c r="A22" s="724"/>
      <c r="B22" s="724"/>
      <c r="C22" s="724"/>
      <c r="D22" s="724"/>
      <c r="E22" s="724"/>
      <c r="F22" s="724"/>
      <c r="G22" s="724"/>
      <c r="H22" s="724"/>
      <c r="I22" s="724"/>
      <c r="J22" s="743"/>
      <c r="K22" s="724"/>
      <c r="L22" s="724"/>
      <c r="M22" s="724"/>
      <c r="N22" s="724"/>
    </row>
    <row r="23" spans="1:26">
      <c r="A23" s="724"/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</row>
    <row r="24" spans="1:26">
      <c r="A24" s="72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</row>
    <row r="25" spans="1:26">
      <c r="A25" s="724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724"/>
    </row>
    <row r="26" spans="1:26">
      <c r="A26" s="724"/>
      <c r="B26" s="724"/>
      <c r="C26" s="724"/>
      <c r="D26" s="724"/>
      <c r="E26" s="724"/>
      <c r="F26" s="724"/>
      <c r="G26" s="724"/>
      <c r="H26" s="724"/>
      <c r="I26" s="724"/>
      <c r="J26" s="724"/>
      <c r="K26" s="724"/>
      <c r="L26" s="724"/>
      <c r="M26" s="724"/>
      <c r="N26" s="724"/>
    </row>
    <row r="27" spans="1:26">
      <c r="A27" s="724"/>
      <c r="B27" s="724"/>
      <c r="C27" s="724"/>
      <c r="D27" s="724"/>
      <c r="E27" s="724"/>
      <c r="F27" s="724"/>
      <c r="G27" s="724"/>
      <c r="H27" s="724"/>
      <c r="I27" s="724"/>
      <c r="J27" s="724"/>
      <c r="K27" s="724"/>
      <c r="L27" s="724"/>
      <c r="M27" s="724"/>
      <c r="N27" s="724"/>
    </row>
    <row r="28" spans="1:26">
      <c r="A28" s="724"/>
      <c r="B28" s="724"/>
      <c r="C28" s="724"/>
      <c r="D28" s="724"/>
      <c r="E28" s="724"/>
      <c r="F28" s="724"/>
      <c r="G28" s="724"/>
      <c r="H28" s="724"/>
      <c r="I28" s="724"/>
      <c r="J28" s="724"/>
      <c r="K28" s="724"/>
      <c r="L28" s="724"/>
      <c r="M28" s="724"/>
      <c r="N28" s="724"/>
    </row>
    <row r="29" spans="1:26">
      <c r="A29" s="724"/>
      <c r="B29" s="724"/>
      <c r="C29" s="724"/>
      <c r="D29" s="724"/>
      <c r="E29" s="724"/>
      <c r="F29" s="724"/>
      <c r="G29" s="724"/>
      <c r="H29" s="724"/>
      <c r="I29" s="724"/>
      <c r="J29" s="724"/>
      <c r="K29" s="724"/>
      <c r="L29" s="724"/>
      <c r="M29" s="724"/>
      <c r="N29" s="724"/>
    </row>
    <row r="30" spans="1:26">
      <c r="A30" s="724"/>
      <c r="B30" s="724"/>
      <c r="C30" s="724"/>
      <c r="D30" s="724"/>
      <c r="E30" s="724"/>
      <c r="F30" s="724"/>
      <c r="G30" s="724"/>
      <c r="H30" s="743"/>
      <c r="I30" s="743"/>
      <c r="J30" s="724"/>
      <c r="K30" s="743"/>
      <c r="L30" s="743"/>
      <c r="M30" s="724"/>
      <c r="N30" s="724"/>
    </row>
    <row r="31" spans="1:26">
      <c r="A31" s="724"/>
      <c r="B31" s="724"/>
      <c r="C31" s="724"/>
      <c r="D31" s="724"/>
      <c r="E31" s="724"/>
      <c r="F31" s="724"/>
      <c r="G31" s="724"/>
      <c r="H31" s="724"/>
      <c r="I31" s="724"/>
      <c r="J31" s="724"/>
      <c r="K31" s="724"/>
      <c r="L31" s="724"/>
      <c r="M31" s="724"/>
      <c r="N31" s="724"/>
    </row>
    <row r="32" spans="1:26">
      <c r="A32" s="724"/>
      <c r="B32" s="724"/>
      <c r="C32" s="724"/>
      <c r="D32" s="724"/>
      <c r="E32" s="724"/>
      <c r="F32" s="724"/>
      <c r="G32" s="724"/>
      <c r="H32" s="724"/>
      <c r="I32" s="724"/>
      <c r="J32" s="743"/>
      <c r="K32" s="724"/>
      <c r="L32" s="724"/>
      <c r="M32" s="724"/>
      <c r="N32" s="724"/>
    </row>
    <row r="33" spans="1:15">
      <c r="A33" s="724"/>
      <c r="B33" s="724"/>
      <c r="C33" s="724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</row>
    <row r="34" spans="1:15">
      <c r="A34" s="724"/>
      <c r="B34" s="724"/>
      <c r="C34" s="724"/>
      <c r="D34" s="724"/>
      <c r="E34" s="724"/>
      <c r="F34" s="724"/>
      <c r="G34" s="724"/>
      <c r="H34" s="724"/>
      <c r="I34" s="724"/>
      <c r="J34" s="724"/>
      <c r="K34" s="724"/>
      <c r="L34" s="724"/>
      <c r="M34" s="724"/>
      <c r="N34" s="724"/>
    </row>
    <row r="35" spans="1:15">
      <c r="A35" s="724"/>
      <c r="B35" s="724"/>
      <c r="C35" s="724"/>
      <c r="D35" s="724"/>
      <c r="E35" s="724"/>
      <c r="F35" s="724"/>
      <c r="G35" s="724"/>
      <c r="H35" s="724"/>
      <c r="I35" s="724"/>
      <c r="J35" s="724"/>
      <c r="K35" s="724"/>
      <c r="L35" s="724"/>
      <c r="M35" s="724"/>
      <c r="N35" s="724"/>
    </row>
    <row r="36" spans="1:15">
      <c r="A36" s="724"/>
      <c r="B36" s="724"/>
      <c r="C36" s="724"/>
      <c r="D36" s="724"/>
      <c r="E36" s="724"/>
      <c r="F36" s="724"/>
      <c r="G36" s="724"/>
      <c r="H36" s="724"/>
      <c r="I36" s="724"/>
      <c r="J36" s="724"/>
      <c r="K36" s="724"/>
      <c r="L36" s="724"/>
      <c r="M36" s="724"/>
      <c r="N36" s="724"/>
    </row>
    <row r="37" spans="1:15">
      <c r="A37" s="724"/>
      <c r="B37" s="724"/>
      <c r="C37" s="724"/>
      <c r="D37" s="724"/>
      <c r="E37" s="724"/>
      <c r="F37" s="724"/>
      <c r="G37" s="724"/>
      <c r="H37" s="724"/>
      <c r="I37" s="724"/>
      <c r="J37" s="724"/>
      <c r="K37" s="724"/>
      <c r="L37" s="724"/>
      <c r="M37" s="724"/>
      <c r="N37" s="724"/>
    </row>
    <row r="39" spans="1:15">
      <c r="A39" s="724"/>
      <c r="B39" s="724"/>
      <c r="C39" s="724"/>
      <c r="D39" s="724"/>
      <c r="E39" s="724"/>
      <c r="F39" s="724"/>
      <c r="G39" s="724"/>
      <c r="H39" s="724"/>
      <c r="I39" s="724"/>
      <c r="J39" s="724"/>
      <c r="K39" s="724"/>
      <c r="L39" s="724"/>
      <c r="M39" s="724"/>
      <c r="N39" s="724"/>
    </row>
    <row r="40" spans="1:15">
      <c r="A40" s="1517">
        <v>23</v>
      </c>
      <c r="B40" s="1517"/>
      <c r="C40" s="1517"/>
      <c r="D40" s="1517"/>
      <c r="E40" s="1517"/>
      <c r="F40" s="1517"/>
      <c r="G40" s="1517"/>
      <c r="H40" s="1517"/>
      <c r="I40" s="1517"/>
      <c r="J40" s="1517"/>
      <c r="K40" s="1517"/>
      <c r="L40" s="1517"/>
      <c r="M40" s="1517"/>
      <c r="N40" s="1517"/>
      <c r="O40" s="1517"/>
    </row>
  </sheetData>
  <mergeCells count="8">
    <mergeCell ref="G18:M18"/>
    <mergeCell ref="A19:E19"/>
    <mergeCell ref="A40:O40"/>
    <mergeCell ref="A1:E1"/>
    <mergeCell ref="G1:K1"/>
    <mergeCell ref="A2:A3"/>
    <mergeCell ref="B2:D2"/>
    <mergeCell ref="E2:E3"/>
  </mergeCells>
  <pageMargins left="0.7" right="0.24" top="0.56000000000000005" bottom="0.42" header="0.3" footer="0.3"/>
  <pageSetup paperSize="9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T26"/>
  <sheetViews>
    <sheetView workbookViewId="0">
      <selection activeCell="A5" sqref="A5:C6"/>
    </sheetView>
  </sheetViews>
  <sheetFormatPr defaultRowHeight="12.75"/>
  <cols>
    <col min="1" max="2" width="5.140625" style="1418" customWidth="1"/>
    <col min="3" max="3" width="14" style="1418" customWidth="1"/>
    <col min="4" max="23" width="4.42578125" style="1418" customWidth="1"/>
    <col min="24" max="25" width="4.85546875" style="1418" customWidth="1"/>
    <col min="26" max="31" width="4.42578125" style="1418" customWidth="1"/>
    <col min="32" max="32" width="6.42578125" style="1418" customWidth="1"/>
    <col min="33" max="48" width="9.140625" style="1418"/>
    <col min="49" max="72" width="9.140625" style="1420"/>
    <col min="73" max="16384" width="9.140625" style="1418"/>
  </cols>
  <sheetData>
    <row r="2" spans="1:72">
      <c r="A2" s="2208" t="s">
        <v>2263</v>
      </c>
      <c r="B2" s="2208"/>
      <c r="C2" s="2208"/>
      <c r="D2" s="2208"/>
      <c r="E2" s="2208"/>
      <c r="F2" s="2208"/>
      <c r="G2" s="2208"/>
      <c r="H2" s="2208"/>
      <c r="I2" s="2208"/>
      <c r="J2" s="2208"/>
      <c r="K2" s="2208"/>
      <c r="L2" s="2208"/>
      <c r="M2" s="2208"/>
      <c r="N2" s="2208"/>
      <c r="O2" s="2208"/>
      <c r="P2" s="2208"/>
      <c r="Q2" s="2208"/>
      <c r="R2" s="2208"/>
      <c r="S2" s="2208"/>
      <c r="T2" s="2208"/>
      <c r="U2" s="2208"/>
      <c r="V2" s="2208"/>
      <c r="W2" s="2208"/>
      <c r="X2" s="2208"/>
      <c r="Y2" s="2208"/>
      <c r="Z2" s="2208"/>
      <c r="AA2" s="2208"/>
      <c r="AB2" s="2208"/>
      <c r="AC2" s="2208"/>
      <c r="AD2" s="2208"/>
      <c r="AE2" s="2208"/>
      <c r="AF2" s="2208"/>
    </row>
    <row r="3" spans="1:72">
      <c r="T3" s="2208" t="s">
        <v>2118</v>
      </c>
      <c r="U3" s="2208"/>
      <c r="V3" s="2208"/>
      <c r="W3" s="2208"/>
      <c r="X3" s="2208"/>
    </row>
    <row r="4" spans="1:72" ht="11.25" customHeight="1">
      <c r="AB4" s="2232" t="s">
        <v>2264</v>
      </c>
      <c r="AC4" s="2232"/>
      <c r="AD4" s="2232"/>
      <c r="AE4" s="2232"/>
      <c r="AF4" s="2232"/>
    </row>
    <row r="5" spans="1:72" ht="68.25" customHeight="1">
      <c r="A5" s="2233" t="s">
        <v>2265</v>
      </c>
      <c r="B5" s="2233"/>
      <c r="C5" s="2233"/>
      <c r="D5" s="2215" t="s">
        <v>345</v>
      </c>
      <c r="E5" s="2215"/>
      <c r="F5" s="2215" t="s">
        <v>149</v>
      </c>
      <c r="G5" s="2215"/>
      <c r="H5" s="2215" t="s">
        <v>528</v>
      </c>
      <c r="I5" s="2215"/>
      <c r="J5" s="2215" t="s">
        <v>529</v>
      </c>
      <c r="K5" s="2215"/>
      <c r="L5" s="2215" t="s">
        <v>151</v>
      </c>
      <c r="M5" s="2215"/>
      <c r="N5" s="2215" t="s">
        <v>152</v>
      </c>
      <c r="O5" s="2215"/>
      <c r="P5" s="2215" t="s">
        <v>346</v>
      </c>
      <c r="Q5" s="2215"/>
      <c r="R5" s="2215" t="s">
        <v>347</v>
      </c>
      <c r="S5" s="2215"/>
      <c r="T5" s="2215" t="s">
        <v>155</v>
      </c>
      <c r="U5" s="2215"/>
      <c r="V5" s="2215" t="s">
        <v>533</v>
      </c>
      <c r="W5" s="2215"/>
      <c r="X5" s="2215" t="s">
        <v>526</v>
      </c>
      <c r="Y5" s="2215"/>
      <c r="Z5" s="2215" t="s">
        <v>192</v>
      </c>
      <c r="AA5" s="2215"/>
      <c r="AB5" s="2215" t="s">
        <v>496</v>
      </c>
      <c r="AC5" s="2215"/>
      <c r="AD5" s="2215" t="s">
        <v>158</v>
      </c>
      <c r="AE5" s="2215"/>
      <c r="AF5" s="2216" t="s">
        <v>2266</v>
      </c>
    </row>
    <row r="6" spans="1:72" ht="39.75" customHeight="1" thickBot="1">
      <c r="A6" s="2233"/>
      <c r="B6" s="2233"/>
      <c r="C6" s="2233"/>
      <c r="D6" s="1421" t="s">
        <v>2267</v>
      </c>
      <c r="E6" s="1421" t="s">
        <v>2268</v>
      </c>
      <c r="F6" s="1421" t="s">
        <v>2267</v>
      </c>
      <c r="G6" s="1421" t="s">
        <v>2268</v>
      </c>
      <c r="H6" s="1421" t="s">
        <v>2267</v>
      </c>
      <c r="I6" s="1421" t="s">
        <v>2268</v>
      </c>
      <c r="J6" s="1421" t="s">
        <v>2267</v>
      </c>
      <c r="K6" s="1421" t="s">
        <v>2268</v>
      </c>
      <c r="L6" s="1421" t="s">
        <v>2267</v>
      </c>
      <c r="M6" s="1421" t="s">
        <v>2268</v>
      </c>
      <c r="N6" s="1421" t="s">
        <v>2267</v>
      </c>
      <c r="O6" s="1421" t="s">
        <v>2268</v>
      </c>
      <c r="P6" s="1421" t="s">
        <v>2267</v>
      </c>
      <c r="Q6" s="1421" t="s">
        <v>2268</v>
      </c>
      <c r="R6" s="1421" t="s">
        <v>2267</v>
      </c>
      <c r="S6" s="1421" t="s">
        <v>2268</v>
      </c>
      <c r="T6" s="1421" t="s">
        <v>2267</v>
      </c>
      <c r="U6" s="1421" t="s">
        <v>2268</v>
      </c>
      <c r="V6" s="1421" t="s">
        <v>2267</v>
      </c>
      <c r="W6" s="1421" t="s">
        <v>2268</v>
      </c>
      <c r="X6" s="1421" t="s">
        <v>2267</v>
      </c>
      <c r="Y6" s="1421" t="s">
        <v>2268</v>
      </c>
      <c r="Z6" s="1421" t="s">
        <v>2267</v>
      </c>
      <c r="AA6" s="1421" t="s">
        <v>2268</v>
      </c>
      <c r="AB6" s="1421" t="s">
        <v>2267</v>
      </c>
      <c r="AC6" s="1421" t="s">
        <v>2268</v>
      </c>
      <c r="AD6" s="1421" t="s">
        <v>2267</v>
      </c>
      <c r="AE6" s="1421" t="s">
        <v>2268</v>
      </c>
      <c r="AF6" s="2217"/>
    </row>
    <row r="7" spans="1:72" ht="39" customHeight="1" thickBot="1">
      <c r="A7" s="2218" t="s">
        <v>2269</v>
      </c>
      <c r="B7" s="2219"/>
      <c r="C7" s="2220"/>
      <c r="D7" s="1425">
        <v>334</v>
      </c>
      <c r="E7" s="1425">
        <v>127</v>
      </c>
      <c r="F7" s="1425">
        <v>202</v>
      </c>
      <c r="G7" s="1425">
        <v>114</v>
      </c>
      <c r="H7" s="1425">
        <v>518</v>
      </c>
      <c r="I7" s="1425">
        <v>152</v>
      </c>
      <c r="J7" s="1425">
        <v>160</v>
      </c>
      <c r="K7" s="1425">
        <v>107</v>
      </c>
      <c r="L7" s="1425">
        <v>172</v>
      </c>
      <c r="M7" s="1425">
        <v>101</v>
      </c>
      <c r="N7" s="1425">
        <v>393</v>
      </c>
      <c r="O7" s="1425">
        <v>238</v>
      </c>
      <c r="P7" s="1425">
        <v>264</v>
      </c>
      <c r="Q7" s="1425">
        <v>139</v>
      </c>
      <c r="R7" s="1425">
        <v>235</v>
      </c>
      <c r="S7" s="1425">
        <v>107</v>
      </c>
      <c r="T7" s="1425">
        <v>286</v>
      </c>
      <c r="U7" s="1425">
        <v>163</v>
      </c>
      <c r="V7" s="1425">
        <v>169</v>
      </c>
      <c r="W7" s="1425">
        <v>124</v>
      </c>
      <c r="X7" s="1425">
        <v>6770</v>
      </c>
      <c r="Y7" s="1425">
        <v>1314</v>
      </c>
      <c r="Z7" s="1425">
        <v>290</v>
      </c>
      <c r="AA7" s="1425">
        <v>123</v>
      </c>
      <c r="AB7" s="1425">
        <v>369</v>
      </c>
      <c r="AC7" s="1425">
        <v>147</v>
      </c>
      <c r="AD7" s="1425">
        <v>214</v>
      </c>
      <c r="AE7" s="1425">
        <v>61</v>
      </c>
      <c r="AF7" s="1431">
        <f>SUM(D7:AE7)</f>
        <v>13393</v>
      </c>
    </row>
    <row r="8" spans="1:72" ht="36.75" customHeight="1">
      <c r="A8" s="2226" t="s">
        <v>2270</v>
      </c>
      <c r="B8" s="2227"/>
      <c r="C8" s="1422" t="s">
        <v>2271</v>
      </c>
      <c r="D8" s="1426">
        <v>60</v>
      </c>
      <c r="E8" s="2209">
        <v>57</v>
      </c>
      <c r="F8" s="1427">
        <v>62</v>
      </c>
      <c r="G8" s="2209">
        <v>98</v>
      </c>
      <c r="H8" s="1427">
        <v>115</v>
      </c>
      <c r="I8" s="2209">
        <v>147</v>
      </c>
      <c r="J8" s="1427">
        <v>29</v>
      </c>
      <c r="K8" s="2209">
        <v>107</v>
      </c>
      <c r="L8" s="1427">
        <v>53</v>
      </c>
      <c r="M8" s="2209">
        <v>72</v>
      </c>
      <c r="N8" s="1427">
        <v>111</v>
      </c>
      <c r="O8" s="2209">
        <v>169</v>
      </c>
      <c r="P8" s="1427">
        <v>69</v>
      </c>
      <c r="Q8" s="2209">
        <v>76</v>
      </c>
      <c r="R8" s="1427">
        <v>46</v>
      </c>
      <c r="S8" s="2209">
        <v>67</v>
      </c>
      <c r="T8" s="1427">
        <v>38</v>
      </c>
      <c r="U8" s="2209">
        <v>112</v>
      </c>
      <c r="V8" s="1427">
        <v>38</v>
      </c>
      <c r="W8" s="2209">
        <v>46</v>
      </c>
      <c r="X8" s="1427">
        <v>2473</v>
      </c>
      <c r="Y8" s="2209">
        <v>972</v>
      </c>
      <c r="Z8" s="1427">
        <v>70</v>
      </c>
      <c r="AA8" s="2209">
        <v>117</v>
      </c>
      <c r="AB8" s="1427">
        <v>58</v>
      </c>
      <c r="AC8" s="2209">
        <v>125</v>
      </c>
      <c r="AD8" s="1427">
        <v>75</v>
      </c>
      <c r="AE8" s="2209">
        <v>87</v>
      </c>
      <c r="AF8" s="2212">
        <f>D8+D9+D10+D11+D12+D13+E8+F8+F9+F10+F11+F12+F13+G8+H8+H9+H10+H11+H12+H13+I8+J8+J9+J10+J11+J12+J13+K8+L8+L9+L10+L11+L12+L13+M8+N8+N9+N10+N11+N12+N13+O8+P8+P9+P10+P11+P12+P13+Q8+R8+R9+R10+R11+R12+R13+S8+T8+T9+T10+T11+T12+T13+U97+U8+V8+V9+V10+V11+V12+V13+W8+X8+X9+X10+X11+X12+X13+Y8+Z8+Z9+Z10+Z11+Z12+Z13+AA8+AB8+AB9+AB10+AB11+AB12+AB13+AC8+AD8+AD9+AD10+AD11+AD12+AD13+AE8</f>
        <v>8538</v>
      </c>
      <c r="AI8" s="2208"/>
    </row>
    <row r="9" spans="1:72" ht="36.75" customHeight="1">
      <c r="A9" s="2228"/>
      <c r="B9" s="2229"/>
      <c r="C9" s="1423" t="s">
        <v>2272</v>
      </c>
      <c r="D9" s="1428">
        <v>24</v>
      </c>
      <c r="E9" s="2210"/>
      <c r="F9" s="1428">
        <v>2</v>
      </c>
      <c r="G9" s="2210"/>
      <c r="H9" s="1428">
        <v>28</v>
      </c>
      <c r="I9" s="2210"/>
      <c r="J9" s="1428">
        <v>2</v>
      </c>
      <c r="K9" s="2210"/>
      <c r="L9" s="1428">
        <v>6</v>
      </c>
      <c r="M9" s="2210"/>
      <c r="N9" s="1428">
        <v>20</v>
      </c>
      <c r="O9" s="2210"/>
      <c r="P9" s="1428">
        <v>14</v>
      </c>
      <c r="Q9" s="2210"/>
      <c r="R9" s="1428">
        <v>1</v>
      </c>
      <c r="S9" s="2210"/>
      <c r="T9" s="1428">
        <v>24</v>
      </c>
      <c r="U9" s="2210"/>
      <c r="V9" s="1428">
        <v>9</v>
      </c>
      <c r="W9" s="2210"/>
      <c r="X9" s="1428">
        <v>249</v>
      </c>
      <c r="Y9" s="2210"/>
      <c r="Z9" s="1428">
        <v>14</v>
      </c>
      <c r="AA9" s="2210"/>
      <c r="AB9" s="1428">
        <v>9</v>
      </c>
      <c r="AC9" s="2210"/>
      <c r="AD9" s="1428">
        <v>15</v>
      </c>
      <c r="AE9" s="2210"/>
      <c r="AF9" s="2213"/>
      <c r="AI9" s="2208"/>
    </row>
    <row r="10" spans="1:72" ht="36.75" customHeight="1">
      <c r="A10" s="2228"/>
      <c r="B10" s="2229"/>
      <c r="C10" s="1423" t="s">
        <v>2273</v>
      </c>
      <c r="D10" s="1428">
        <v>76</v>
      </c>
      <c r="E10" s="2210"/>
      <c r="F10" s="1428">
        <v>31</v>
      </c>
      <c r="G10" s="2210"/>
      <c r="H10" s="1428">
        <v>174</v>
      </c>
      <c r="I10" s="2210"/>
      <c r="J10" s="1428">
        <v>50</v>
      </c>
      <c r="K10" s="2210"/>
      <c r="L10" s="1428">
        <v>41</v>
      </c>
      <c r="M10" s="2210"/>
      <c r="N10" s="1428">
        <v>122</v>
      </c>
      <c r="O10" s="2210"/>
      <c r="P10" s="1428">
        <v>102</v>
      </c>
      <c r="Q10" s="2210"/>
      <c r="R10" s="1428">
        <v>53</v>
      </c>
      <c r="S10" s="2210"/>
      <c r="T10" s="1428">
        <v>37</v>
      </c>
      <c r="U10" s="2210"/>
      <c r="V10" s="1428">
        <v>53</v>
      </c>
      <c r="W10" s="2210"/>
      <c r="X10" s="1428">
        <v>917</v>
      </c>
      <c r="Y10" s="2210"/>
      <c r="Z10" s="1428">
        <v>107</v>
      </c>
      <c r="AA10" s="2210"/>
      <c r="AB10" s="1428">
        <v>70</v>
      </c>
      <c r="AC10" s="2210"/>
      <c r="AD10" s="1428">
        <v>99</v>
      </c>
      <c r="AE10" s="2210"/>
      <c r="AF10" s="2213"/>
      <c r="AI10" s="2208"/>
    </row>
    <row r="11" spans="1:72" ht="36.75" customHeight="1">
      <c r="A11" s="2228"/>
      <c r="B11" s="2229"/>
      <c r="C11" s="1423" t="s">
        <v>2274</v>
      </c>
      <c r="D11" s="1428">
        <v>6</v>
      </c>
      <c r="E11" s="2210"/>
      <c r="F11" s="1428">
        <v>3</v>
      </c>
      <c r="G11" s="2210"/>
      <c r="H11" s="1428">
        <v>7</v>
      </c>
      <c r="I11" s="2210"/>
      <c r="J11" s="1428">
        <v>2</v>
      </c>
      <c r="K11" s="2210"/>
      <c r="L11" s="1428">
        <v>1</v>
      </c>
      <c r="M11" s="2210"/>
      <c r="N11" s="1428">
        <v>5</v>
      </c>
      <c r="O11" s="2210"/>
      <c r="P11" s="1428">
        <v>3</v>
      </c>
      <c r="Q11" s="2210"/>
      <c r="R11" s="1428">
        <v>4</v>
      </c>
      <c r="S11" s="2210"/>
      <c r="T11" s="1428">
        <v>13</v>
      </c>
      <c r="U11" s="2210"/>
      <c r="V11" s="1428">
        <v>2</v>
      </c>
      <c r="W11" s="2210"/>
      <c r="X11" s="1428">
        <v>93</v>
      </c>
      <c r="Y11" s="2210"/>
      <c r="Z11" s="1428">
        <v>1</v>
      </c>
      <c r="AA11" s="2210"/>
      <c r="AB11" s="1428">
        <v>2</v>
      </c>
      <c r="AC11" s="2210"/>
      <c r="AD11" s="1428">
        <v>5</v>
      </c>
      <c r="AE11" s="2210"/>
      <c r="AF11" s="2213"/>
      <c r="AI11" s="2208"/>
    </row>
    <row r="12" spans="1:72" ht="36.75" customHeight="1">
      <c r="A12" s="2228"/>
      <c r="B12" s="2229"/>
      <c r="C12" s="1423" t="s">
        <v>2275</v>
      </c>
      <c r="D12" s="1428">
        <v>1</v>
      </c>
      <c r="E12" s="2210"/>
      <c r="F12" s="1428">
        <v>0</v>
      </c>
      <c r="G12" s="2210"/>
      <c r="H12" s="1428">
        <v>7</v>
      </c>
      <c r="I12" s="2210"/>
      <c r="J12" s="1428"/>
      <c r="K12" s="2210"/>
      <c r="L12" s="1428">
        <v>1</v>
      </c>
      <c r="M12" s="2210"/>
      <c r="N12" s="1428">
        <v>2</v>
      </c>
      <c r="O12" s="2210"/>
      <c r="P12" s="1428">
        <v>3</v>
      </c>
      <c r="Q12" s="2210"/>
      <c r="R12" s="1428">
        <v>3</v>
      </c>
      <c r="S12" s="2210"/>
      <c r="T12" s="1428">
        <v>6</v>
      </c>
      <c r="U12" s="2210"/>
      <c r="V12" s="1428">
        <v>1</v>
      </c>
      <c r="W12" s="2210"/>
      <c r="X12" s="1428">
        <v>162</v>
      </c>
      <c r="Y12" s="2210"/>
      <c r="Z12" s="1428">
        <v>1</v>
      </c>
      <c r="AA12" s="2210"/>
      <c r="AB12" s="1428">
        <v>3</v>
      </c>
      <c r="AC12" s="2210"/>
      <c r="AD12" s="1428">
        <v>3</v>
      </c>
      <c r="AE12" s="2210"/>
      <c r="AF12" s="2213"/>
      <c r="AI12" s="2208"/>
    </row>
    <row r="13" spans="1:72" ht="36.75" customHeight="1" thickBot="1">
      <c r="A13" s="2230"/>
      <c r="B13" s="2231"/>
      <c r="C13" s="1424" t="s">
        <v>2276</v>
      </c>
      <c r="D13" s="1429"/>
      <c r="E13" s="2211"/>
      <c r="F13" s="1429"/>
      <c r="G13" s="2211"/>
      <c r="H13" s="1429"/>
      <c r="I13" s="2211"/>
      <c r="J13" s="1429">
        <v>1</v>
      </c>
      <c r="K13" s="2211"/>
      <c r="L13" s="1429">
        <v>1</v>
      </c>
      <c r="M13" s="2211"/>
      <c r="N13" s="1429">
        <v>1</v>
      </c>
      <c r="O13" s="2211"/>
      <c r="P13" s="1429">
        <v>135</v>
      </c>
      <c r="Q13" s="2211"/>
      <c r="R13" s="1429"/>
      <c r="S13" s="2211"/>
      <c r="T13" s="1429"/>
      <c r="U13" s="2211"/>
      <c r="V13" s="1429">
        <v>0</v>
      </c>
      <c r="W13" s="2211"/>
      <c r="X13" s="1429">
        <v>162</v>
      </c>
      <c r="Y13" s="2211"/>
      <c r="Z13" s="1429"/>
      <c r="AA13" s="2211"/>
      <c r="AB13" s="1429"/>
      <c r="AC13" s="2211"/>
      <c r="AD13" s="1429"/>
      <c r="AE13" s="2211"/>
      <c r="AF13" s="2214"/>
      <c r="AI13" s="2208"/>
    </row>
    <row r="14" spans="1:72" ht="41.25" customHeight="1">
      <c r="A14" s="2221" t="s">
        <v>2277</v>
      </c>
      <c r="B14" s="2221" t="s">
        <v>2278</v>
      </c>
      <c r="C14" s="1422" t="s">
        <v>2271</v>
      </c>
      <c r="D14" s="1427">
        <v>137</v>
      </c>
      <c r="E14" s="1427"/>
      <c r="F14" s="1427">
        <v>128</v>
      </c>
      <c r="G14" s="1427"/>
      <c r="H14" s="1427">
        <v>193</v>
      </c>
      <c r="I14" s="1427"/>
      <c r="J14" s="1427">
        <v>68</v>
      </c>
      <c r="K14" s="1427"/>
      <c r="L14" s="1427">
        <v>93</v>
      </c>
      <c r="M14" s="1427"/>
      <c r="N14" s="1427">
        <v>151</v>
      </c>
      <c r="O14" s="1427"/>
      <c r="P14" s="1427">
        <v>89</v>
      </c>
      <c r="Q14" s="1427"/>
      <c r="R14" s="1427">
        <v>114</v>
      </c>
      <c r="S14" s="1427"/>
      <c r="T14" s="1427">
        <v>118</v>
      </c>
      <c r="U14" s="1427"/>
      <c r="V14" s="1427">
        <v>78</v>
      </c>
      <c r="W14" s="1427"/>
      <c r="X14" s="1427">
        <v>4392</v>
      </c>
      <c r="Y14" s="1427"/>
      <c r="Z14" s="1427">
        <v>124</v>
      </c>
      <c r="AA14" s="1427"/>
      <c r="AB14" s="1427">
        <v>165</v>
      </c>
      <c r="AC14" s="1427"/>
      <c r="AD14" s="1427">
        <v>114</v>
      </c>
      <c r="AE14" s="1427"/>
      <c r="AF14" s="1433">
        <f>SUM(D14:AE14)</f>
        <v>5964</v>
      </c>
      <c r="AW14" s="1418"/>
      <c r="AX14" s="1418"/>
      <c r="AY14" s="1418"/>
      <c r="AZ14" s="1418"/>
      <c r="BA14" s="1418"/>
      <c r="BB14" s="1418"/>
      <c r="BC14" s="1418"/>
      <c r="BD14" s="1418"/>
      <c r="BE14" s="1418"/>
      <c r="BF14" s="1418"/>
      <c r="BG14" s="1418"/>
      <c r="BH14" s="1418"/>
      <c r="BI14" s="1418"/>
      <c r="BJ14" s="1418"/>
      <c r="BK14" s="1418"/>
      <c r="BL14" s="1418"/>
      <c r="BM14" s="1418"/>
      <c r="BN14" s="1418"/>
      <c r="BO14" s="1418"/>
      <c r="BP14" s="1418"/>
      <c r="BQ14" s="1418"/>
      <c r="BR14" s="1418"/>
      <c r="BS14" s="1418"/>
      <c r="BT14" s="1418"/>
    </row>
    <row r="15" spans="1:72" ht="25.5">
      <c r="A15" s="2222"/>
      <c r="B15" s="2224"/>
      <c r="C15" s="1423" t="s">
        <v>2303</v>
      </c>
      <c r="D15" s="1430">
        <v>32</v>
      </c>
      <c r="E15" s="1428"/>
      <c r="F15" s="1428">
        <v>10</v>
      </c>
      <c r="G15" s="1428"/>
      <c r="H15" s="1428">
        <v>38</v>
      </c>
      <c r="I15" s="1428"/>
      <c r="J15" s="1428">
        <v>6</v>
      </c>
      <c r="K15" s="1428"/>
      <c r="L15" s="1428">
        <v>11</v>
      </c>
      <c r="M15" s="1428"/>
      <c r="N15" s="1428">
        <v>37</v>
      </c>
      <c r="O15" s="1428"/>
      <c r="P15" s="1428">
        <v>29</v>
      </c>
      <c r="Q15" s="1428"/>
      <c r="R15" s="1428">
        <v>6</v>
      </c>
      <c r="S15" s="1428"/>
      <c r="T15" s="1428">
        <v>30</v>
      </c>
      <c r="U15" s="1428"/>
      <c r="V15" s="1428">
        <v>8</v>
      </c>
      <c r="W15" s="1428"/>
      <c r="X15" s="1428">
        <v>398</v>
      </c>
      <c r="Y15" s="1428"/>
      <c r="Z15" s="1428">
        <v>21</v>
      </c>
      <c r="AA15" s="1428"/>
      <c r="AB15" s="1428">
        <v>29</v>
      </c>
      <c r="AC15" s="1428"/>
      <c r="AD15" s="1428">
        <v>16</v>
      </c>
      <c r="AE15" s="1428"/>
      <c r="AF15" s="1434">
        <f t="shared" ref="AF15:AF21" si="0">SUM(D15:AE15)</f>
        <v>671</v>
      </c>
      <c r="AW15" s="1418"/>
      <c r="AX15" s="1418"/>
      <c r="AY15" s="1418"/>
      <c r="AZ15" s="1418"/>
      <c r="BA15" s="1418"/>
      <c r="BB15" s="1418"/>
      <c r="BC15" s="1418"/>
      <c r="BD15" s="1418"/>
      <c r="BE15" s="1418"/>
      <c r="BF15" s="1418"/>
      <c r="BG15" s="1418"/>
      <c r="BH15" s="1418"/>
      <c r="BI15" s="1418"/>
      <c r="BJ15" s="1418"/>
      <c r="BK15" s="1418"/>
      <c r="BL15" s="1418"/>
      <c r="BM15" s="1418"/>
      <c r="BN15" s="1418"/>
      <c r="BO15" s="1418"/>
      <c r="BP15" s="1418"/>
      <c r="BQ15" s="1418"/>
      <c r="BR15" s="1418"/>
      <c r="BS15" s="1418"/>
      <c r="BT15" s="1418"/>
    </row>
    <row r="16" spans="1:72" ht="32.25" customHeight="1">
      <c r="A16" s="2222"/>
      <c r="B16" s="2225" t="s">
        <v>2279</v>
      </c>
      <c r="C16" s="1423" t="s">
        <v>2273</v>
      </c>
      <c r="D16" s="1428">
        <v>146</v>
      </c>
      <c r="E16" s="1428"/>
      <c r="F16" s="1428">
        <v>63</v>
      </c>
      <c r="G16" s="1428"/>
      <c r="H16" s="1428">
        <v>268</v>
      </c>
      <c r="I16" s="1428"/>
      <c r="J16" s="1428">
        <v>79</v>
      </c>
      <c r="K16" s="1428"/>
      <c r="L16" s="1428">
        <v>63</v>
      </c>
      <c r="M16" s="1428"/>
      <c r="N16" s="1428">
        <v>189</v>
      </c>
      <c r="O16" s="1428"/>
      <c r="P16" s="1428">
        <v>129</v>
      </c>
      <c r="Q16" s="1428"/>
      <c r="R16" s="1428">
        <v>102</v>
      </c>
      <c r="S16" s="1428"/>
      <c r="T16" s="1428">
        <v>128</v>
      </c>
      <c r="U16" s="1428"/>
      <c r="V16" s="1428">
        <v>78</v>
      </c>
      <c r="W16" s="1428"/>
      <c r="X16" s="1428">
        <v>1514</v>
      </c>
      <c r="Y16" s="1428"/>
      <c r="Z16" s="1428">
        <v>139</v>
      </c>
      <c r="AA16" s="1428"/>
      <c r="AB16" s="1428">
        <v>141</v>
      </c>
      <c r="AC16" s="1428"/>
      <c r="AD16" s="1428">
        <v>78</v>
      </c>
      <c r="AE16" s="1428"/>
      <c r="AF16" s="1434">
        <f t="shared" si="0"/>
        <v>3117</v>
      </c>
      <c r="AW16" s="1418"/>
      <c r="AX16" s="1418"/>
      <c r="AY16" s="1418"/>
      <c r="AZ16" s="1418"/>
      <c r="BA16" s="1418"/>
      <c r="BB16" s="1418"/>
      <c r="BC16" s="1418"/>
      <c r="BD16" s="1418"/>
      <c r="BE16" s="1418"/>
      <c r="BF16" s="1418"/>
      <c r="BG16" s="1418"/>
      <c r="BH16" s="1418"/>
      <c r="BI16" s="1418"/>
      <c r="BJ16" s="1418"/>
      <c r="BK16" s="1418"/>
      <c r="BL16" s="1418"/>
      <c r="BM16" s="1418"/>
      <c r="BN16" s="1418"/>
      <c r="BO16" s="1418"/>
      <c r="BP16" s="1418"/>
      <c r="BQ16" s="1418"/>
      <c r="BR16" s="1418"/>
      <c r="BS16" s="1418"/>
      <c r="BT16" s="1418"/>
    </row>
    <row r="17" spans="1:72" ht="46.5" customHeight="1">
      <c r="A17" s="2222"/>
      <c r="B17" s="2222"/>
      <c r="C17" s="1423" t="s">
        <v>2304</v>
      </c>
      <c r="D17" s="1428">
        <v>2</v>
      </c>
      <c r="E17" s="1428"/>
      <c r="F17" s="1428">
        <v>1</v>
      </c>
      <c r="G17" s="1428"/>
      <c r="H17" s="1428">
        <v>0</v>
      </c>
      <c r="I17" s="1428"/>
      <c r="J17" s="1428">
        <v>0</v>
      </c>
      <c r="K17" s="1428"/>
      <c r="L17" s="1428">
        <v>0</v>
      </c>
      <c r="M17" s="1428"/>
      <c r="N17" s="1428">
        <v>3</v>
      </c>
      <c r="O17" s="1428"/>
      <c r="P17" s="1428">
        <v>1</v>
      </c>
      <c r="Q17" s="1428"/>
      <c r="R17" s="1428">
        <v>1</v>
      </c>
      <c r="S17" s="1428"/>
      <c r="T17" s="1428">
        <v>4</v>
      </c>
      <c r="U17" s="1428"/>
      <c r="V17" s="1428">
        <v>1</v>
      </c>
      <c r="W17" s="1428"/>
      <c r="X17" s="1428">
        <v>145</v>
      </c>
      <c r="Y17" s="1428"/>
      <c r="Z17" s="1428">
        <v>0</v>
      </c>
      <c r="AA17" s="1428"/>
      <c r="AB17" s="1428">
        <v>13</v>
      </c>
      <c r="AC17" s="1428"/>
      <c r="AD17" s="1428">
        <v>1</v>
      </c>
      <c r="AE17" s="1428"/>
      <c r="AF17" s="1434">
        <f t="shared" si="0"/>
        <v>172</v>
      </c>
      <c r="AW17" s="1418"/>
      <c r="AX17" s="1418"/>
      <c r="AY17" s="1418"/>
      <c r="AZ17" s="1418"/>
      <c r="BA17" s="1418"/>
      <c r="BB17" s="1418"/>
      <c r="BC17" s="1418"/>
      <c r="BD17" s="1418"/>
      <c r="BE17" s="1418"/>
      <c r="BF17" s="1418"/>
      <c r="BG17" s="1418"/>
      <c r="BH17" s="1418"/>
      <c r="BI17" s="1418"/>
      <c r="BJ17" s="1418"/>
      <c r="BK17" s="1418"/>
      <c r="BL17" s="1418"/>
      <c r="BM17" s="1418"/>
      <c r="BN17" s="1418"/>
      <c r="BO17" s="1418"/>
      <c r="BP17" s="1418"/>
      <c r="BQ17" s="1418"/>
      <c r="BR17" s="1418"/>
      <c r="BS17" s="1418"/>
      <c r="BT17" s="1418"/>
    </row>
    <row r="18" spans="1:72" ht="32.25" customHeight="1">
      <c r="A18" s="2222"/>
      <c r="B18" s="2222"/>
      <c r="C18" s="1423" t="s">
        <v>2305</v>
      </c>
      <c r="D18" s="1428"/>
      <c r="E18" s="1428"/>
      <c r="F18" s="1428"/>
      <c r="G18" s="1428"/>
      <c r="H18" s="1428"/>
      <c r="I18" s="1428"/>
      <c r="J18" s="1428"/>
      <c r="K18" s="1428"/>
      <c r="L18" s="1428"/>
      <c r="M18" s="1428"/>
      <c r="N18" s="1428"/>
      <c r="O18" s="1428"/>
      <c r="P18" s="1428"/>
      <c r="Q18" s="1428"/>
      <c r="R18" s="1428"/>
      <c r="S18" s="1428"/>
      <c r="T18" s="1428"/>
      <c r="U18" s="1428"/>
      <c r="V18" s="1428"/>
      <c r="W18" s="1428"/>
      <c r="X18" s="1428">
        <v>1</v>
      </c>
      <c r="Y18" s="1428"/>
      <c r="Z18" s="1428"/>
      <c r="AA18" s="1428"/>
      <c r="AB18" s="1428"/>
      <c r="AC18" s="1428"/>
      <c r="AD18" s="1428"/>
      <c r="AE18" s="1428"/>
      <c r="AF18" s="1434">
        <f t="shared" si="0"/>
        <v>1</v>
      </c>
      <c r="AW18" s="1418"/>
      <c r="AX18" s="1418"/>
      <c r="AY18" s="1418"/>
      <c r="AZ18" s="1418"/>
      <c r="BA18" s="1418"/>
      <c r="BB18" s="1418"/>
      <c r="BC18" s="1418"/>
      <c r="BD18" s="1418"/>
      <c r="BE18" s="1418"/>
      <c r="BF18" s="1418"/>
      <c r="BG18" s="1418"/>
      <c r="BH18" s="1418"/>
      <c r="BI18" s="1418"/>
      <c r="BJ18" s="1418"/>
      <c r="BK18" s="1418"/>
      <c r="BL18" s="1418"/>
      <c r="BM18" s="1418"/>
      <c r="BN18" s="1418"/>
      <c r="BO18" s="1418"/>
      <c r="BP18" s="1418"/>
      <c r="BQ18" s="1418"/>
      <c r="BR18" s="1418"/>
      <c r="BS18" s="1418"/>
      <c r="BT18" s="1418"/>
    </row>
    <row r="19" spans="1:72" ht="42">
      <c r="A19" s="2222"/>
      <c r="B19" s="1432" t="s">
        <v>2281</v>
      </c>
      <c r="C19" s="1423" t="s">
        <v>2282</v>
      </c>
      <c r="D19" s="1428">
        <v>0</v>
      </c>
      <c r="E19" s="1428"/>
      <c r="F19" s="1428">
        <v>0</v>
      </c>
      <c r="G19" s="1428"/>
      <c r="H19" s="1428">
        <v>5</v>
      </c>
      <c r="I19" s="1428"/>
      <c r="J19" s="1428">
        <v>2</v>
      </c>
      <c r="K19" s="1428"/>
      <c r="L19" s="1428">
        <v>0</v>
      </c>
      <c r="M19" s="1428"/>
      <c r="N19" s="1428">
        <v>1</v>
      </c>
      <c r="O19" s="1428"/>
      <c r="P19" s="1428">
        <v>1</v>
      </c>
      <c r="Q19" s="1428"/>
      <c r="R19" s="1428">
        <v>5</v>
      </c>
      <c r="S19" s="1428"/>
      <c r="T19" s="1428">
        <v>0</v>
      </c>
      <c r="U19" s="1428"/>
      <c r="V19" s="1428">
        <v>0</v>
      </c>
      <c r="W19" s="1428"/>
      <c r="X19" s="1428">
        <v>52</v>
      </c>
      <c r="Y19" s="1428"/>
      <c r="Z19" s="1428">
        <v>2</v>
      </c>
      <c r="AA19" s="1428"/>
      <c r="AB19" s="1428">
        <v>6</v>
      </c>
      <c r="AC19" s="1428"/>
      <c r="AD19" s="1428">
        <v>0</v>
      </c>
      <c r="AE19" s="1428"/>
      <c r="AF19" s="1434">
        <f t="shared" si="0"/>
        <v>74</v>
      </c>
      <c r="AW19" s="1418"/>
      <c r="AX19" s="1418"/>
      <c r="AY19" s="1418"/>
      <c r="AZ19" s="1418"/>
      <c r="BA19" s="1418"/>
      <c r="BB19" s="1418"/>
      <c r="BC19" s="1418"/>
      <c r="BD19" s="1418"/>
      <c r="BE19" s="1418"/>
      <c r="BF19" s="1418"/>
      <c r="BG19" s="1418"/>
      <c r="BH19" s="1418"/>
      <c r="BI19" s="1418"/>
      <c r="BJ19" s="1418"/>
      <c r="BK19" s="1418"/>
      <c r="BL19" s="1418"/>
      <c r="BM19" s="1418"/>
      <c r="BN19" s="1418"/>
      <c r="BO19" s="1418"/>
      <c r="BP19" s="1418"/>
      <c r="BQ19" s="1418"/>
      <c r="BR19" s="1418"/>
      <c r="BS19" s="1418"/>
      <c r="BT19" s="1418"/>
    </row>
    <row r="20" spans="1:72" ht="35.25" customHeight="1">
      <c r="A20" s="2222"/>
      <c r="B20" s="2225" t="s">
        <v>2283</v>
      </c>
      <c r="C20" s="1423" t="s">
        <v>2276</v>
      </c>
      <c r="D20" s="1428">
        <v>2</v>
      </c>
      <c r="E20" s="1428"/>
      <c r="F20" s="1428">
        <v>0</v>
      </c>
      <c r="G20" s="1428"/>
      <c r="H20" s="1428">
        <v>5</v>
      </c>
      <c r="I20" s="1428"/>
      <c r="J20" s="1428">
        <v>1</v>
      </c>
      <c r="K20" s="1428"/>
      <c r="L20" s="1428">
        <v>3</v>
      </c>
      <c r="M20" s="1428"/>
      <c r="N20" s="1428">
        <v>6</v>
      </c>
      <c r="O20" s="1428"/>
      <c r="P20" s="1428">
        <v>0</v>
      </c>
      <c r="Q20" s="1428"/>
      <c r="R20" s="1428">
        <v>3</v>
      </c>
      <c r="S20" s="1428"/>
      <c r="T20" s="1428">
        <v>1</v>
      </c>
      <c r="U20" s="1428"/>
      <c r="V20" s="1428">
        <v>2</v>
      </c>
      <c r="W20" s="1428"/>
      <c r="X20" s="1428">
        <v>87</v>
      </c>
      <c r="Y20" s="1428"/>
      <c r="Z20" s="1428">
        <v>1</v>
      </c>
      <c r="AA20" s="1428"/>
      <c r="AB20" s="1428">
        <v>12</v>
      </c>
      <c r="AC20" s="1428"/>
      <c r="AD20" s="1428">
        <v>2</v>
      </c>
      <c r="AE20" s="1428"/>
      <c r="AF20" s="1434">
        <f t="shared" si="0"/>
        <v>125</v>
      </c>
      <c r="AW20" s="1418"/>
      <c r="AX20" s="1418"/>
      <c r="AY20" s="1418"/>
      <c r="AZ20" s="1418"/>
      <c r="BA20" s="1418"/>
      <c r="BB20" s="1418"/>
      <c r="BC20" s="1418"/>
      <c r="BD20" s="1418"/>
      <c r="BE20" s="1418"/>
      <c r="BF20" s="1418"/>
      <c r="BG20" s="1418"/>
      <c r="BH20" s="1418"/>
      <c r="BI20" s="1418"/>
      <c r="BJ20" s="1418"/>
      <c r="BK20" s="1418"/>
      <c r="BL20" s="1418"/>
      <c r="BM20" s="1418"/>
      <c r="BN20" s="1418"/>
      <c r="BO20" s="1418"/>
      <c r="BP20" s="1418"/>
      <c r="BQ20" s="1418"/>
      <c r="BR20" s="1418"/>
      <c r="BS20" s="1418"/>
      <c r="BT20" s="1418"/>
    </row>
    <row r="21" spans="1:72" ht="32.25" customHeight="1" thickBot="1">
      <c r="A21" s="2223"/>
      <c r="B21" s="2223"/>
      <c r="C21" s="1424" t="s">
        <v>2280</v>
      </c>
      <c r="D21" s="1429">
        <v>6</v>
      </c>
      <c r="E21" s="1429"/>
      <c r="F21" s="1429">
        <v>0</v>
      </c>
      <c r="G21" s="1429"/>
      <c r="H21" s="1429">
        <v>0</v>
      </c>
      <c r="I21" s="1429"/>
      <c r="J21" s="1429">
        <v>0</v>
      </c>
      <c r="K21" s="1429"/>
      <c r="L21" s="1429">
        <v>1</v>
      </c>
      <c r="M21" s="1429"/>
      <c r="N21" s="1429">
        <v>0</v>
      </c>
      <c r="O21" s="1429"/>
      <c r="P21" s="1429">
        <v>0</v>
      </c>
      <c r="Q21" s="1429"/>
      <c r="R21" s="1429">
        <v>1</v>
      </c>
      <c r="S21" s="1429"/>
      <c r="T21" s="1429">
        <v>1</v>
      </c>
      <c r="U21" s="1429"/>
      <c r="V21" s="1429">
        <v>0</v>
      </c>
      <c r="W21" s="1429"/>
      <c r="X21" s="1429">
        <v>46</v>
      </c>
      <c r="Y21" s="1429"/>
      <c r="Z21" s="1429">
        <v>0</v>
      </c>
      <c r="AA21" s="1429"/>
      <c r="AB21" s="1429">
        <v>0</v>
      </c>
      <c r="AC21" s="1429"/>
      <c r="AD21" s="1429">
        <v>0</v>
      </c>
      <c r="AE21" s="1429"/>
      <c r="AF21" s="1435">
        <f t="shared" si="0"/>
        <v>55</v>
      </c>
      <c r="AW21" s="1418"/>
      <c r="AX21" s="1418"/>
      <c r="AY21" s="1418"/>
      <c r="AZ21" s="1418"/>
      <c r="BA21" s="1418"/>
      <c r="BB21" s="1418"/>
      <c r="BC21" s="1418"/>
      <c r="BD21" s="1418"/>
      <c r="BE21" s="1418"/>
      <c r="BF21" s="1418"/>
      <c r="BG21" s="1418"/>
      <c r="BH21" s="1418"/>
      <c r="BI21" s="1418"/>
      <c r="BJ21" s="1418"/>
      <c r="BK21" s="1418"/>
      <c r="BL21" s="1418"/>
      <c r="BM21" s="1418"/>
      <c r="BN21" s="1418"/>
      <c r="BO21" s="1418"/>
      <c r="BP21" s="1418"/>
      <c r="BQ21" s="1418"/>
      <c r="BR21" s="1418"/>
      <c r="BS21" s="1418"/>
      <c r="BT21" s="1418"/>
    </row>
    <row r="26" spans="1:72">
      <c r="A26" s="2208"/>
      <c r="B26" s="2208"/>
      <c r="C26" s="2208"/>
      <c r="D26" s="2208"/>
      <c r="E26" s="2208"/>
      <c r="F26" s="2208"/>
      <c r="G26" s="2208"/>
      <c r="H26" s="2208"/>
      <c r="I26" s="2208"/>
      <c r="J26" s="2208"/>
      <c r="K26" s="2208"/>
      <c r="L26" s="2208"/>
      <c r="M26" s="2208"/>
      <c r="N26" s="2208"/>
      <c r="O26" s="2208"/>
      <c r="P26" s="2208"/>
      <c r="Q26" s="2208"/>
      <c r="R26" s="2208"/>
      <c r="S26" s="2208"/>
      <c r="T26" s="2208"/>
      <c r="U26" s="2208"/>
      <c r="V26" s="2208"/>
      <c r="W26" s="2208"/>
      <c r="X26" s="2208"/>
      <c r="Y26" s="2208"/>
      <c r="Z26" s="2208"/>
      <c r="AA26" s="2208"/>
      <c r="AB26" s="2208"/>
      <c r="AC26" s="2208"/>
      <c r="AD26" s="2208"/>
      <c r="AE26" s="2208"/>
      <c r="AF26" s="2208"/>
      <c r="AW26" s="1418"/>
      <c r="AX26" s="1418"/>
      <c r="AY26" s="1418"/>
      <c r="AZ26" s="1418"/>
      <c r="BA26" s="1418"/>
      <c r="BB26" s="1418"/>
      <c r="BC26" s="1418"/>
      <c r="BD26" s="1418"/>
      <c r="BE26" s="1418"/>
      <c r="BF26" s="1418"/>
      <c r="BG26" s="1418"/>
      <c r="BH26" s="1418"/>
      <c r="BI26" s="1418"/>
      <c r="BJ26" s="1418"/>
      <c r="BK26" s="1418"/>
      <c r="BL26" s="1418"/>
      <c r="BM26" s="1418"/>
      <c r="BN26" s="1418"/>
      <c r="BO26" s="1418"/>
      <c r="BP26" s="1418"/>
      <c r="BQ26" s="1418"/>
      <c r="BR26" s="1418"/>
      <c r="BS26" s="1418"/>
      <c r="BT26" s="1418"/>
    </row>
  </sheetData>
  <mergeCells count="42">
    <mergeCell ref="Z5:AA5"/>
    <mergeCell ref="A2:AF2"/>
    <mergeCell ref="AB4:AF4"/>
    <mergeCell ref="A5:C6"/>
    <mergeCell ref="D5:E5"/>
    <mergeCell ref="F5:G5"/>
    <mergeCell ref="H5:I5"/>
    <mergeCell ref="J5:K5"/>
    <mergeCell ref="L5:M5"/>
    <mergeCell ref="N5:O5"/>
    <mergeCell ref="AI8:AI13"/>
    <mergeCell ref="A14:A21"/>
    <mergeCell ref="B14:B15"/>
    <mergeCell ref="B16:B18"/>
    <mergeCell ref="B20:B21"/>
    <mergeCell ref="O8:O13"/>
    <mergeCell ref="Q8:Q13"/>
    <mergeCell ref="S8:S13"/>
    <mergeCell ref="U8:U13"/>
    <mergeCell ref="W8:W13"/>
    <mergeCell ref="Y8:Y13"/>
    <mergeCell ref="A8:B13"/>
    <mergeCell ref="E8:E13"/>
    <mergeCell ref="G8:G13"/>
    <mergeCell ref="I8:I13"/>
    <mergeCell ref="K8:K13"/>
    <mergeCell ref="A26:AF26"/>
    <mergeCell ref="T3:X3"/>
    <mergeCell ref="AA8:AA13"/>
    <mergeCell ref="AC8:AC13"/>
    <mergeCell ref="AE8:AE13"/>
    <mergeCell ref="AF8:AF13"/>
    <mergeCell ref="AB5:AC5"/>
    <mergeCell ref="AD5:AE5"/>
    <mergeCell ref="AF5:AF6"/>
    <mergeCell ref="A7:C7"/>
    <mergeCell ref="M8:M13"/>
    <mergeCell ref="P5:Q5"/>
    <mergeCell ref="R5:S5"/>
    <mergeCell ref="T5:U5"/>
    <mergeCell ref="V5:W5"/>
    <mergeCell ref="X5:Y5"/>
  </mergeCells>
  <pageMargins left="0.2" right="0.2" top="0.25" bottom="0.25" header="0.3" footer="0.3"/>
  <pageSetup paperSize="9" scale="8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"/>
  <sheetViews>
    <sheetView workbookViewId="0">
      <selection activeCell="A5" sqref="A5:C6"/>
    </sheetView>
  </sheetViews>
  <sheetFormatPr defaultRowHeight="12.75"/>
  <cols>
    <col min="1" max="1" width="5.140625" customWidth="1"/>
    <col min="2" max="2" width="5.28515625" customWidth="1"/>
    <col min="3" max="3" width="15.42578125" customWidth="1"/>
    <col min="4" max="23" width="4.5703125" customWidth="1"/>
    <col min="24" max="24" width="6.28515625" customWidth="1"/>
    <col min="25" max="31" width="4.5703125" customWidth="1"/>
    <col min="32" max="32" width="5.42578125" customWidth="1"/>
  </cols>
  <sheetData>
    <row r="1" spans="1:32" ht="12.75" customHeight="1">
      <c r="A1" s="1419"/>
      <c r="B1" s="1419"/>
      <c r="C1" s="1419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8"/>
      <c r="W1" s="1418"/>
      <c r="X1" s="1418"/>
      <c r="Y1" s="1418"/>
      <c r="Z1" s="1418"/>
      <c r="AA1" s="1418"/>
      <c r="AB1" s="1418"/>
      <c r="AC1" s="1418"/>
      <c r="AD1" s="1418"/>
      <c r="AE1" s="1418"/>
      <c r="AF1" s="1419"/>
    </row>
    <row r="2" spans="1:32">
      <c r="A2" s="2235" t="s">
        <v>2263</v>
      </c>
      <c r="B2" s="2235"/>
      <c r="C2" s="2235"/>
      <c r="D2" s="2235"/>
      <c r="E2" s="2235"/>
      <c r="F2" s="2235"/>
      <c r="G2" s="2235"/>
      <c r="H2" s="2235"/>
      <c r="I2" s="2235"/>
      <c r="J2" s="2235"/>
      <c r="K2" s="2235"/>
      <c r="L2" s="2235"/>
      <c r="M2" s="2235"/>
      <c r="N2" s="2235"/>
      <c r="O2" s="2235"/>
      <c r="P2" s="2235"/>
      <c r="Q2" s="2235"/>
      <c r="R2" s="2235"/>
      <c r="S2" s="2235"/>
      <c r="T2" s="2235"/>
      <c r="U2" s="2235"/>
      <c r="V2" s="2235"/>
      <c r="W2" s="2235"/>
      <c r="X2" s="2235"/>
      <c r="Y2" s="2235"/>
      <c r="Z2" s="2235"/>
      <c r="AA2" s="2235"/>
      <c r="AB2" s="2235"/>
      <c r="AC2" s="2235"/>
      <c r="AD2" s="2235"/>
      <c r="AE2" s="2235"/>
      <c r="AF2" s="2235"/>
    </row>
    <row r="3" spans="1:32">
      <c r="A3" s="1419"/>
      <c r="B3" s="1419"/>
      <c r="C3" s="1419"/>
      <c r="D3" s="1418"/>
      <c r="E3" s="1418"/>
      <c r="F3" s="1418"/>
      <c r="G3" s="1418"/>
      <c r="H3" s="1418"/>
      <c r="I3" s="1418"/>
      <c r="J3" s="1418"/>
      <c r="K3" s="1418"/>
      <c r="L3" s="1418"/>
      <c r="M3" s="1418"/>
      <c r="N3" s="1418"/>
      <c r="O3" s="1418"/>
      <c r="P3" s="1418"/>
      <c r="Q3" s="1418"/>
      <c r="R3" s="1418"/>
      <c r="S3" s="2208" t="s">
        <v>2118</v>
      </c>
      <c r="T3" s="2208"/>
      <c r="U3" s="2208"/>
      <c r="V3" s="2208"/>
      <c r="W3" s="2208"/>
      <c r="X3" s="1418"/>
      <c r="Y3" s="1418"/>
      <c r="Z3" s="1418"/>
      <c r="AA3" s="1418"/>
      <c r="AB3" s="1418"/>
      <c r="AC3" s="1418"/>
      <c r="AD3" s="1418"/>
      <c r="AE3" s="1418"/>
      <c r="AF3" s="1419"/>
    </row>
    <row r="4" spans="1:32" ht="12.75" customHeight="1">
      <c r="A4" s="1419"/>
      <c r="B4" s="1419"/>
      <c r="C4" s="1419"/>
      <c r="D4" s="1418"/>
      <c r="E4" s="1418"/>
      <c r="F4" s="1418"/>
      <c r="G4" s="1418"/>
      <c r="H4" s="1418"/>
      <c r="I4" s="1418"/>
      <c r="J4" s="1418"/>
      <c r="K4" s="1418"/>
      <c r="L4" s="1418"/>
      <c r="M4" s="1418"/>
      <c r="N4" s="1418"/>
      <c r="O4" s="1418"/>
      <c r="P4" s="1418"/>
      <c r="Q4" s="1418"/>
      <c r="R4" s="1418"/>
      <c r="S4" s="1418"/>
      <c r="T4" s="1418"/>
      <c r="U4" s="1418"/>
      <c r="V4" s="1418"/>
      <c r="W4" s="1418"/>
      <c r="X4" s="1418"/>
      <c r="Y4" s="1418"/>
      <c r="Z4" s="1418"/>
      <c r="AA4" s="1418"/>
      <c r="AB4" s="2232" t="s">
        <v>2264</v>
      </c>
      <c r="AC4" s="2232"/>
      <c r="AD4" s="2232"/>
      <c r="AE4" s="2232"/>
      <c r="AF4" s="2232"/>
    </row>
    <row r="5" spans="1:32" ht="73.5" customHeight="1">
      <c r="A5" s="2236" t="s">
        <v>2265</v>
      </c>
      <c r="B5" s="2236"/>
      <c r="C5" s="2236"/>
      <c r="D5" s="2234" t="s">
        <v>345</v>
      </c>
      <c r="E5" s="2234"/>
      <c r="F5" s="2234" t="s">
        <v>149</v>
      </c>
      <c r="G5" s="2234"/>
      <c r="H5" s="2234" t="s">
        <v>528</v>
      </c>
      <c r="I5" s="2234"/>
      <c r="J5" s="2234" t="s">
        <v>529</v>
      </c>
      <c r="K5" s="2234"/>
      <c r="L5" s="2234" t="s">
        <v>151</v>
      </c>
      <c r="M5" s="2234"/>
      <c r="N5" s="2234" t="s">
        <v>152</v>
      </c>
      <c r="O5" s="2234"/>
      <c r="P5" s="2234" t="s">
        <v>346</v>
      </c>
      <c r="Q5" s="2234"/>
      <c r="R5" s="2234" t="s">
        <v>347</v>
      </c>
      <c r="S5" s="2234"/>
      <c r="T5" s="2234" t="s">
        <v>155</v>
      </c>
      <c r="U5" s="2234"/>
      <c r="V5" s="2234" t="s">
        <v>533</v>
      </c>
      <c r="W5" s="2234"/>
      <c r="X5" s="2234" t="s">
        <v>526</v>
      </c>
      <c r="Y5" s="2234"/>
      <c r="Z5" s="2234" t="s">
        <v>192</v>
      </c>
      <c r="AA5" s="2234"/>
      <c r="AB5" s="2234" t="s">
        <v>496</v>
      </c>
      <c r="AC5" s="2234"/>
      <c r="AD5" s="2234" t="s">
        <v>158</v>
      </c>
      <c r="AE5" s="2234"/>
      <c r="AF5" s="2237" t="s">
        <v>2266</v>
      </c>
    </row>
    <row r="6" spans="1:32" ht="52.5" customHeight="1" thickBot="1">
      <c r="A6" s="2236"/>
      <c r="B6" s="2236"/>
      <c r="C6" s="2236"/>
      <c r="D6" s="1421" t="s">
        <v>2267</v>
      </c>
      <c r="E6" s="1421" t="s">
        <v>2268</v>
      </c>
      <c r="F6" s="1421" t="s">
        <v>2267</v>
      </c>
      <c r="G6" s="1421" t="s">
        <v>2268</v>
      </c>
      <c r="H6" s="1421" t="s">
        <v>2267</v>
      </c>
      <c r="I6" s="1421" t="s">
        <v>2268</v>
      </c>
      <c r="J6" s="1421" t="s">
        <v>2267</v>
      </c>
      <c r="K6" s="1421" t="s">
        <v>2268</v>
      </c>
      <c r="L6" s="1421" t="s">
        <v>2267</v>
      </c>
      <c r="M6" s="1421" t="s">
        <v>2268</v>
      </c>
      <c r="N6" s="1421" t="s">
        <v>2267</v>
      </c>
      <c r="O6" s="1421" t="s">
        <v>2268</v>
      </c>
      <c r="P6" s="1421" t="s">
        <v>2267</v>
      </c>
      <c r="Q6" s="1421" t="s">
        <v>2268</v>
      </c>
      <c r="R6" s="1421" t="s">
        <v>2267</v>
      </c>
      <c r="S6" s="1421" t="s">
        <v>2268</v>
      </c>
      <c r="T6" s="1421" t="s">
        <v>2267</v>
      </c>
      <c r="U6" s="1421" t="s">
        <v>2268</v>
      </c>
      <c r="V6" s="1421" t="s">
        <v>2267</v>
      </c>
      <c r="W6" s="1421" t="s">
        <v>2268</v>
      </c>
      <c r="X6" s="1421" t="s">
        <v>2267</v>
      </c>
      <c r="Y6" s="1421" t="s">
        <v>2268</v>
      </c>
      <c r="Z6" s="1421" t="s">
        <v>2267</v>
      </c>
      <c r="AA6" s="1421" t="s">
        <v>2268</v>
      </c>
      <c r="AB6" s="1421" t="s">
        <v>2267</v>
      </c>
      <c r="AC6" s="1421" t="s">
        <v>2268</v>
      </c>
      <c r="AD6" s="1421" t="s">
        <v>2267</v>
      </c>
      <c r="AE6" s="1421" t="s">
        <v>2268</v>
      </c>
      <c r="AF6" s="2238"/>
    </row>
    <row r="7" spans="1:32" ht="30" customHeight="1">
      <c r="A7" s="2228" t="s">
        <v>2284</v>
      </c>
      <c r="B7" s="2229"/>
      <c r="C7" s="1442" t="s">
        <v>2285</v>
      </c>
      <c r="D7" s="1427">
        <v>34</v>
      </c>
      <c r="E7" s="1427"/>
      <c r="F7" s="1427">
        <v>24</v>
      </c>
      <c r="G7" s="1427"/>
      <c r="H7" s="1427">
        <v>45</v>
      </c>
      <c r="I7" s="1427"/>
      <c r="J7" s="1427">
        <v>11</v>
      </c>
      <c r="K7" s="1427"/>
      <c r="L7" s="1427">
        <v>23</v>
      </c>
      <c r="M7" s="1427"/>
      <c r="N7" s="1427">
        <v>40</v>
      </c>
      <c r="O7" s="1427"/>
      <c r="P7" s="1427">
        <v>13</v>
      </c>
      <c r="Q7" s="1427"/>
      <c r="R7" s="1427">
        <v>19</v>
      </c>
      <c r="S7" s="1427"/>
      <c r="T7" s="1427">
        <v>19</v>
      </c>
      <c r="U7" s="1427"/>
      <c r="V7" s="1427">
        <v>14</v>
      </c>
      <c r="W7" s="1427"/>
      <c r="X7" s="1427">
        <v>949</v>
      </c>
      <c r="Y7" s="1427"/>
      <c r="Z7" s="1427">
        <v>23</v>
      </c>
      <c r="AA7" s="1427"/>
      <c r="AB7" s="1427">
        <v>30</v>
      </c>
      <c r="AC7" s="1427"/>
      <c r="AD7" s="1427">
        <v>23</v>
      </c>
      <c r="AE7" s="1427"/>
      <c r="AF7" s="1433">
        <f t="shared" ref="AF7:AF22" si="0">SUM(D7:AE7)</f>
        <v>1267</v>
      </c>
    </row>
    <row r="8" spans="1:32" ht="30" customHeight="1">
      <c r="A8" s="2228"/>
      <c r="B8" s="2229"/>
      <c r="C8" s="1436" t="s">
        <v>2286</v>
      </c>
      <c r="D8" s="1428">
        <v>64</v>
      </c>
      <c r="E8" s="1428"/>
      <c r="F8" s="1428">
        <v>76</v>
      </c>
      <c r="G8" s="1428"/>
      <c r="H8" s="1428">
        <v>98</v>
      </c>
      <c r="I8" s="1428"/>
      <c r="J8" s="1428">
        <v>38</v>
      </c>
      <c r="K8" s="1428"/>
      <c r="L8" s="1428">
        <v>57</v>
      </c>
      <c r="M8" s="1428"/>
      <c r="N8" s="1428">
        <v>87</v>
      </c>
      <c r="O8" s="1428"/>
      <c r="P8" s="1428">
        <v>32</v>
      </c>
      <c r="Q8" s="1428"/>
      <c r="R8" s="1428">
        <v>58</v>
      </c>
      <c r="S8" s="1428"/>
      <c r="T8" s="1428">
        <v>60</v>
      </c>
      <c r="U8" s="1428"/>
      <c r="V8" s="1428">
        <v>37</v>
      </c>
      <c r="W8" s="1428"/>
      <c r="X8" s="1428">
        <v>2548</v>
      </c>
      <c r="Y8" s="1428"/>
      <c r="Z8" s="1428">
        <v>61</v>
      </c>
      <c r="AA8" s="1428"/>
      <c r="AB8" s="1428">
        <v>95</v>
      </c>
      <c r="AC8" s="1428"/>
      <c r="AD8" s="1428">
        <v>64</v>
      </c>
      <c r="AE8" s="1428"/>
      <c r="AF8" s="1434">
        <f t="shared" si="0"/>
        <v>3375</v>
      </c>
    </row>
    <row r="9" spans="1:32" ht="30" customHeight="1">
      <c r="A9" s="2228"/>
      <c r="B9" s="2229"/>
      <c r="C9" s="1436" t="s">
        <v>2287</v>
      </c>
      <c r="D9" s="1428">
        <v>31</v>
      </c>
      <c r="E9" s="1428"/>
      <c r="F9" s="1428">
        <v>15</v>
      </c>
      <c r="G9" s="1428"/>
      <c r="H9" s="1428">
        <v>70</v>
      </c>
      <c r="I9" s="1428"/>
      <c r="J9" s="1428">
        <v>8</v>
      </c>
      <c r="K9" s="1428"/>
      <c r="L9" s="1428">
        <v>16</v>
      </c>
      <c r="M9" s="1428"/>
      <c r="N9" s="1428">
        <v>27</v>
      </c>
      <c r="O9" s="1428"/>
      <c r="P9" s="1428">
        <v>21</v>
      </c>
      <c r="Q9" s="1428"/>
      <c r="R9" s="1428">
        <v>22</v>
      </c>
      <c r="S9" s="1428"/>
      <c r="T9" s="1428">
        <v>43</v>
      </c>
      <c r="U9" s="1428"/>
      <c r="V9" s="1428">
        <v>13</v>
      </c>
      <c r="W9" s="1428"/>
      <c r="X9" s="1428">
        <v>653</v>
      </c>
      <c r="Y9" s="1428"/>
      <c r="Z9" s="1428">
        <v>23</v>
      </c>
      <c r="AA9" s="1428"/>
      <c r="AB9" s="1428">
        <v>39</v>
      </c>
      <c r="AC9" s="1428"/>
      <c r="AD9" s="1428">
        <v>15</v>
      </c>
      <c r="AE9" s="1428"/>
      <c r="AF9" s="1434">
        <f t="shared" si="0"/>
        <v>996</v>
      </c>
    </row>
    <row r="10" spans="1:32" ht="30" customHeight="1">
      <c r="A10" s="2228"/>
      <c r="B10" s="2229"/>
      <c r="C10" s="1436" t="s">
        <v>2288</v>
      </c>
      <c r="D10" s="1428">
        <v>67</v>
      </c>
      <c r="E10" s="1428"/>
      <c r="F10" s="1428">
        <v>25</v>
      </c>
      <c r="G10" s="1428"/>
      <c r="H10" s="1428">
        <v>82</v>
      </c>
      <c r="I10" s="1428"/>
      <c r="J10" s="1428">
        <v>24</v>
      </c>
      <c r="K10" s="1428"/>
      <c r="L10" s="1428">
        <v>17</v>
      </c>
      <c r="M10" s="1428"/>
      <c r="N10" s="1428">
        <v>54</v>
      </c>
      <c r="O10" s="1428"/>
      <c r="P10" s="1428">
        <v>46</v>
      </c>
      <c r="Q10" s="1428"/>
      <c r="R10" s="1428">
        <v>39</v>
      </c>
      <c r="S10" s="1428"/>
      <c r="T10" s="1428">
        <v>64</v>
      </c>
      <c r="U10" s="1428"/>
      <c r="V10" s="1428">
        <v>27</v>
      </c>
      <c r="W10" s="1428"/>
      <c r="X10" s="1428">
        <v>966</v>
      </c>
      <c r="Y10" s="1428"/>
      <c r="Z10" s="1428">
        <v>40</v>
      </c>
      <c r="AA10" s="1428"/>
      <c r="AB10" s="1428">
        <v>58</v>
      </c>
      <c r="AC10" s="1428"/>
      <c r="AD10" s="1428">
        <v>32</v>
      </c>
      <c r="AE10" s="1428"/>
      <c r="AF10" s="1434">
        <f t="shared" si="0"/>
        <v>1541</v>
      </c>
    </row>
    <row r="11" spans="1:32" ht="30" customHeight="1">
      <c r="A11" s="2228"/>
      <c r="B11" s="2229"/>
      <c r="C11" s="1436" t="s">
        <v>2289</v>
      </c>
      <c r="D11" s="1428">
        <v>133</v>
      </c>
      <c r="E11" s="1428"/>
      <c r="F11" s="1428">
        <v>63</v>
      </c>
      <c r="G11" s="1428"/>
      <c r="H11" s="1428">
        <v>223</v>
      </c>
      <c r="I11" s="1428"/>
      <c r="J11" s="1428">
        <v>79</v>
      </c>
      <c r="K11" s="1428"/>
      <c r="L11" s="1428">
        <v>60</v>
      </c>
      <c r="M11" s="1428"/>
      <c r="N11" s="1428">
        <v>182</v>
      </c>
      <c r="O11" s="1428"/>
      <c r="P11" s="1428">
        <v>151</v>
      </c>
      <c r="Q11" s="1428"/>
      <c r="R11" s="1428">
        <v>97</v>
      </c>
      <c r="S11" s="1428"/>
      <c r="T11" s="1428">
        <v>100</v>
      </c>
      <c r="U11" s="1428"/>
      <c r="V11" s="1428">
        <v>77</v>
      </c>
      <c r="W11" s="1428"/>
      <c r="X11" s="1428">
        <v>1503</v>
      </c>
      <c r="Y11" s="1428"/>
      <c r="Z11" s="1428">
        <v>142</v>
      </c>
      <c r="AA11" s="1428"/>
      <c r="AB11" s="1428">
        <v>145</v>
      </c>
      <c r="AC11" s="1428"/>
      <c r="AD11" s="1428">
        <v>77</v>
      </c>
      <c r="AE11" s="1428"/>
      <c r="AF11" s="1434">
        <f t="shared" si="0"/>
        <v>3032</v>
      </c>
    </row>
    <row r="12" spans="1:32" ht="30" customHeight="1">
      <c r="A12" s="2228"/>
      <c r="B12" s="2229"/>
      <c r="C12" s="1436" t="s">
        <v>2290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1428"/>
      <c r="S12" s="1428"/>
      <c r="T12" s="1428"/>
      <c r="U12" s="1428"/>
      <c r="V12" s="1428"/>
      <c r="W12" s="1428"/>
      <c r="X12" s="1428"/>
      <c r="Y12" s="1428"/>
      <c r="Z12" s="1428"/>
      <c r="AA12" s="1428"/>
      <c r="AB12" s="1428"/>
      <c r="AC12" s="1428"/>
      <c r="AD12" s="1428"/>
      <c r="AE12" s="1428"/>
      <c r="AF12" s="1434">
        <f t="shared" si="0"/>
        <v>0</v>
      </c>
    </row>
    <row r="13" spans="1:32" ht="30" customHeight="1">
      <c r="A13" s="2228"/>
      <c r="B13" s="2229"/>
      <c r="C13" s="1436" t="s">
        <v>2291</v>
      </c>
      <c r="D13" s="1428">
        <v>0</v>
      </c>
      <c r="E13" s="1428"/>
      <c r="F13" s="1428">
        <v>0</v>
      </c>
      <c r="G13" s="1428"/>
      <c r="H13" s="1428">
        <v>0</v>
      </c>
      <c r="I13" s="1428"/>
      <c r="J13" s="1428">
        <v>0</v>
      </c>
      <c r="K13" s="1428"/>
      <c r="L13" s="1428">
        <v>0</v>
      </c>
      <c r="M13" s="1428"/>
      <c r="N13" s="1428">
        <v>2</v>
      </c>
      <c r="O13" s="1428"/>
      <c r="P13" s="1428">
        <v>1</v>
      </c>
      <c r="Q13" s="1428"/>
      <c r="R13" s="1428">
        <v>0</v>
      </c>
      <c r="S13" s="1428"/>
      <c r="T13" s="1428">
        <v>0</v>
      </c>
      <c r="U13" s="1428"/>
      <c r="V13" s="1428">
        <v>1</v>
      </c>
      <c r="W13" s="1428"/>
      <c r="X13" s="1428">
        <v>136</v>
      </c>
      <c r="Y13" s="1428"/>
      <c r="Z13" s="1428">
        <v>1</v>
      </c>
      <c r="AA13" s="1428"/>
      <c r="AB13" s="1428">
        <v>2</v>
      </c>
      <c r="AC13" s="1428"/>
      <c r="AD13" s="1428">
        <v>3</v>
      </c>
      <c r="AE13" s="1428"/>
      <c r="AF13" s="1434">
        <f t="shared" si="0"/>
        <v>146</v>
      </c>
    </row>
    <row r="14" spans="1:32" ht="30" customHeight="1" thickBot="1">
      <c r="A14" s="2230"/>
      <c r="B14" s="2231"/>
      <c r="C14" s="1437" t="s">
        <v>2292</v>
      </c>
      <c r="D14" s="1429">
        <v>1</v>
      </c>
      <c r="E14" s="1429"/>
      <c r="F14" s="1429">
        <v>0</v>
      </c>
      <c r="G14" s="1429"/>
      <c r="H14" s="1429">
        <v>0</v>
      </c>
      <c r="I14" s="1429"/>
      <c r="J14" s="1429">
        <v>0</v>
      </c>
      <c r="K14" s="1429"/>
      <c r="L14" s="1429">
        <v>0</v>
      </c>
      <c r="M14" s="1429"/>
      <c r="N14" s="1429">
        <v>1</v>
      </c>
      <c r="O14" s="1429"/>
      <c r="P14" s="1429">
        <v>0</v>
      </c>
      <c r="Q14" s="1429"/>
      <c r="R14" s="1429">
        <v>0</v>
      </c>
      <c r="S14" s="1429"/>
      <c r="T14" s="1429">
        <v>0</v>
      </c>
      <c r="U14" s="1429"/>
      <c r="V14" s="1429">
        <v>0</v>
      </c>
      <c r="W14" s="1429"/>
      <c r="X14" s="1429">
        <v>18</v>
      </c>
      <c r="Y14" s="1429"/>
      <c r="Z14" s="1429">
        <v>0</v>
      </c>
      <c r="AA14" s="1429"/>
      <c r="AB14" s="1429">
        <v>1</v>
      </c>
      <c r="AC14" s="1429"/>
      <c r="AD14" s="1429">
        <v>0</v>
      </c>
      <c r="AE14" s="1429"/>
      <c r="AF14" s="1435">
        <f t="shared" si="0"/>
        <v>21</v>
      </c>
    </row>
    <row r="15" spans="1:32" ht="30" customHeight="1">
      <c r="A15" s="2226" t="s">
        <v>2293</v>
      </c>
      <c r="B15" s="2227"/>
      <c r="C15" s="1438" t="s">
        <v>2294</v>
      </c>
      <c r="D15" s="1427">
        <v>7</v>
      </c>
      <c r="E15" s="1427">
        <v>108</v>
      </c>
      <c r="F15" s="1427">
        <v>3</v>
      </c>
      <c r="G15" s="1427">
        <v>102</v>
      </c>
      <c r="H15" s="1427">
        <v>4</v>
      </c>
      <c r="I15" s="1427">
        <v>136</v>
      </c>
      <c r="J15" s="1427">
        <v>2</v>
      </c>
      <c r="K15" s="1427">
        <v>98</v>
      </c>
      <c r="L15" s="1427">
        <v>3</v>
      </c>
      <c r="M15" s="1427">
        <v>97</v>
      </c>
      <c r="N15" s="1427">
        <v>4</v>
      </c>
      <c r="O15" s="1427">
        <v>198</v>
      </c>
      <c r="P15" s="1427">
        <v>3</v>
      </c>
      <c r="Q15" s="1427">
        <v>116</v>
      </c>
      <c r="R15" s="1427">
        <v>3</v>
      </c>
      <c r="S15" s="1427">
        <v>88</v>
      </c>
      <c r="T15" s="1427">
        <v>6</v>
      </c>
      <c r="U15" s="1427">
        <v>142</v>
      </c>
      <c r="V15" s="1427">
        <v>3</v>
      </c>
      <c r="W15" s="1427">
        <v>107</v>
      </c>
      <c r="X15" s="1427">
        <v>165</v>
      </c>
      <c r="Y15" s="1427">
        <v>638</v>
      </c>
      <c r="Z15" s="1427">
        <v>3</v>
      </c>
      <c r="AA15" s="1427">
        <v>23</v>
      </c>
      <c r="AB15" s="1427">
        <v>32</v>
      </c>
      <c r="AC15" s="1427">
        <v>130</v>
      </c>
      <c r="AD15" s="1427">
        <v>2</v>
      </c>
      <c r="AE15" s="1427">
        <v>48</v>
      </c>
      <c r="AF15" s="1433">
        <f t="shared" si="0"/>
        <v>2271</v>
      </c>
    </row>
    <row r="16" spans="1:32" ht="30" customHeight="1">
      <c r="A16" s="2228"/>
      <c r="B16" s="2229"/>
      <c r="C16" s="1439" t="s">
        <v>2295</v>
      </c>
      <c r="D16" s="1428">
        <v>16</v>
      </c>
      <c r="E16" s="1428">
        <v>11</v>
      </c>
      <c r="F16" s="1428">
        <v>20</v>
      </c>
      <c r="G16" s="1428">
        <v>9</v>
      </c>
      <c r="H16" s="1428">
        <v>18</v>
      </c>
      <c r="I16" s="1428">
        <v>30</v>
      </c>
      <c r="J16" s="1428">
        <v>10</v>
      </c>
      <c r="K16" s="1428">
        <v>4</v>
      </c>
      <c r="L16" s="1428">
        <v>18</v>
      </c>
      <c r="M16" s="1428">
        <v>2</v>
      </c>
      <c r="N16" s="1428">
        <v>18</v>
      </c>
      <c r="O16" s="1428">
        <v>38</v>
      </c>
      <c r="P16" s="1428">
        <v>22</v>
      </c>
      <c r="Q16" s="1428">
        <v>18</v>
      </c>
      <c r="R16" s="1428">
        <v>13</v>
      </c>
      <c r="S16" s="1428">
        <v>18</v>
      </c>
      <c r="T16" s="1428">
        <v>28</v>
      </c>
      <c r="U16" s="1428">
        <v>12</v>
      </c>
      <c r="V16" s="1428">
        <v>20</v>
      </c>
      <c r="W16" s="1428">
        <v>16</v>
      </c>
      <c r="X16" s="1428">
        <v>820</v>
      </c>
      <c r="Y16" s="1428">
        <v>512</v>
      </c>
      <c r="Z16" s="1428">
        <v>13</v>
      </c>
      <c r="AA16" s="1428">
        <v>2</v>
      </c>
      <c r="AB16" s="1428">
        <v>50</v>
      </c>
      <c r="AC16" s="1428">
        <v>12</v>
      </c>
      <c r="AD16" s="1428">
        <v>15</v>
      </c>
      <c r="AE16" s="1428">
        <v>11</v>
      </c>
      <c r="AF16" s="1434">
        <f t="shared" si="0"/>
        <v>1776</v>
      </c>
    </row>
    <row r="17" spans="1:32" ht="30" customHeight="1" thickBot="1">
      <c r="A17" s="2230"/>
      <c r="B17" s="2231"/>
      <c r="C17" s="1440" t="s">
        <v>2296</v>
      </c>
      <c r="D17" s="1429">
        <v>312</v>
      </c>
      <c r="E17" s="1429">
        <v>8</v>
      </c>
      <c r="F17" s="1429">
        <v>179</v>
      </c>
      <c r="G17" s="1429">
        <v>3</v>
      </c>
      <c r="H17" s="1429">
        <v>496</v>
      </c>
      <c r="I17" s="1429">
        <v>6</v>
      </c>
      <c r="J17" s="1429">
        <v>148</v>
      </c>
      <c r="K17" s="1429">
        <v>3</v>
      </c>
      <c r="L17" s="1429">
        <v>151</v>
      </c>
      <c r="M17" s="1429">
        <v>2</v>
      </c>
      <c r="N17" s="1429">
        <v>371</v>
      </c>
      <c r="O17" s="1429">
        <v>2</v>
      </c>
      <c r="P17" s="1429">
        <v>239</v>
      </c>
      <c r="Q17" s="1429">
        <v>5</v>
      </c>
      <c r="R17" s="1429">
        <v>216</v>
      </c>
      <c r="S17" s="1429">
        <v>1</v>
      </c>
      <c r="T17" s="1429">
        <v>254</v>
      </c>
      <c r="U17" s="1429">
        <v>9</v>
      </c>
      <c r="V17" s="1429">
        <v>146</v>
      </c>
      <c r="W17" s="1429">
        <v>1</v>
      </c>
      <c r="X17" s="1429">
        <v>5785</v>
      </c>
      <c r="Y17" s="1429">
        <v>164</v>
      </c>
      <c r="Z17" s="1429">
        <v>274</v>
      </c>
      <c r="AA17" s="1429">
        <v>2</v>
      </c>
      <c r="AB17" s="1429">
        <v>287</v>
      </c>
      <c r="AC17" s="1429">
        <v>5</v>
      </c>
      <c r="AD17" s="1429">
        <v>197</v>
      </c>
      <c r="AE17" s="1429">
        <v>2</v>
      </c>
      <c r="AF17" s="1435">
        <f t="shared" si="0"/>
        <v>9268</v>
      </c>
    </row>
    <row r="18" spans="1:32" ht="24.75" customHeight="1">
      <c r="A18" s="2226" t="s">
        <v>2297</v>
      </c>
      <c r="B18" s="2227"/>
      <c r="C18" s="1438" t="s">
        <v>2298</v>
      </c>
      <c r="D18" s="1427">
        <v>46</v>
      </c>
      <c r="E18" s="1427"/>
      <c r="F18" s="1427">
        <v>84</v>
      </c>
      <c r="G18" s="1427"/>
      <c r="H18" s="1427">
        <v>72</v>
      </c>
      <c r="I18" s="1427"/>
      <c r="J18" s="1427">
        <v>31</v>
      </c>
      <c r="K18" s="1427"/>
      <c r="L18" s="1427">
        <v>45</v>
      </c>
      <c r="M18" s="1427"/>
      <c r="N18" s="1427">
        <v>72</v>
      </c>
      <c r="O18" s="1427"/>
      <c r="P18" s="1427">
        <v>21</v>
      </c>
      <c r="Q18" s="1427"/>
      <c r="R18" s="1427">
        <v>68</v>
      </c>
      <c r="S18" s="1427"/>
      <c r="T18" s="1427">
        <v>42</v>
      </c>
      <c r="U18" s="1427"/>
      <c r="V18" s="1427">
        <v>37</v>
      </c>
      <c r="W18" s="1427"/>
      <c r="X18" s="1427">
        <v>2433</v>
      </c>
      <c r="Y18" s="1427"/>
      <c r="Z18" s="1427">
        <v>55</v>
      </c>
      <c r="AA18" s="1427"/>
      <c r="AB18" s="1427">
        <v>64</v>
      </c>
      <c r="AC18" s="1427"/>
      <c r="AD18" s="1427">
        <v>39</v>
      </c>
      <c r="AE18" s="1427"/>
      <c r="AF18" s="1433">
        <f t="shared" si="0"/>
        <v>3109</v>
      </c>
    </row>
    <row r="19" spans="1:32" ht="24.75" customHeight="1">
      <c r="A19" s="2228"/>
      <c r="B19" s="2229"/>
      <c r="C19" s="1441" t="s">
        <v>2299</v>
      </c>
      <c r="D19" s="1428">
        <v>140</v>
      </c>
      <c r="E19" s="1428"/>
      <c r="F19" s="1428">
        <v>90</v>
      </c>
      <c r="G19" s="1428"/>
      <c r="H19" s="1428">
        <v>245</v>
      </c>
      <c r="I19" s="1428"/>
      <c r="J19" s="1428">
        <v>89</v>
      </c>
      <c r="K19" s="1428"/>
      <c r="L19" s="1428">
        <v>78</v>
      </c>
      <c r="M19" s="1428"/>
      <c r="N19" s="1428">
        <v>185</v>
      </c>
      <c r="O19" s="1428"/>
      <c r="P19" s="1428">
        <v>139</v>
      </c>
      <c r="Q19" s="1428"/>
      <c r="R19" s="1428">
        <v>100</v>
      </c>
      <c r="S19" s="1428"/>
      <c r="T19" s="1428">
        <v>131</v>
      </c>
      <c r="U19" s="1428"/>
      <c r="V19" s="1428">
        <v>83</v>
      </c>
      <c r="W19" s="1428"/>
      <c r="X19" s="1428">
        <v>2250</v>
      </c>
      <c r="Y19" s="1428"/>
      <c r="Z19" s="1428">
        <v>146</v>
      </c>
      <c r="AA19" s="1428"/>
      <c r="AB19" s="1428">
        <v>146</v>
      </c>
      <c r="AC19" s="1428"/>
      <c r="AD19" s="1428">
        <v>118</v>
      </c>
      <c r="AE19" s="1428"/>
      <c r="AF19" s="1434">
        <f t="shared" si="0"/>
        <v>3940</v>
      </c>
    </row>
    <row r="20" spans="1:32" ht="24.75" customHeight="1">
      <c r="A20" s="2228"/>
      <c r="B20" s="2229"/>
      <c r="C20" s="1441" t="s">
        <v>2300</v>
      </c>
      <c r="D20" s="1428">
        <v>86</v>
      </c>
      <c r="E20" s="1428"/>
      <c r="F20" s="1428">
        <v>19</v>
      </c>
      <c r="G20" s="1428"/>
      <c r="H20" s="1428">
        <v>110</v>
      </c>
      <c r="I20" s="1428"/>
      <c r="J20" s="1428">
        <v>27</v>
      </c>
      <c r="K20" s="1428"/>
      <c r="L20" s="1428">
        <v>25</v>
      </c>
      <c r="M20" s="1428"/>
      <c r="N20" s="1428">
        <v>93</v>
      </c>
      <c r="O20" s="1428"/>
      <c r="P20" s="1428">
        <v>68</v>
      </c>
      <c r="Q20" s="1428"/>
      <c r="R20" s="1428">
        <v>37</v>
      </c>
      <c r="S20" s="1428"/>
      <c r="T20" s="1428">
        <v>64</v>
      </c>
      <c r="U20" s="1428"/>
      <c r="V20" s="1428">
        <v>35</v>
      </c>
      <c r="W20" s="1428"/>
      <c r="X20" s="1428">
        <v>856</v>
      </c>
      <c r="Y20" s="1428"/>
      <c r="Z20" s="1428">
        <v>64</v>
      </c>
      <c r="AA20" s="1428"/>
      <c r="AB20" s="1428">
        <v>73</v>
      </c>
      <c r="AC20" s="1428"/>
      <c r="AD20" s="1428">
        <v>36</v>
      </c>
      <c r="AE20" s="1428"/>
      <c r="AF20" s="1434">
        <f t="shared" si="0"/>
        <v>1593</v>
      </c>
    </row>
    <row r="21" spans="1:32" ht="24.75" customHeight="1">
      <c r="A21" s="2228"/>
      <c r="B21" s="2229"/>
      <c r="C21" s="1441" t="s">
        <v>2301</v>
      </c>
      <c r="D21" s="1428">
        <v>22</v>
      </c>
      <c r="E21" s="1428"/>
      <c r="F21" s="1428">
        <v>4</v>
      </c>
      <c r="G21" s="1428"/>
      <c r="H21" s="1428">
        <v>19</v>
      </c>
      <c r="I21" s="1428"/>
      <c r="J21" s="1428">
        <v>3</v>
      </c>
      <c r="K21" s="1428"/>
      <c r="L21" s="1428">
        <v>6</v>
      </c>
      <c r="M21" s="1428"/>
      <c r="N21" s="1428">
        <v>16</v>
      </c>
      <c r="O21" s="1428"/>
      <c r="P21" s="1428">
        <v>10</v>
      </c>
      <c r="Q21" s="1428"/>
      <c r="R21" s="1428">
        <v>11</v>
      </c>
      <c r="S21" s="1428"/>
      <c r="T21" s="1428">
        <v>11</v>
      </c>
      <c r="U21" s="1428"/>
      <c r="V21" s="1428">
        <v>12</v>
      </c>
      <c r="W21" s="1428"/>
      <c r="X21" s="1428">
        <v>281</v>
      </c>
      <c r="Y21" s="1428"/>
      <c r="Z21" s="1428">
        <v>14</v>
      </c>
      <c r="AA21" s="1428"/>
      <c r="AB21" s="1428">
        <v>21</v>
      </c>
      <c r="AC21" s="1428"/>
      <c r="AD21" s="1428">
        <v>5</v>
      </c>
      <c r="AE21" s="1428"/>
      <c r="AF21" s="1434">
        <f t="shared" si="0"/>
        <v>435</v>
      </c>
    </row>
    <row r="22" spans="1:32" ht="24.75" customHeight="1" thickBot="1">
      <c r="A22" s="2230"/>
      <c r="B22" s="2231"/>
      <c r="C22" s="1440" t="s">
        <v>2302</v>
      </c>
      <c r="D22" s="1429">
        <v>35</v>
      </c>
      <c r="E22" s="1429"/>
      <c r="F22" s="1429">
        <v>4</v>
      </c>
      <c r="G22" s="1429"/>
      <c r="H22" s="1429">
        <v>65</v>
      </c>
      <c r="I22" s="1429"/>
      <c r="J22" s="1429">
        <v>10</v>
      </c>
      <c r="K22" s="1429"/>
      <c r="L22" s="1429">
        <v>12</v>
      </c>
      <c r="M22" s="1429"/>
      <c r="N22" s="1429">
        <v>24</v>
      </c>
      <c r="O22" s="1429"/>
      <c r="P22" s="1429">
        <v>26</v>
      </c>
      <c r="Q22" s="1429"/>
      <c r="R22" s="1429">
        <v>17</v>
      </c>
      <c r="S22" s="1429"/>
      <c r="T22" s="1429">
        <v>32</v>
      </c>
      <c r="U22" s="1429"/>
      <c r="V22" s="1429">
        <v>1</v>
      </c>
      <c r="W22" s="1429"/>
      <c r="X22" s="1429">
        <v>825</v>
      </c>
      <c r="Y22" s="1429"/>
      <c r="Z22" s="1429">
        <v>9</v>
      </c>
      <c r="AA22" s="1429"/>
      <c r="AB22" s="1429">
        <v>52</v>
      </c>
      <c r="AC22" s="1429"/>
      <c r="AD22" s="1429">
        <v>11</v>
      </c>
      <c r="AE22" s="1429"/>
      <c r="AF22" s="1435">
        <f t="shared" si="0"/>
        <v>1123</v>
      </c>
    </row>
  </sheetData>
  <mergeCells count="22">
    <mergeCell ref="A2:AF2"/>
    <mergeCell ref="AB4:AF4"/>
    <mergeCell ref="A5:C6"/>
    <mergeCell ref="D5:E5"/>
    <mergeCell ref="F5:G5"/>
    <mergeCell ref="H5:I5"/>
    <mergeCell ref="J5:K5"/>
    <mergeCell ref="L5:M5"/>
    <mergeCell ref="AF5:AF6"/>
    <mergeCell ref="T5:U5"/>
    <mergeCell ref="V5:W5"/>
    <mergeCell ref="X5:Y5"/>
    <mergeCell ref="A18:B22"/>
    <mergeCell ref="S3:W3"/>
    <mergeCell ref="Z5:AA5"/>
    <mergeCell ref="AB5:AC5"/>
    <mergeCell ref="AD5:AE5"/>
    <mergeCell ref="A7:B14"/>
    <mergeCell ref="A15:B17"/>
    <mergeCell ref="N5:O5"/>
    <mergeCell ref="P5:Q5"/>
    <mergeCell ref="R5:S5"/>
  </mergeCells>
  <pageMargins left="0.2" right="0.2" top="0.25" bottom="0.25" header="0.3" footer="0.3"/>
  <pageSetup paperSize="9" scale="9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>
      <selection activeCell="N38" sqref="N38"/>
    </sheetView>
  </sheetViews>
  <sheetFormatPr defaultRowHeight="12.75"/>
  <sheetData/>
  <pageMargins left="0.75" right="0.75" top="1" bottom="1" header="0.5" footer="0.5"/>
  <pageSetup paperSize="9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T42"/>
  <sheetViews>
    <sheetView workbookViewId="0">
      <selection activeCell="X11" sqref="X8:Y13"/>
    </sheetView>
  </sheetViews>
  <sheetFormatPr defaultRowHeight="12.75"/>
  <cols>
    <col min="1" max="3" width="5.140625" style="1447" customWidth="1"/>
    <col min="4" max="23" width="4.42578125" style="1443" customWidth="1"/>
    <col min="24" max="25" width="4.85546875" style="1443" customWidth="1"/>
    <col min="26" max="31" width="4.42578125" style="1443" customWidth="1"/>
    <col min="32" max="32" width="6.42578125" style="1447" customWidth="1"/>
    <col min="33" max="48" width="9.140625" style="1443"/>
    <col min="49" max="72" width="9.140625" style="1420"/>
    <col min="73" max="16384" width="9.140625" style="1443"/>
  </cols>
  <sheetData>
    <row r="2" spans="1:72">
      <c r="A2" s="2235" t="s">
        <v>2263</v>
      </c>
      <c r="B2" s="2235"/>
      <c r="C2" s="2235"/>
      <c r="D2" s="2235"/>
      <c r="E2" s="2235"/>
      <c r="F2" s="2235"/>
      <c r="G2" s="2235"/>
      <c r="H2" s="2235"/>
      <c r="I2" s="2235"/>
      <c r="J2" s="2235"/>
      <c r="K2" s="2235"/>
      <c r="L2" s="2235"/>
      <c r="M2" s="2235"/>
      <c r="N2" s="2235"/>
      <c r="O2" s="2235"/>
      <c r="P2" s="2235"/>
      <c r="Q2" s="2235"/>
      <c r="R2" s="2235"/>
      <c r="S2" s="2235"/>
      <c r="T2" s="2235"/>
      <c r="U2" s="2235"/>
      <c r="V2" s="2235"/>
      <c r="W2" s="2235"/>
      <c r="X2" s="2235"/>
      <c r="Y2" s="2235"/>
      <c r="Z2" s="2235"/>
      <c r="AA2" s="2235"/>
      <c r="AB2" s="2235"/>
      <c r="AC2" s="2235"/>
      <c r="AD2" s="2235"/>
      <c r="AE2" s="2235"/>
      <c r="AF2" s="2235"/>
    </row>
    <row r="4" spans="1:72" ht="11.25" customHeight="1">
      <c r="AB4" s="2232" t="s">
        <v>2264</v>
      </c>
      <c r="AC4" s="2232"/>
      <c r="AD4" s="2232"/>
      <c r="AE4" s="2232"/>
      <c r="AF4" s="2232"/>
    </row>
    <row r="5" spans="1:72" s="1447" customFormat="1" ht="75.75" customHeight="1">
      <c r="A5" s="2256" t="s">
        <v>2265</v>
      </c>
      <c r="B5" s="2256"/>
      <c r="C5" s="2257"/>
      <c r="D5" s="2234" t="s">
        <v>345</v>
      </c>
      <c r="E5" s="2234"/>
      <c r="F5" s="2234" t="s">
        <v>149</v>
      </c>
      <c r="G5" s="2234"/>
      <c r="H5" s="2234" t="s">
        <v>528</v>
      </c>
      <c r="I5" s="2234"/>
      <c r="J5" s="2234" t="s">
        <v>529</v>
      </c>
      <c r="K5" s="2234"/>
      <c r="L5" s="2234" t="s">
        <v>151</v>
      </c>
      <c r="M5" s="2234"/>
      <c r="N5" s="2234" t="s">
        <v>152</v>
      </c>
      <c r="O5" s="2234"/>
      <c r="P5" s="2234" t="s">
        <v>346</v>
      </c>
      <c r="Q5" s="2234"/>
      <c r="R5" s="2234" t="s">
        <v>347</v>
      </c>
      <c r="S5" s="2234"/>
      <c r="T5" s="2234" t="s">
        <v>155</v>
      </c>
      <c r="U5" s="2234"/>
      <c r="V5" s="2234" t="s">
        <v>533</v>
      </c>
      <c r="W5" s="2234"/>
      <c r="X5" s="2234" t="s">
        <v>526</v>
      </c>
      <c r="Y5" s="2234"/>
      <c r="Z5" s="2234" t="s">
        <v>192</v>
      </c>
      <c r="AA5" s="2234"/>
      <c r="AB5" s="2234" t="s">
        <v>496</v>
      </c>
      <c r="AC5" s="2234"/>
      <c r="AD5" s="2234" t="s">
        <v>158</v>
      </c>
      <c r="AE5" s="2234"/>
      <c r="AF5" s="2237" t="s">
        <v>2266</v>
      </c>
      <c r="AW5" s="1448"/>
      <c r="AX5" s="1448"/>
      <c r="AY5" s="1448"/>
      <c r="AZ5" s="1448"/>
      <c r="BA5" s="1448"/>
      <c r="BB5" s="1448"/>
      <c r="BC5" s="1448"/>
      <c r="BD5" s="1448"/>
      <c r="BE5" s="1448"/>
      <c r="BF5" s="1448"/>
      <c r="BG5" s="1448"/>
      <c r="BH5" s="1448"/>
      <c r="BI5" s="1448"/>
      <c r="BJ5" s="1448"/>
      <c r="BK5" s="1448"/>
      <c r="BL5" s="1448"/>
      <c r="BM5" s="1448"/>
      <c r="BN5" s="1448"/>
      <c r="BO5" s="1448"/>
      <c r="BP5" s="1448"/>
      <c r="BQ5" s="1448"/>
      <c r="BR5" s="1448"/>
      <c r="BS5" s="1448"/>
      <c r="BT5" s="1448"/>
    </row>
    <row r="6" spans="1:72" ht="55.5" customHeight="1" thickBot="1">
      <c r="A6" s="2258"/>
      <c r="B6" s="2258"/>
      <c r="C6" s="2244"/>
      <c r="D6" s="1444" t="s">
        <v>2267</v>
      </c>
      <c r="E6" s="1444" t="s">
        <v>2268</v>
      </c>
      <c r="F6" s="1444" t="s">
        <v>2267</v>
      </c>
      <c r="G6" s="1444" t="s">
        <v>2268</v>
      </c>
      <c r="H6" s="1444" t="s">
        <v>2267</v>
      </c>
      <c r="I6" s="1444" t="s">
        <v>2268</v>
      </c>
      <c r="J6" s="1444" t="s">
        <v>2267</v>
      </c>
      <c r="K6" s="1444" t="s">
        <v>2268</v>
      </c>
      <c r="L6" s="1444" t="s">
        <v>2267</v>
      </c>
      <c r="M6" s="1444" t="s">
        <v>2268</v>
      </c>
      <c r="N6" s="1444" t="s">
        <v>2267</v>
      </c>
      <c r="O6" s="1444" t="s">
        <v>2268</v>
      </c>
      <c r="P6" s="1444" t="s">
        <v>2267</v>
      </c>
      <c r="Q6" s="1444" t="s">
        <v>2268</v>
      </c>
      <c r="R6" s="1444" t="s">
        <v>2267</v>
      </c>
      <c r="S6" s="1444" t="s">
        <v>2268</v>
      </c>
      <c r="T6" s="1444" t="s">
        <v>2267</v>
      </c>
      <c r="U6" s="1444" t="s">
        <v>2268</v>
      </c>
      <c r="V6" s="1444" t="s">
        <v>2267</v>
      </c>
      <c r="W6" s="1444" t="s">
        <v>2268</v>
      </c>
      <c r="X6" s="1444" t="s">
        <v>2267</v>
      </c>
      <c r="Y6" s="1444" t="s">
        <v>2268</v>
      </c>
      <c r="Z6" s="1444" t="s">
        <v>2267</v>
      </c>
      <c r="AA6" s="1444" t="s">
        <v>2268</v>
      </c>
      <c r="AB6" s="1444" t="s">
        <v>2267</v>
      </c>
      <c r="AC6" s="1444" t="s">
        <v>2268</v>
      </c>
      <c r="AD6" s="1444" t="s">
        <v>2267</v>
      </c>
      <c r="AE6" s="1444" t="s">
        <v>2268</v>
      </c>
      <c r="AF6" s="2238"/>
    </row>
    <row r="7" spans="1:72" ht="71.25" customHeight="1" thickBot="1">
      <c r="A7" s="2253" t="s">
        <v>2269</v>
      </c>
      <c r="B7" s="2253"/>
      <c r="C7" s="2253"/>
      <c r="D7" s="1449">
        <v>334</v>
      </c>
      <c r="E7" s="1449">
        <v>127</v>
      </c>
      <c r="F7" s="1449">
        <v>202</v>
      </c>
      <c r="G7" s="1449">
        <v>114</v>
      </c>
      <c r="H7" s="1449">
        <v>518</v>
      </c>
      <c r="I7" s="1449">
        <v>152</v>
      </c>
      <c r="J7" s="1449">
        <v>160</v>
      </c>
      <c r="K7" s="1449">
        <v>107</v>
      </c>
      <c r="L7" s="1449">
        <v>172</v>
      </c>
      <c r="M7" s="1449">
        <v>101</v>
      </c>
      <c r="N7" s="1449">
        <v>393</v>
      </c>
      <c r="O7" s="1449">
        <v>238</v>
      </c>
      <c r="P7" s="1449">
        <v>264</v>
      </c>
      <c r="Q7" s="1449">
        <v>139</v>
      </c>
      <c r="R7" s="1449">
        <v>235</v>
      </c>
      <c r="S7" s="1449">
        <v>107</v>
      </c>
      <c r="T7" s="1449">
        <v>286</v>
      </c>
      <c r="U7" s="1449">
        <v>163</v>
      </c>
      <c r="V7" s="1449">
        <v>169</v>
      </c>
      <c r="W7" s="1449">
        <v>124</v>
      </c>
      <c r="X7" s="1449">
        <v>6770</v>
      </c>
      <c r="Y7" s="1449">
        <v>1314</v>
      </c>
      <c r="Z7" s="1449">
        <v>290</v>
      </c>
      <c r="AA7" s="1449">
        <v>123</v>
      </c>
      <c r="AB7" s="1449">
        <v>369</v>
      </c>
      <c r="AC7" s="1449">
        <v>147</v>
      </c>
      <c r="AD7" s="1449">
        <v>214</v>
      </c>
      <c r="AE7" s="1449">
        <v>61</v>
      </c>
      <c r="AF7" s="1450">
        <f>SUM(D7:AE7)</f>
        <v>13393</v>
      </c>
    </row>
    <row r="8" spans="1:72" ht="55.5" customHeight="1">
      <c r="A8" s="2239" t="s">
        <v>2270</v>
      </c>
      <c r="B8" s="2240"/>
      <c r="C8" s="1451" t="s">
        <v>2271</v>
      </c>
      <c r="D8" s="1452">
        <v>60</v>
      </c>
      <c r="E8" s="2245">
        <v>57</v>
      </c>
      <c r="F8" s="1422">
        <v>62</v>
      </c>
      <c r="G8" s="2245">
        <v>98</v>
      </c>
      <c r="H8" s="1422">
        <v>115</v>
      </c>
      <c r="I8" s="2245">
        <v>147</v>
      </c>
      <c r="J8" s="1422">
        <v>29</v>
      </c>
      <c r="K8" s="2245">
        <v>107</v>
      </c>
      <c r="L8" s="1422">
        <v>53</v>
      </c>
      <c r="M8" s="2245">
        <v>72</v>
      </c>
      <c r="N8" s="1422">
        <v>111</v>
      </c>
      <c r="O8" s="2245">
        <v>169</v>
      </c>
      <c r="P8" s="1422">
        <v>69</v>
      </c>
      <c r="Q8" s="2245">
        <v>76</v>
      </c>
      <c r="R8" s="1422">
        <v>46</v>
      </c>
      <c r="S8" s="2245">
        <v>67</v>
      </c>
      <c r="T8" s="1422">
        <v>38</v>
      </c>
      <c r="U8" s="2245">
        <v>112</v>
      </c>
      <c r="V8" s="1422">
        <v>38</v>
      </c>
      <c r="W8" s="2245">
        <v>46</v>
      </c>
      <c r="X8" s="1422">
        <v>2473</v>
      </c>
      <c r="Y8" s="2245">
        <v>972</v>
      </c>
      <c r="Z8" s="1422">
        <v>70</v>
      </c>
      <c r="AA8" s="2245">
        <v>117</v>
      </c>
      <c r="AB8" s="1422">
        <v>58</v>
      </c>
      <c r="AC8" s="2245">
        <v>125</v>
      </c>
      <c r="AD8" s="1422">
        <v>75</v>
      </c>
      <c r="AE8" s="2245">
        <v>87</v>
      </c>
      <c r="AF8" s="2248">
        <f>D8+D9+D10+D11+D12+D13+E8+F8+F9+F10+F11+F12+F13+G8+H8+H9+H10+H11+H12+H13+I8+J8+J9+J10+J11+J12+J13+K8+L8+L9+L10+L11+L12+L13+M8+N8+N9+N10+N11+N12+N13+O8+P8+P9+P10+P11+P12+P13+Q8+R8+R9+R10+R11+R12+R13+S8+T8+T9+T10+T11+T12+T13+U113+U8+V8+V9+V10+V11+V12+V13+W8+X8+X9+X10+X11+X12+X13+Y8+Z8+Z9+Z10+Z11+Z12+Z13+AA8+AB8+AB9+AB10+AB11+AB12+AB13+AC8+AD8+AD9+AD10+AD11+AD12+AD13+AE8</f>
        <v>8538</v>
      </c>
      <c r="AI8" s="2208"/>
    </row>
    <row r="9" spans="1:72" ht="56.25" customHeight="1">
      <c r="A9" s="2241"/>
      <c r="B9" s="2242"/>
      <c r="C9" s="1453" t="s">
        <v>2272</v>
      </c>
      <c r="D9" s="1445">
        <v>24</v>
      </c>
      <c r="E9" s="2246"/>
      <c r="F9" s="1445">
        <v>2</v>
      </c>
      <c r="G9" s="2246"/>
      <c r="H9" s="1445">
        <v>28</v>
      </c>
      <c r="I9" s="2246"/>
      <c r="J9" s="1445">
        <v>2</v>
      </c>
      <c r="K9" s="2246"/>
      <c r="L9" s="1445">
        <v>6</v>
      </c>
      <c r="M9" s="2246"/>
      <c r="N9" s="1445">
        <v>20</v>
      </c>
      <c r="O9" s="2246"/>
      <c r="P9" s="1445">
        <v>14</v>
      </c>
      <c r="Q9" s="2246"/>
      <c r="R9" s="1445">
        <v>1</v>
      </c>
      <c r="S9" s="2246"/>
      <c r="T9" s="1445">
        <v>24</v>
      </c>
      <c r="U9" s="2246"/>
      <c r="V9" s="1445">
        <v>9</v>
      </c>
      <c r="W9" s="2246"/>
      <c r="X9" s="1445">
        <v>249</v>
      </c>
      <c r="Y9" s="2246"/>
      <c r="Z9" s="1445">
        <v>14</v>
      </c>
      <c r="AA9" s="2246"/>
      <c r="AB9" s="1445">
        <v>9</v>
      </c>
      <c r="AC9" s="2246"/>
      <c r="AD9" s="1445">
        <v>15</v>
      </c>
      <c r="AE9" s="2246"/>
      <c r="AF9" s="2249"/>
      <c r="AI9" s="2208"/>
    </row>
    <row r="10" spans="1:72" ht="46.5" customHeight="1">
      <c r="A10" s="2241"/>
      <c r="B10" s="2242"/>
      <c r="C10" s="1453" t="s">
        <v>2273</v>
      </c>
      <c r="D10" s="1445">
        <v>76</v>
      </c>
      <c r="E10" s="2246"/>
      <c r="F10" s="1445">
        <v>31</v>
      </c>
      <c r="G10" s="2246"/>
      <c r="H10" s="1445">
        <v>174</v>
      </c>
      <c r="I10" s="2246"/>
      <c r="J10" s="1445">
        <v>50</v>
      </c>
      <c r="K10" s="2246"/>
      <c r="L10" s="1445">
        <v>41</v>
      </c>
      <c r="M10" s="2246"/>
      <c r="N10" s="1445">
        <v>122</v>
      </c>
      <c r="O10" s="2246"/>
      <c r="P10" s="1445">
        <v>102</v>
      </c>
      <c r="Q10" s="2246"/>
      <c r="R10" s="1445">
        <v>53</v>
      </c>
      <c r="S10" s="2246"/>
      <c r="T10" s="1445">
        <v>37</v>
      </c>
      <c r="U10" s="2246"/>
      <c r="V10" s="1445">
        <v>53</v>
      </c>
      <c r="W10" s="2246"/>
      <c r="X10" s="1445">
        <v>917</v>
      </c>
      <c r="Y10" s="2246"/>
      <c r="Z10" s="1445">
        <v>107</v>
      </c>
      <c r="AA10" s="2246"/>
      <c r="AB10" s="1445">
        <v>70</v>
      </c>
      <c r="AC10" s="2246"/>
      <c r="AD10" s="1445">
        <v>99</v>
      </c>
      <c r="AE10" s="2246"/>
      <c r="AF10" s="2249"/>
      <c r="AI10" s="2208"/>
    </row>
    <row r="11" spans="1:72" ht="60.75" customHeight="1">
      <c r="A11" s="2241"/>
      <c r="B11" s="2242"/>
      <c r="C11" s="1453" t="s">
        <v>2274</v>
      </c>
      <c r="D11" s="1445">
        <v>6</v>
      </c>
      <c r="E11" s="2246"/>
      <c r="F11" s="1445">
        <v>3</v>
      </c>
      <c r="G11" s="2246"/>
      <c r="H11" s="1445">
        <v>7</v>
      </c>
      <c r="I11" s="2246"/>
      <c r="J11" s="1445">
        <v>2</v>
      </c>
      <c r="K11" s="2246"/>
      <c r="L11" s="1445">
        <v>1</v>
      </c>
      <c r="M11" s="2246"/>
      <c r="N11" s="1445">
        <v>5</v>
      </c>
      <c r="O11" s="2246"/>
      <c r="P11" s="1445">
        <v>3</v>
      </c>
      <c r="Q11" s="2246"/>
      <c r="R11" s="1445">
        <v>4</v>
      </c>
      <c r="S11" s="2246"/>
      <c r="T11" s="1445">
        <v>13</v>
      </c>
      <c r="U11" s="2246"/>
      <c r="V11" s="1445">
        <v>2</v>
      </c>
      <c r="W11" s="2246"/>
      <c r="X11" s="1445">
        <v>93</v>
      </c>
      <c r="Y11" s="2246"/>
      <c r="Z11" s="1445">
        <v>1</v>
      </c>
      <c r="AA11" s="2246"/>
      <c r="AB11" s="1445">
        <v>2</v>
      </c>
      <c r="AC11" s="2246"/>
      <c r="AD11" s="1445">
        <v>5</v>
      </c>
      <c r="AE11" s="2246"/>
      <c r="AF11" s="2249"/>
      <c r="AI11" s="2208"/>
    </row>
    <row r="12" spans="1:72" ht="53.25" customHeight="1">
      <c r="A12" s="2241"/>
      <c r="B12" s="2242"/>
      <c r="C12" s="1453" t="s">
        <v>2275</v>
      </c>
      <c r="D12" s="1445">
        <v>1</v>
      </c>
      <c r="E12" s="2246"/>
      <c r="F12" s="1445">
        <v>0</v>
      </c>
      <c r="G12" s="2246"/>
      <c r="H12" s="1445">
        <v>7</v>
      </c>
      <c r="I12" s="2246"/>
      <c r="J12" s="1445"/>
      <c r="K12" s="2246"/>
      <c r="L12" s="1445">
        <v>1</v>
      </c>
      <c r="M12" s="2246"/>
      <c r="N12" s="1445">
        <v>2</v>
      </c>
      <c r="O12" s="2246"/>
      <c r="P12" s="1445">
        <v>3</v>
      </c>
      <c r="Q12" s="2246"/>
      <c r="R12" s="1445">
        <v>3</v>
      </c>
      <c r="S12" s="2246"/>
      <c r="T12" s="1445">
        <v>6</v>
      </c>
      <c r="U12" s="2246"/>
      <c r="V12" s="1445">
        <v>1</v>
      </c>
      <c r="W12" s="2246"/>
      <c r="X12" s="1445">
        <v>162</v>
      </c>
      <c r="Y12" s="2246"/>
      <c r="Z12" s="1445">
        <v>1</v>
      </c>
      <c r="AA12" s="2246"/>
      <c r="AB12" s="1445">
        <v>3</v>
      </c>
      <c r="AC12" s="2246"/>
      <c r="AD12" s="1445">
        <v>3</v>
      </c>
      <c r="AE12" s="2246"/>
      <c r="AF12" s="2249"/>
      <c r="AI12" s="2208"/>
    </row>
    <row r="13" spans="1:72" ht="52.5" customHeight="1" thickBot="1">
      <c r="A13" s="2243"/>
      <c r="B13" s="2244"/>
      <c r="C13" s="1454" t="s">
        <v>2276</v>
      </c>
      <c r="D13" s="1424"/>
      <c r="E13" s="2247"/>
      <c r="F13" s="1424"/>
      <c r="G13" s="2247"/>
      <c r="H13" s="1424"/>
      <c r="I13" s="2247"/>
      <c r="J13" s="1424">
        <v>1</v>
      </c>
      <c r="K13" s="2247"/>
      <c r="L13" s="1424">
        <v>1</v>
      </c>
      <c r="M13" s="2247"/>
      <c r="N13" s="1424">
        <v>1</v>
      </c>
      <c r="O13" s="2247"/>
      <c r="P13" s="1424">
        <v>135</v>
      </c>
      <c r="Q13" s="2247"/>
      <c r="R13" s="1424"/>
      <c r="S13" s="2247"/>
      <c r="T13" s="1424"/>
      <c r="U13" s="2247"/>
      <c r="V13" s="1424">
        <v>0</v>
      </c>
      <c r="W13" s="2247"/>
      <c r="X13" s="1424">
        <v>162</v>
      </c>
      <c r="Y13" s="2247"/>
      <c r="Z13" s="1424"/>
      <c r="AA13" s="2247"/>
      <c r="AB13" s="1424"/>
      <c r="AC13" s="2247"/>
      <c r="AD13" s="1424"/>
      <c r="AE13" s="2247"/>
      <c r="AF13" s="2250"/>
      <c r="AI13" s="2208"/>
    </row>
    <row r="14" spans="1:72" ht="46.5" customHeight="1">
      <c r="A14" s="2251" t="s">
        <v>2277</v>
      </c>
      <c r="B14" s="2251" t="s">
        <v>2278</v>
      </c>
      <c r="C14" s="1455" t="s">
        <v>2271</v>
      </c>
      <c r="D14" s="1422">
        <v>137</v>
      </c>
      <c r="E14" s="1422"/>
      <c r="F14" s="1422">
        <v>128</v>
      </c>
      <c r="G14" s="1422"/>
      <c r="H14" s="1422">
        <v>193</v>
      </c>
      <c r="I14" s="1422"/>
      <c r="J14" s="1422">
        <v>68</v>
      </c>
      <c r="K14" s="1422"/>
      <c r="L14" s="1422">
        <v>93</v>
      </c>
      <c r="M14" s="1422"/>
      <c r="N14" s="1422">
        <v>151</v>
      </c>
      <c r="O14" s="1422"/>
      <c r="P14" s="1422">
        <v>89</v>
      </c>
      <c r="Q14" s="1422"/>
      <c r="R14" s="1422">
        <v>114</v>
      </c>
      <c r="S14" s="1422"/>
      <c r="T14" s="1422">
        <v>118</v>
      </c>
      <c r="U14" s="1422"/>
      <c r="V14" s="1422">
        <v>78</v>
      </c>
      <c r="W14" s="1422"/>
      <c r="X14" s="1422">
        <v>4392</v>
      </c>
      <c r="Y14" s="1422"/>
      <c r="Z14" s="1422">
        <v>124</v>
      </c>
      <c r="AA14" s="1422"/>
      <c r="AB14" s="1422">
        <v>165</v>
      </c>
      <c r="AC14" s="1422"/>
      <c r="AD14" s="1422">
        <v>114</v>
      </c>
      <c r="AE14" s="1422"/>
      <c r="AF14" s="1456">
        <f>SUM(D14:AE14)</f>
        <v>5964</v>
      </c>
    </row>
    <row r="15" spans="1:72" ht="46.5" customHeight="1">
      <c r="A15" s="2252"/>
      <c r="B15" s="2254"/>
      <c r="C15" s="1446" t="s">
        <v>2272</v>
      </c>
      <c r="D15" s="1457">
        <v>32</v>
      </c>
      <c r="E15" s="1445"/>
      <c r="F15" s="1445">
        <v>10</v>
      </c>
      <c r="G15" s="1445"/>
      <c r="H15" s="1445">
        <v>38</v>
      </c>
      <c r="I15" s="1445"/>
      <c r="J15" s="1445">
        <v>6</v>
      </c>
      <c r="K15" s="1445"/>
      <c r="L15" s="1445">
        <v>11</v>
      </c>
      <c r="M15" s="1445"/>
      <c r="N15" s="1445">
        <v>37</v>
      </c>
      <c r="O15" s="1445"/>
      <c r="P15" s="1445">
        <v>29</v>
      </c>
      <c r="Q15" s="1445"/>
      <c r="R15" s="1445">
        <v>6</v>
      </c>
      <c r="S15" s="1445"/>
      <c r="T15" s="1445">
        <v>30</v>
      </c>
      <c r="U15" s="1445"/>
      <c r="V15" s="1445">
        <v>8</v>
      </c>
      <c r="W15" s="1445"/>
      <c r="X15" s="1445">
        <v>398</v>
      </c>
      <c r="Y15" s="1445"/>
      <c r="Z15" s="1445">
        <v>21</v>
      </c>
      <c r="AA15" s="1445"/>
      <c r="AB15" s="1445">
        <v>29</v>
      </c>
      <c r="AC15" s="1445"/>
      <c r="AD15" s="1445">
        <v>16</v>
      </c>
      <c r="AE15" s="1445"/>
      <c r="AF15" s="1458">
        <f t="shared" ref="AF15:AF37" si="0">SUM(D15:AE15)</f>
        <v>671</v>
      </c>
    </row>
    <row r="16" spans="1:72" ht="46.5" customHeight="1">
      <c r="A16" s="2252"/>
      <c r="B16" s="2255" t="s">
        <v>2279</v>
      </c>
      <c r="C16" s="1446" t="s">
        <v>2273</v>
      </c>
      <c r="D16" s="1445">
        <v>146</v>
      </c>
      <c r="E16" s="1445"/>
      <c r="F16" s="1445">
        <v>63</v>
      </c>
      <c r="G16" s="1445"/>
      <c r="H16" s="1445">
        <v>268</v>
      </c>
      <c r="I16" s="1445"/>
      <c r="J16" s="1445">
        <v>79</v>
      </c>
      <c r="K16" s="1445"/>
      <c r="L16" s="1445">
        <v>63</v>
      </c>
      <c r="M16" s="1445"/>
      <c r="N16" s="1445">
        <v>189</v>
      </c>
      <c r="O16" s="1445"/>
      <c r="P16" s="1445">
        <v>129</v>
      </c>
      <c r="Q16" s="1445"/>
      <c r="R16" s="1445">
        <v>102</v>
      </c>
      <c r="S16" s="1445"/>
      <c r="T16" s="1445">
        <v>128</v>
      </c>
      <c r="U16" s="1445"/>
      <c r="V16" s="1445">
        <v>78</v>
      </c>
      <c r="W16" s="1445"/>
      <c r="X16" s="1445">
        <v>1514</v>
      </c>
      <c r="Y16" s="1445"/>
      <c r="Z16" s="1445">
        <v>139</v>
      </c>
      <c r="AA16" s="1445"/>
      <c r="AB16" s="1445">
        <v>141</v>
      </c>
      <c r="AC16" s="1445"/>
      <c r="AD16" s="1445">
        <v>78</v>
      </c>
      <c r="AE16" s="1445"/>
      <c r="AF16" s="1458">
        <f t="shared" si="0"/>
        <v>3117</v>
      </c>
    </row>
    <row r="17" spans="1:32" s="1443" customFormat="1" ht="81">
      <c r="A17" s="2252"/>
      <c r="B17" s="2252"/>
      <c r="C17" s="1446" t="s">
        <v>2306</v>
      </c>
      <c r="D17" s="1445">
        <v>2</v>
      </c>
      <c r="E17" s="1445"/>
      <c r="F17" s="1445">
        <v>1</v>
      </c>
      <c r="G17" s="1445"/>
      <c r="H17" s="1445">
        <v>0</v>
      </c>
      <c r="I17" s="1445"/>
      <c r="J17" s="1445">
        <v>0</v>
      </c>
      <c r="K17" s="1445"/>
      <c r="L17" s="1445">
        <v>0</v>
      </c>
      <c r="M17" s="1445"/>
      <c r="N17" s="1445">
        <v>3</v>
      </c>
      <c r="O17" s="1445"/>
      <c r="P17" s="1445">
        <v>1</v>
      </c>
      <c r="Q17" s="1445"/>
      <c r="R17" s="1445">
        <v>1</v>
      </c>
      <c r="S17" s="1445"/>
      <c r="T17" s="1445">
        <v>4</v>
      </c>
      <c r="U17" s="1445"/>
      <c r="V17" s="1445">
        <v>1</v>
      </c>
      <c r="W17" s="1445"/>
      <c r="X17" s="1445">
        <v>145</v>
      </c>
      <c r="Y17" s="1445"/>
      <c r="Z17" s="1445">
        <v>0</v>
      </c>
      <c r="AA17" s="1445"/>
      <c r="AB17" s="1445">
        <v>13</v>
      </c>
      <c r="AC17" s="1445"/>
      <c r="AD17" s="1445">
        <v>1</v>
      </c>
      <c r="AE17" s="1445"/>
      <c r="AF17" s="1458">
        <f t="shared" si="0"/>
        <v>172</v>
      </c>
    </row>
    <row r="18" spans="1:32" s="1443" customFormat="1" ht="54">
      <c r="A18" s="2252"/>
      <c r="B18" s="2252"/>
      <c r="C18" s="1446" t="s">
        <v>2280</v>
      </c>
      <c r="D18" s="1445"/>
      <c r="E18" s="1445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>
        <v>1</v>
      </c>
      <c r="Y18" s="1445"/>
      <c r="Z18" s="1445"/>
      <c r="AA18" s="1445"/>
      <c r="AB18" s="1445"/>
      <c r="AC18" s="1445"/>
      <c r="AD18" s="1445"/>
      <c r="AE18" s="1445"/>
      <c r="AF18" s="1458">
        <f t="shared" si="0"/>
        <v>1</v>
      </c>
    </row>
    <row r="19" spans="1:32" s="1443" customFormat="1" ht="45">
      <c r="A19" s="2252"/>
      <c r="B19" s="1446" t="s">
        <v>2281</v>
      </c>
      <c r="C19" s="1446" t="s">
        <v>2282</v>
      </c>
      <c r="D19" s="1445">
        <v>0</v>
      </c>
      <c r="E19" s="1445"/>
      <c r="F19" s="1445">
        <v>0</v>
      </c>
      <c r="G19" s="1445"/>
      <c r="H19" s="1445">
        <v>5</v>
      </c>
      <c r="I19" s="1445"/>
      <c r="J19" s="1445">
        <v>2</v>
      </c>
      <c r="K19" s="1445"/>
      <c r="L19" s="1445">
        <v>0</v>
      </c>
      <c r="M19" s="1445"/>
      <c r="N19" s="1445">
        <v>1</v>
      </c>
      <c r="O19" s="1445"/>
      <c r="P19" s="1445">
        <v>1</v>
      </c>
      <c r="Q19" s="1445"/>
      <c r="R19" s="1445">
        <v>5</v>
      </c>
      <c r="S19" s="1445"/>
      <c r="T19" s="1445">
        <v>0</v>
      </c>
      <c r="U19" s="1445"/>
      <c r="V19" s="1445">
        <v>0</v>
      </c>
      <c r="W19" s="1445"/>
      <c r="X19" s="1445">
        <v>52</v>
      </c>
      <c r="Y19" s="1445"/>
      <c r="Z19" s="1445">
        <v>2</v>
      </c>
      <c r="AA19" s="1445"/>
      <c r="AB19" s="1445">
        <v>6</v>
      </c>
      <c r="AC19" s="1445"/>
      <c r="AD19" s="1445">
        <v>0</v>
      </c>
      <c r="AE19" s="1445"/>
      <c r="AF19" s="1458">
        <f t="shared" si="0"/>
        <v>74</v>
      </c>
    </row>
    <row r="20" spans="1:32" s="1443" customFormat="1" ht="37.5">
      <c r="A20" s="2252"/>
      <c r="B20" s="2255" t="s">
        <v>2283</v>
      </c>
      <c r="C20" s="1446" t="s">
        <v>2276</v>
      </c>
      <c r="D20" s="1445">
        <v>2</v>
      </c>
      <c r="E20" s="1445"/>
      <c r="F20" s="1445">
        <v>0</v>
      </c>
      <c r="G20" s="1445"/>
      <c r="H20" s="1445">
        <v>5</v>
      </c>
      <c r="I20" s="1445"/>
      <c r="J20" s="1445">
        <v>1</v>
      </c>
      <c r="K20" s="1445"/>
      <c r="L20" s="1445">
        <v>3</v>
      </c>
      <c r="M20" s="1445"/>
      <c r="N20" s="1445">
        <v>6</v>
      </c>
      <c r="O20" s="1445"/>
      <c r="P20" s="1445">
        <v>0</v>
      </c>
      <c r="Q20" s="1445"/>
      <c r="R20" s="1445">
        <v>3</v>
      </c>
      <c r="S20" s="1445"/>
      <c r="T20" s="1445">
        <v>1</v>
      </c>
      <c r="U20" s="1445"/>
      <c r="V20" s="1445">
        <v>2</v>
      </c>
      <c r="W20" s="1445"/>
      <c r="X20" s="1445">
        <v>87</v>
      </c>
      <c r="Y20" s="1445"/>
      <c r="Z20" s="1445">
        <v>1</v>
      </c>
      <c r="AA20" s="1445"/>
      <c r="AB20" s="1445">
        <v>12</v>
      </c>
      <c r="AC20" s="1445"/>
      <c r="AD20" s="1445">
        <v>2</v>
      </c>
      <c r="AE20" s="1445"/>
      <c r="AF20" s="1458">
        <f t="shared" si="0"/>
        <v>125</v>
      </c>
    </row>
    <row r="21" spans="1:32" s="1443" customFormat="1" ht="54.75" thickBot="1">
      <c r="A21" s="2253"/>
      <c r="B21" s="2253"/>
      <c r="C21" s="1459" t="s">
        <v>2280</v>
      </c>
      <c r="D21" s="1424">
        <v>6</v>
      </c>
      <c r="E21" s="1424"/>
      <c r="F21" s="1424">
        <v>0</v>
      </c>
      <c r="G21" s="1424"/>
      <c r="H21" s="1424">
        <v>0</v>
      </c>
      <c r="I21" s="1424"/>
      <c r="J21" s="1424">
        <v>0</v>
      </c>
      <c r="K21" s="1424"/>
      <c r="L21" s="1424">
        <v>1</v>
      </c>
      <c r="M21" s="1424"/>
      <c r="N21" s="1424">
        <v>0</v>
      </c>
      <c r="O21" s="1424"/>
      <c r="P21" s="1424">
        <v>0</v>
      </c>
      <c r="Q21" s="1424"/>
      <c r="R21" s="1424">
        <v>1</v>
      </c>
      <c r="S21" s="1424"/>
      <c r="T21" s="1424">
        <v>1</v>
      </c>
      <c r="U21" s="1424"/>
      <c r="V21" s="1424">
        <v>0</v>
      </c>
      <c r="W21" s="1424"/>
      <c r="X21" s="1424">
        <v>46</v>
      </c>
      <c r="Y21" s="1424"/>
      <c r="Z21" s="1424">
        <v>0</v>
      </c>
      <c r="AA21" s="1424"/>
      <c r="AB21" s="1424">
        <v>0</v>
      </c>
      <c r="AC21" s="1424"/>
      <c r="AD21" s="1424">
        <v>0</v>
      </c>
      <c r="AE21" s="1424"/>
      <c r="AF21" s="1460">
        <f t="shared" si="0"/>
        <v>55</v>
      </c>
    </row>
    <row r="22" spans="1:32" s="1443" customFormat="1" ht="32.25">
      <c r="A22" s="2239" t="s">
        <v>2284</v>
      </c>
      <c r="B22" s="2240"/>
      <c r="C22" s="1461" t="s">
        <v>2285</v>
      </c>
      <c r="D22" s="1422">
        <v>34</v>
      </c>
      <c r="E22" s="1422"/>
      <c r="F22" s="1422">
        <v>24</v>
      </c>
      <c r="G22" s="1422"/>
      <c r="H22" s="1422">
        <v>45</v>
      </c>
      <c r="I22" s="1422"/>
      <c r="J22" s="1422">
        <v>11</v>
      </c>
      <c r="K22" s="1422"/>
      <c r="L22" s="1422">
        <v>23</v>
      </c>
      <c r="M22" s="1422"/>
      <c r="N22" s="1422">
        <v>40</v>
      </c>
      <c r="O22" s="1422"/>
      <c r="P22" s="1422">
        <v>13</v>
      </c>
      <c r="Q22" s="1422"/>
      <c r="R22" s="1422">
        <v>19</v>
      </c>
      <c r="S22" s="1422"/>
      <c r="T22" s="1422">
        <v>19</v>
      </c>
      <c r="U22" s="1422"/>
      <c r="V22" s="1422">
        <v>14</v>
      </c>
      <c r="W22" s="1422"/>
      <c r="X22" s="1422">
        <v>949</v>
      </c>
      <c r="Y22" s="1422"/>
      <c r="Z22" s="1422">
        <v>23</v>
      </c>
      <c r="AA22" s="1422"/>
      <c r="AB22" s="1422">
        <v>30</v>
      </c>
      <c r="AC22" s="1422"/>
      <c r="AD22" s="1422">
        <v>23</v>
      </c>
      <c r="AE22" s="1422"/>
      <c r="AF22" s="1456">
        <f t="shared" si="0"/>
        <v>1267</v>
      </c>
    </row>
    <row r="23" spans="1:32" s="1443" customFormat="1" ht="32.25">
      <c r="A23" s="2241"/>
      <c r="B23" s="2242"/>
      <c r="C23" s="1453" t="s">
        <v>2286</v>
      </c>
      <c r="D23" s="1445">
        <v>64</v>
      </c>
      <c r="E23" s="1445"/>
      <c r="F23" s="1445">
        <v>76</v>
      </c>
      <c r="G23" s="1445"/>
      <c r="H23" s="1445">
        <v>98</v>
      </c>
      <c r="I23" s="1445"/>
      <c r="J23" s="1445">
        <v>38</v>
      </c>
      <c r="K23" s="1445"/>
      <c r="L23" s="1445">
        <v>57</v>
      </c>
      <c r="M23" s="1445"/>
      <c r="N23" s="1445">
        <v>87</v>
      </c>
      <c r="O23" s="1445"/>
      <c r="P23" s="1445">
        <v>32</v>
      </c>
      <c r="Q23" s="1445"/>
      <c r="R23" s="1445">
        <v>58</v>
      </c>
      <c r="S23" s="1445"/>
      <c r="T23" s="1445">
        <v>60</v>
      </c>
      <c r="U23" s="1445"/>
      <c r="V23" s="1445">
        <v>37</v>
      </c>
      <c r="W23" s="1445"/>
      <c r="X23" s="1445">
        <v>2548</v>
      </c>
      <c r="Y23" s="1445"/>
      <c r="Z23" s="1445">
        <v>61</v>
      </c>
      <c r="AA23" s="1445"/>
      <c r="AB23" s="1445">
        <v>95</v>
      </c>
      <c r="AC23" s="1445"/>
      <c r="AD23" s="1445">
        <v>64</v>
      </c>
      <c r="AE23" s="1445"/>
      <c r="AF23" s="1458">
        <f t="shared" si="0"/>
        <v>3375</v>
      </c>
    </row>
    <row r="24" spans="1:32" s="1443" customFormat="1" ht="32.25">
      <c r="A24" s="2241"/>
      <c r="B24" s="2242"/>
      <c r="C24" s="1453" t="s">
        <v>2287</v>
      </c>
      <c r="D24" s="1445">
        <v>31</v>
      </c>
      <c r="E24" s="1445"/>
      <c r="F24" s="1445">
        <v>15</v>
      </c>
      <c r="G24" s="1445"/>
      <c r="H24" s="1445">
        <v>70</v>
      </c>
      <c r="I24" s="1445"/>
      <c r="J24" s="1445">
        <v>8</v>
      </c>
      <c r="K24" s="1445"/>
      <c r="L24" s="1445">
        <v>16</v>
      </c>
      <c r="M24" s="1445"/>
      <c r="N24" s="1445">
        <v>27</v>
      </c>
      <c r="O24" s="1445"/>
      <c r="P24" s="1445">
        <v>21</v>
      </c>
      <c r="Q24" s="1445"/>
      <c r="R24" s="1445">
        <v>22</v>
      </c>
      <c r="S24" s="1445"/>
      <c r="T24" s="1445">
        <v>43</v>
      </c>
      <c r="U24" s="1445"/>
      <c r="V24" s="1445">
        <v>13</v>
      </c>
      <c r="W24" s="1445"/>
      <c r="X24" s="1445">
        <v>653</v>
      </c>
      <c r="Y24" s="1445"/>
      <c r="Z24" s="1445">
        <v>23</v>
      </c>
      <c r="AA24" s="1445"/>
      <c r="AB24" s="1445">
        <v>39</v>
      </c>
      <c r="AC24" s="1445"/>
      <c r="AD24" s="1445">
        <v>15</v>
      </c>
      <c r="AE24" s="1445"/>
      <c r="AF24" s="1458">
        <f t="shared" si="0"/>
        <v>996</v>
      </c>
    </row>
    <row r="25" spans="1:32" s="1443" customFormat="1" ht="25.5">
      <c r="A25" s="2241"/>
      <c r="B25" s="2242"/>
      <c r="C25" s="1453" t="s">
        <v>2288</v>
      </c>
      <c r="D25" s="1445">
        <v>67</v>
      </c>
      <c r="E25" s="1445"/>
      <c r="F25" s="1445">
        <v>25</v>
      </c>
      <c r="G25" s="1445"/>
      <c r="H25" s="1445">
        <v>82</v>
      </c>
      <c r="I25" s="1445"/>
      <c r="J25" s="1445">
        <v>24</v>
      </c>
      <c r="K25" s="1445"/>
      <c r="L25" s="1445">
        <v>17</v>
      </c>
      <c r="M25" s="1445"/>
      <c r="N25" s="1445">
        <v>54</v>
      </c>
      <c r="O25" s="1445"/>
      <c r="P25" s="1445">
        <v>46</v>
      </c>
      <c r="Q25" s="1445"/>
      <c r="R25" s="1445">
        <v>39</v>
      </c>
      <c r="S25" s="1445"/>
      <c r="T25" s="1445">
        <v>64</v>
      </c>
      <c r="U25" s="1445"/>
      <c r="V25" s="1445">
        <v>27</v>
      </c>
      <c r="W25" s="1445"/>
      <c r="X25" s="1445">
        <v>966</v>
      </c>
      <c r="Y25" s="1445"/>
      <c r="Z25" s="1445">
        <v>40</v>
      </c>
      <c r="AA25" s="1445"/>
      <c r="AB25" s="1445">
        <v>58</v>
      </c>
      <c r="AC25" s="1445"/>
      <c r="AD25" s="1445">
        <v>32</v>
      </c>
      <c r="AE25" s="1445"/>
      <c r="AF25" s="1458">
        <f t="shared" si="0"/>
        <v>1541</v>
      </c>
    </row>
    <row r="26" spans="1:32" s="1443" customFormat="1" ht="41.25">
      <c r="A26" s="2241"/>
      <c r="B26" s="2242"/>
      <c r="C26" s="1453" t="s">
        <v>2289</v>
      </c>
      <c r="D26" s="1445">
        <v>133</v>
      </c>
      <c r="E26" s="1445"/>
      <c r="F26" s="1445">
        <v>63</v>
      </c>
      <c r="G26" s="1445"/>
      <c r="H26" s="1445">
        <v>223</v>
      </c>
      <c r="I26" s="1445"/>
      <c r="J26" s="1445">
        <v>79</v>
      </c>
      <c r="K26" s="1445"/>
      <c r="L26" s="1445">
        <v>60</v>
      </c>
      <c r="M26" s="1445"/>
      <c r="N26" s="1445">
        <v>182</v>
      </c>
      <c r="O26" s="1445"/>
      <c r="P26" s="1445">
        <v>151</v>
      </c>
      <c r="Q26" s="1445"/>
      <c r="R26" s="1445">
        <v>97</v>
      </c>
      <c r="S26" s="1445"/>
      <c r="T26" s="1445">
        <v>100</v>
      </c>
      <c r="U26" s="1445"/>
      <c r="V26" s="1445">
        <v>77</v>
      </c>
      <c r="W26" s="1445"/>
      <c r="X26" s="1445">
        <v>1503</v>
      </c>
      <c r="Y26" s="1445"/>
      <c r="Z26" s="1445">
        <v>142</v>
      </c>
      <c r="AA26" s="1445"/>
      <c r="AB26" s="1445">
        <v>145</v>
      </c>
      <c r="AC26" s="1445"/>
      <c r="AD26" s="1445">
        <v>77</v>
      </c>
      <c r="AE26" s="1445"/>
      <c r="AF26" s="1458">
        <f t="shared" si="0"/>
        <v>3032</v>
      </c>
    </row>
    <row r="27" spans="1:32" s="1443" customFormat="1" ht="58.5">
      <c r="A27" s="2241"/>
      <c r="B27" s="2242"/>
      <c r="C27" s="1453" t="s">
        <v>2290</v>
      </c>
      <c r="D27" s="1445"/>
      <c r="E27" s="1445"/>
      <c r="F27" s="1445"/>
      <c r="G27" s="1445"/>
      <c r="H27" s="1445"/>
      <c r="I27" s="1445"/>
      <c r="J27" s="1445"/>
      <c r="K27" s="1445"/>
      <c r="L27" s="1445"/>
      <c r="M27" s="1445"/>
      <c r="N27" s="1445"/>
      <c r="O27" s="1445"/>
      <c r="P27" s="1445"/>
      <c r="Q27" s="1445"/>
      <c r="R27" s="1445"/>
      <c r="S27" s="1445"/>
      <c r="T27" s="1445"/>
      <c r="U27" s="1445"/>
      <c r="V27" s="1445"/>
      <c r="W27" s="1445"/>
      <c r="X27" s="1445"/>
      <c r="Y27" s="1445"/>
      <c r="Z27" s="1445"/>
      <c r="AA27" s="1445"/>
      <c r="AB27" s="1445"/>
      <c r="AC27" s="1445"/>
      <c r="AD27" s="1445"/>
      <c r="AE27" s="1445"/>
      <c r="AF27" s="1458">
        <f t="shared" si="0"/>
        <v>0</v>
      </c>
    </row>
    <row r="28" spans="1:32" s="1443" customFormat="1" ht="52.5">
      <c r="A28" s="2241"/>
      <c r="B28" s="2242"/>
      <c r="C28" s="1453" t="s">
        <v>2291</v>
      </c>
      <c r="D28" s="1445">
        <v>0</v>
      </c>
      <c r="E28" s="1445"/>
      <c r="F28" s="1445">
        <v>0</v>
      </c>
      <c r="G28" s="1445"/>
      <c r="H28" s="1445">
        <v>0</v>
      </c>
      <c r="I28" s="1445"/>
      <c r="J28" s="1445">
        <v>0</v>
      </c>
      <c r="K28" s="1445"/>
      <c r="L28" s="1445">
        <v>0</v>
      </c>
      <c r="M28" s="1445"/>
      <c r="N28" s="1445">
        <v>2</v>
      </c>
      <c r="O28" s="1445"/>
      <c r="P28" s="1445">
        <v>1</v>
      </c>
      <c r="Q28" s="1445"/>
      <c r="R28" s="1445">
        <v>0</v>
      </c>
      <c r="S28" s="1445"/>
      <c r="T28" s="1445">
        <v>0</v>
      </c>
      <c r="U28" s="1445"/>
      <c r="V28" s="1445">
        <v>1</v>
      </c>
      <c r="W28" s="1445"/>
      <c r="X28" s="1445">
        <v>136</v>
      </c>
      <c r="Y28" s="1445"/>
      <c r="Z28" s="1445">
        <v>1</v>
      </c>
      <c r="AA28" s="1445"/>
      <c r="AB28" s="1445">
        <v>2</v>
      </c>
      <c r="AC28" s="1445"/>
      <c r="AD28" s="1445">
        <v>3</v>
      </c>
      <c r="AE28" s="1445"/>
      <c r="AF28" s="1458">
        <f t="shared" si="0"/>
        <v>146</v>
      </c>
    </row>
    <row r="29" spans="1:32" s="1443" customFormat="1" ht="22.5" thickBot="1">
      <c r="A29" s="2243"/>
      <c r="B29" s="2244"/>
      <c r="C29" s="1454" t="s">
        <v>2292</v>
      </c>
      <c r="D29" s="1424">
        <v>1</v>
      </c>
      <c r="E29" s="1424"/>
      <c r="F29" s="1424">
        <v>0</v>
      </c>
      <c r="G29" s="1424"/>
      <c r="H29" s="1424">
        <v>0</v>
      </c>
      <c r="I29" s="1424"/>
      <c r="J29" s="1424">
        <v>0</v>
      </c>
      <c r="K29" s="1424"/>
      <c r="L29" s="1424">
        <v>0</v>
      </c>
      <c r="M29" s="1424"/>
      <c r="N29" s="1424">
        <v>1</v>
      </c>
      <c r="O29" s="1424"/>
      <c r="P29" s="1424">
        <v>0</v>
      </c>
      <c r="Q29" s="1424"/>
      <c r="R29" s="1424">
        <v>0</v>
      </c>
      <c r="S29" s="1424"/>
      <c r="T29" s="1424">
        <v>0</v>
      </c>
      <c r="U29" s="1424"/>
      <c r="V29" s="1424">
        <v>0</v>
      </c>
      <c r="W29" s="1424"/>
      <c r="X29" s="1424">
        <v>18</v>
      </c>
      <c r="Y29" s="1424"/>
      <c r="Z29" s="1424">
        <v>0</v>
      </c>
      <c r="AA29" s="1424"/>
      <c r="AB29" s="1424">
        <v>1</v>
      </c>
      <c r="AC29" s="1424"/>
      <c r="AD29" s="1424">
        <v>0</v>
      </c>
      <c r="AE29" s="1424"/>
      <c r="AF29" s="1460">
        <f t="shared" si="0"/>
        <v>21</v>
      </c>
    </row>
    <row r="30" spans="1:32" s="1443" customFormat="1" ht="18.75">
      <c r="A30" s="2239" t="s">
        <v>2293</v>
      </c>
      <c r="B30" s="2240"/>
      <c r="C30" s="1455" t="s">
        <v>2294</v>
      </c>
      <c r="D30" s="1422">
        <v>7</v>
      </c>
      <c r="E30" s="1422">
        <v>108</v>
      </c>
      <c r="F30" s="1422">
        <v>3</v>
      </c>
      <c r="G30" s="1422">
        <v>102</v>
      </c>
      <c r="H30" s="1422">
        <v>4</v>
      </c>
      <c r="I30" s="1422">
        <v>136</v>
      </c>
      <c r="J30" s="1422">
        <v>2</v>
      </c>
      <c r="K30" s="1422">
        <v>98</v>
      </c>
      <c r="L30" s="1422">
        <v>3</v>
      </c>
      <c r="M30" s="1422">
        <v>97</v>
      </c>
      <c r="N30" s="1422">
        <v>4</v>
      </c>
      <c r="O30" s="1422">
        <v>198</v>
      </c>
      <c r="P30" s="1422">
        <v>3</v>
      </c>
      <c r="Q30" s="1422">
        <v>116</v>
      </c>
      <c r="R30" s="1422">
        <v>3</v>
      </c>
      <c r="S30" s="1422">
        <v>88</v>
      </c>
      <c r="T30" s="1422">
        <v>6</v>
      </c>
      <c r="U30" s="1422">
        <v>142</v>
      </c>
      <c r="V30" s="1422">
        <v>3</v>
      </c>
      <c r="W30" s="1422">
        <v>107</v>
      </c>
      <c r="X30" s="1422">
        <v>165</v>
      </c>
      <c r="Y30" s="1422">
        <v>638</v>
      </c>
      <c r="Z30" s="1422">
        <v>3</v>
      </c>
      <c r="AA30" s="1422">
        <v>23</v>
      </c>
      <c r="AB30" s="1422">
        <v>32</v>
      </c>
      <c r="AC30" s="1422">
        <v>130</v>
      </c>
      <c r="AD30" s="1422">
        <v>2</v>
      </c>
      <c r="AE30" s="1422">
        <v>48</v>
      </c>
      <c r="AF30" s="1456">
        <f t="shared" si="0"/>
        <v>2271</v>
      </c>
    </row>
    <row r="31" spans="1:32" s="1443" customFormat="1" ht="18.75">
      <c r="A31" s="2241"/>
      <c r="B31" s="2242"/>
      <c r="C31" s="1462" t="s">
        <v>2295</v>
      </c>
      <c r="D31" s="1445">
        <v>16</v>
      </c>
      <c r="E31" s="1445">
        <v>11</v>
      </c>
      <c r="F31" s="1445">
        <v>20</v>
      </c>
      <c r="G31" s="1445">
        <v>9</v>
      </c>
      <c r="H31" s="1445">
        <v>18</v>
      </c>
      <c r="I31" s="1445">
        <v>30</v>
      </c>
      <c r="J31" s="1445">
        <v>10</v>
      </c>
      <c r="K31" s="1445">
        <v>4</v>
      </c>
      <c r="L31" s="1445">
        <v>18</v>
      </c>
      <c r="M31" s="1445">
        <v>2</v>
      </c>
      <c r="N31" s="1445">
        <v>18</v>
      </c>
      <c r="O31" s="1445">
        <v>38</v>
      </c>
      <c r="P31" s="1445">
        <v>22</v>
      </c>
      <c r="Q31" s="1445">
        <v>18</v>
      </c>
      <c r="R31" s="1445">
        <v>13</v>
      </c>
      <c r="S31" s="1445">
        <v>18</v>
      </c>
      <c r="T31" s="1445">
        <v>28</v>
      </c>
      <c r="U31" s="1445">
        <v>12</v>
      </c>
      <c r="V31" s="1445">
        <v>20</v>
      </c>
      <c r="W31" s="1445">
        <v>16</v>
      </c>
      <c r="X31" s="1445">
        <v>820</v>
      </c>
      <c r="Y31" s="1445">
        <v>512</v>
      </c>
      <c r="Z31" s="1445">
        <v>13</v>
      </c>
      <c r="AA31" s="1445">
        <v>2</v>
      </c>
      <c r="AB31" s="1445">
        <v>50</v>
      </c>
      <c r="AC31" s="1445">
        <v>12</v>
      </c>
      <c r="AD31" s="1445">
        <v>15</v>
      </c>
      <c r="AE31" s="1445">
        <v>11</v>
      </c>
      <c r="AF31" s="1458">
        <f t="shared" si="0"/>
        <v>1776</v>
      </c>
    </row>
    <row r="32" spans="1:32" s="1443" customFormat="1" ht="63.75" thickBot="1">
      <c r="A32" s="2243"/>
      <c r="B32" s="2244"/>
      <c r="C32" s="1459" t="s">
        <v>2296</v>
      </c>
      <c r="D32" s="1424">
        <v>312</v>
      </c>
      <c r="E32" s="1424">
        <v>8</v>
      </c>
      <c r="F32" s="1424">
        <v>179</v>
      </c>
      <c r="G32" s="1424">
        <v>3</v>
      </c>
      <c r="H32" s="1424">
        <v>496</v>
      </c>
      <c r="I32" s="1424">
        <v>6</v>
      </c>
      <c r="J32" s="1424">
        <v>148</v>
      </c>
      <c r="K32" s="1424">
        <v>3</v>
      </c>
      <c r="L32" s="1424">
        <v>151</v>
      </c>
      <c r="M32" s="1424">
        <v>2</v>
      </c>
      <c r="N32" s="1424">
        <v>371</v>
      </c>
      <c r="O32" s="1424">
        <v>2</v>
      </c>
      <c r="P32" s="1424">
        <v>239</v>
      </c>
      <c r="Q32" s="1424">
        <v>5</v>
      </c>
      <c r="R32" s="1424">
        <v>216</v>
      </c>
      <c r="S32" s="1424">
        <v>1</v>
      </c>
      <c r="T32" s="1424">
        <v>254</v>
      </c>
      <c r="U32" s="1424">
        <v>9</v>
      </c>
      <c r="V32" s="1424">
        <v>146</v>
      </c>
      <c r="W32" s="1424">
        <v>1</v>
      </c>
      <c r="X32" s="1424">
        <v>5785</v>
      </c>
      <c r="Y32" s="1424">
        <v>164</v>
      </c>
      <c r="Z32" s="1424">
        <v>274</v>
      </c>
      <c r="AA32" s="1424">
        <v>2</v>
      </c>
      <c r="AB32" s="1424">
        <v>287</v>
      </c>
      <c r="AC32" s="1424">
        <v>5</v>
      </c>
      <c r="AD32" s="1424">
        <v>197</v>
      </c>
      <c r="AE32" s="1424">
        <v>2</v>
      </c>
      <c r="AF32" s="1460">
        <f t="shared" si="0"/>
        <v>9268</v>
      </c>
    </row>
    <row r="33" spans="1:32" s="1443" customFormat="1" ht="34.5">
      <c r="A33" s="2239" t="s">
        <v>2297</v>
      </c>
      <c r="B33" s="2240"/>
      <c r="C33" s="1455" t="s">
        <v>2298</v>
      </c>
      <c r="D33" s="1422">
        <v>46</v>
      </c>
      <c r="E33" s="1422"/>
      <c r="F33" s="1422">
        <v>84</v>
      </c>
      <c r="G33" s="1422"/>
      <c r="H33" s="1422">
        <v>72</v>
      </c>
      <c r="I33" s="1422"/>
      <c r="J33" s="1422">
        <v>31</v>
      </c>
      <c r="K33" s="1422"/>
      <c r="L33" s="1422">
        <v>45</v>
      </c>
      <c r="M33" s="1422"/>
      <c r="N33" s="1422">
        <v>72</v>
      </c>
      <c r="O33" s="1422"/>
      <c r="P33" s="1422">
        <v>21</v>
      </c>
      <c r="Q33" s="1422"/>
      <c r="R33" s="1422">
        <v>68</v>
      </c>
      <c r="S33" s="1422"/>
      <c r="T33" s="1422">
        <v>42</v>
      </c>
      <c r="U33" s="1422"/>
      <c r="V33" s="1422">
        <v>37</v>
      </c>
      <c r="W33" s="1422"/>
      <c r="X33" s="1422">
        <v>2433</v>
      </c>
      <c r="Y33" s="1422"/>
      <c r="Z33" s="1422">
        <v>55</v>
      </c>
      <c r="AA33" s="1422"/>
      <c r="AB33" s="1422">
        <v>64</v>
      </c>
      <c r="AC33" s="1422"/>
      <c r="AD33" s="1422">
        <v>39</v>
      </c>
      <c r="AE33" s="1422"/>
      <c r="AF33" s="1456">
        <f t="shared" si="0"/>
        <v>3109</v>
      </c>
    </row>
    <row r="34" spans="1:32" s="1443" customFormat="1" ht="50.25">
      <c r="A34" s="2241"/>
      <c r="B34" s="2242"/>
      <c r="C34" s="1446" t="s">
        <v>2299</v>
      </c>
      <c r="D34" s="1445">
        <v>140</v>
      </c>
      <c r="E34" s="1445"/>
      <c r="F34" s="1445">
        <v>90</v>
      </c>
      <c r="G34" s="1445"/>
      <c r="H34" s="1445">
        <v>245</v>
      </c>
      <c r="I34" s="1445"/>
      <c r="J34" s="1445">
        <v>89</v>
      </c>
      <c r="K34" s="1445"/>
      <c r="L34" s="1445">
        <v>78</v>
      </c>
      <c r="M34" s="1445"/>
      <c r="N34" s="1445">
        <v>185</v>
      </c>
      <c r="O34" s="1445"/>
      <c r="P34" s="1445">
        <v>139</v>
      </c>
      <c r="Q34" s="1445"/>
      <c r="R34" s="1445">
        <v>100</v>
      </c>
      <c r="S34" s="1445"/>
      <c r="T34" s="1445">
        <v>131</v>
      </c>
      <c r="U34" s="1445"/>
      <c r="V34" s="1445">
        <v>83</v>
      </c>
      <c r="W34" s="1445"/>
      <c r="X34" s="1445">
        <v>2250</v>
      </c>
      <c r="Y34" s="1445"/>
      <c r="Z34" s="1445">
        <v>146</v>
      </c>
      <c r="AA34" s="1445"/>
      <c r="AB34" s="1445">
        <v>146</v>
      </c>
      <c r="AC34" s="1445"/>
      <c r="AD34" s="1445">
        <v>118</v>
      </c>
      <c r="AE34" s="1445"/>
      <c r="AF34" s="1458">
        <f t="shared" si="0"/>
        <v>3940</v>
      </c>
    </row>
    <row r="35" spans="1:32" s="1443" customFormat="1" ht="50.25">
      <c r="A35" s="2241"/>
      <c r="B35" s="2242"/>
      <c r="C35" s="1446" t="s">
        <v>2300</v>
      </c>
      <c r="D35" s="1445">
        <v>86</v>
      </c>
      <c r="E35" s="1445"/>
      <c r="F35" s="1445">
        <v>19</v>
      </c>
      <c r="G35" s="1445"/>
      <c r="H35" s="1445">
        <v>110</v>
      </c>
      <c r="I35" s="1445"/>
      <c r="J35" s="1445">
        <v>27</v>
      </c>
      <c r="K35" s="1445"/>
      <c r="L35" s="1445">
        <v>25</v>
      </c>
      <c r="M35" s="1445"/>
      <c r="N35" s="1445">
        <v>93</v>
      </c>
      <c r="O35" s="1445"/>
      <c r="P35" s="1445">
        <v>68</v>
      </c>
      <c r="Q35" s="1445"/>
      <c r="R35" s="1445">
        <v>37</v>
      </c>
      <c r="S35" s="1445"/>
      <c r="T35" s="1445">
        <v>64</v>
      </c>
      <c r="U35" s="1445"/>
      <c r="V35" s="1445">
        <v>35</v>
      </c>
      <c r="W35" s="1445"/>
      <c r="X35" s="1445">
        <v>856</v>
      </c>
      <c r="Y35" s="1445"/>
      <c r="Z35" s="1445">
        <v>64</v>
      </c>
      <c r="AA35" s="1445"/>
      <c r="AB35" s="1445">
        <v>73</v>
      </c>
      <c r="AC35" s="1445"/>
      <c r="AD35" s="1445">
        <v>36</v>
      </c>
      <c r="AE35" s="1445"/>
      <c r="AF35" s="1458">
        <f t="shared" si="0"/>
        <v>1593</v>
      </c>
    </row>
    <row r="36" spans="1:32" s="1443" customFormat="1" ht="50.25">
      <c r="A36" s="2241"/>
      <c r="B36" s="2242"/>
      <c r="C36" s="1446" t="s">
        <v>2301</v>
      </c>
      <c r="D36" s="1445">
        <v>22</v>
      </c>
      <c r="E36" s="1445"/>
      <c r="F36" s="1445">
        <v>4</v>
      </c>
      <c r="G36" s="1445"/>
      <c r="H36" s="1445">
        <v>19</v>
      </c>
      <c r="I36" s="1445"/>
      <c r="J36" s="1445">
        <v>3</v>
      </c>
      <c r="K36" s="1445"/>
      <c r="L36" s="1445">
        <v>6</v>
      </c>
      <c r="M36" s="1445"/>
      <c r="N36" s="1445">
        <v>16</v>
      </c>
      <c r="O36" s="1445"/>
      <c r="P36" s="1445">
        <v>10</v>
      </c>
      <c r="Q36" s="1445"/>
      <c r="R36" s="1445">
        <v>11</v>
      </c>
      <c r="S36" s="1445"/>
      <c r="T36" s="1445">
        <v>11</v>
      </c>
      <c r="U36" s="1445"/>
      <c r="V36" s="1445">
        <v>12</v>
      </c>
      <c r="W36" s="1445"/>
      <c r="X36" s="1445">
        <v>281</v>
      </c>
      <c r="Y36" s="1445"/>
      <c r="Z36" s="1445">
        <v>14</v>
      </c>
      <c r="AA36" s="1445"/>
      <c r="AB36" s="1445">
        <v>21</v>
      </c>
      <c r="AC36" s="1445"/>
      <c r="AD36" s="1445">
        <v>5</v>
      </c>
      <c r="AE36" s="1445"/>
      <c r="AF36" s="1458">
        <f t="shared" si="0"/>
        <v>435</v>
      </c>
    </row>
    <row r="37" spans="1:32" s="1443" customFormat="1" ht="73.5" thickBot="1">
      <c r="A37" s="2243"/>
      <c r="B37" s="2244"/>
      <c r="C37" s="1459" t="s">
        <v>2302</v>
      </c>
      <c r="D37" s="1424">
        <v>35</v>
      </c>
      <c r="E37" s="1424"/>
      <c r="F37" s="1424">
        <v>4</v>
      </c>
      <c r="G37" s="1424"/>
      <c r="H37" s="1424">
        <v>65</v>
      </c>
      <c r="I37" s="1424"/>
      <c r="J37" s="1424">
        <v>10</v>
      </c>
      <c r="K37" s="1424"/>
      <c r="L37" s="1424">
        <v>12</v>
      </c>
      <c r="M37" s="1424"/>
      <c r="N37" s="1424">
        <v>24</v>
      </c>
      <c r="O37" s="1424"/>
      <c r="P37" s="1424">
        <v>26</v>
      </c>
      <c r="Q37" s="1424"/>
      <c r="R37" s="1424">
        <v>17</v>
      </c>
      <c r="S37" s="1424"/>
      <c r="T37" s="1424">
        <v>32</v>
      </c>
      <c r="U37" s="1424"/>
      <c r="V37" s="1424">
        <v>1</v>
      </c>
      <c r="W37" s="1424"/>
      <c r="X37" s="1424">
        <v>825</v>
      </c>
      <c r="Y37" s="1424"/>
      <c r="Z37" s="1424">
        <v>9</v>
      </c>
      <c r="AA37" s="1424"/>
      <c r="AB37" s="1424">
        <v>52</v>
      </c>
      <c r="AC37" s="1424"/>
      <c r="AD37" s="1424">
        <v>11</v>
      </c>
      <c r="AE37" s="1424"/>
      <c r="AF37" s="1460">
        <f t="shared" si="0"/>
        <v>1123</v>
      </c>
    </row>
    <row r="42" spans="1:32" s="1443" customFormat="1">
      <c r="A42" s="2208"/>
      <c r="B42" s="2208"/>
      <c r="C42" s="2208"/>
      <c r="D42" s="2208"/>
      <c r="E42" s="2208"/>
      <c r="F42" s="2208"/>
      <c r="G42" s="2208"/>
      <c r="H42" s="2208"/>
      <c r="I42" s="2208"/>
      <c r="J42" s="2208"/>
      <c r="K42" s="2208"/>
      <c r="L42" s="2208"/>
      <c r="M42" s="2208"/>
      <c r="N42" s="2208"/>
      <c r="O42" s="2208"/>
      <c r="P42" s="2208"/>
      <c r="Q42" s="2208"/>
      <c r="R42" s="2208"/>
      <c r="S42" s="2208"/>
      <c r="T42" s="2208"/>
      <c r="U42" s="2208"/>
      <c r="V42" s="2208"/>
      <c r="W42" s="2208"/>
      <c r="X42" s="2208"/>
      <c r="Y42" s="2208"/>
      <c r="Z42" s="2208"/>
      <c r="AA42" s="2208"/>
      <c r="AB42" s="2208"/>
      <c r="AC42" s="2208"/>
      <c r="AD42" s="2208"/>
      <c r="AE42" s="2208"/>
      <c r="AF42" s="2208"/>
    </row>
  </sheetData>
  <mergeCells count="44">
    <mergeCell ref="A2:AF2"/>
    <mergeCell ref="AB4:AF4"/>
    <mergeCell ref="A5:C6"/>
    <mergeCell ref="D5:E5"/>
    <mergeCell ref="F5:G5"/>
    <mergeCell ref="H5:I5"/>
    <mergeCell ref="J5:K5"/>
    <mergeCell ref="L5:M5"/>
    <mergeCell ref="N5:O5"/>
    <mergeCell ref="P5:Q5"/>
    <mergeCell ref="AD5:AE5"/>
    <mergeCell ref="AF5:AF6"/>
    <mergeCell ref="V5:W5"/>
    <mergeCell ref="X5:Y5"/>
    <mergeCell ref="Z5:AA5"/>
    <mergeCell ref="AB5:AC5"/>
    <mergeCell ref="R5:S5"/>
    <mergeCell ref="T5:U5"/>
    <mergeCell ref="A7:C7"/>
    <mergeCell ref="A8:B13"/>
    <mergeCell ref="E8:E13"/>
    <mergeCell ref="G8:G13"/>
    <mergeCell ref="I8:I13"/>
    <mergeCell ref="AI8:AI13"/>
    <mergeCell ref="A14:A21"/>
    <mergeCell ref="B14:B15"/>
    <mergeCell ref="B16:B18"/>
    <mergeCell ref="B20:B21"/>
    <mergeCell ref="Q8:Q13"/>
    <mergeCell ref="S8:S13"/>
    <mergeCell ref="U8:U13"/>
    <mergeCell ref="W8:W13"/>
    <mergeCell ref="Y8:Y13"/>
    <mergeCell ref="AA8:AA13"/>
    <mergeCell ref="K8:K13"/>
    <mergeCell ref="M8:M13"/>
    <mergeCell ref="O8:O13"/>
    <mergeCell ref="A22:B29"/>
    <mergeCell ref="A30:B32"/>
    <mergeCell ref="A33:B37"/>
    <mergeCell ref="A42:AF42"/>
    <mergeCell ref="AC8:AC13"/>
    <mergeCell ref="AE8:AE13"/>
    <mergeCell ref="AF8:AF1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8"/>
  <sheetViews>
    <sheetView workbookViewId="0">
      <selection activeCell="A49" sqref="A49"/>
    </sheetView>
  </sheetViews>
  <sheetFormatPr defaultRowHeight="12.75"/>
  <cols>
    <col min="1" max="1" width="14.5703125" customWidth="1"/>
    <col min="2" max="2" width="7.28515625" customWidth="1"/>
    <col min="3" max="3" width="7" customWidth="1"/>
    <col min="4" max="4" width="7.28515625" customWidth="1"/>
    <col min="5" max="5" width="7.140625" customWidth="1"/>
    <col min="6" max="6" width="7.42578125" customWidth="1"/>
    <col min="7" max="7" width="6.5703125" customWidth="1"/>
    <col min="8" max="8" width="7.28515625" customWidth="1"/>
    <col min="9" max="9" width="6.85546875" customWidth="1"/>
    <col min="10" max="10" width="7.28515625" customWidth="1"/>
    <col min="11" max="11" width="7.140625" customWidth="1"/>
    <col min="12" max="12" width="7" customWidth="1"/>
  </cols>
  <sheetData>
    <row r="1" spans="1:12">
      <c r="A1" s="331" t="s">
        <v>2072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</row>
    <row r="2" spans="1:12">
      <c r="A2" s="332" t="s">
        <v>2071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</row>
    <row r="3" spans="1:12">
      <c r="A3" s="332"/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</row>
    <row r="4" spans="1:12">
      <c r="A4" s="1532" t="s">
        <v>773</v>
      </c>
      <c r="B4" s="1535" t="s">
        <v>96</v>
      </c>
      <c r="C4" s="1532" t="s">
        <v>774</v>
      </c>
      <c r="D4" s="1531" t="s">
        <v>775</v>
      </c>
      <c r="E4" s="1531"/>
      <c r="F4" s="1531"/>
      <c r="G4" s="1531"/>
      <c r="H4" s="1531"/>
      <c r="I4" s="1531"/>
      <c r="J4" s="333"/>
      <c r="K4" s="333"/>
      <c r="L4" s="333"/>
    </row>
    <row r="5" spans="1:12">
      <c r="A5" s="1533"/>
      <c r="B5" s="1536"/>
      <c r="C5" s="1533"/>
      <c r="D5" s="1537" t="s">
        <v>776</v>
      </c>
      <c r="E5" s="1531" t="s">
        <v>777</v>
      </c>
      <c r="F5" s="1531"/>
      <c r="G5" s="1531"/>
      <c r="H5" s="1531"/>
      <c r="I5" s="1531"/>
      <c r="J5" s="333"/>
      <c r="K5" s="333"/>
      <c r="L5" s="333"/>
    </row>
    <row r="6" spans="1:12">
      <c r="A6" s="1533"/>
      <c r="B6" s="1536"/>
      <c r="C6" s="1533"/>
      <c r="D6" s="1537"/>
      <c r="E6" s="1538" t="s">
        <v>269</v>
      </c>
      <c r="F6" s="1531"/>
      <c r="G6" s="1531" t="s">
        <v>778</v>
      </c>
      <c r="H6" s="1535"/>
      <c r="I6" s="1535"/>
      <c r="J6" s="333"/>
      <c r="K6" s="333"/>
      <c r="L6" s="333"/>
    </row>
    <row r="7" spans="1:12" ht="67.5" customHeight="1">
      <c r="A7" s="1534"/>
      <c r="B7" s="1531"/>
      <c r="C7" s="1534"/>
      <c r="D7" s="1531"/>
      <c r="E7" s="334" t="s">
        <v>779</v>
      </c>
      <c r="F7" s="335" t="s">
        <v>780</v>
      </c>
      <c r="G7" s="792" t="s">
        <v>781</v>
      </c>
      <c r="H7" s="1540" t="s">
        <v>1671</v>
      </c>
      <c r="I7" s="1540"/>
      <c r="J7" s="333"/>
      <c r="K7" s="333"/>
      <c r="L7" s="333"/>
    </row>
    <row r="8" spans="1:12">
      <c r="A8" s="336" t="s">
        <v>97</v>
      </c>
      <c r="B8" s="336">
        <v>1</v>
      </c>
      <c r="C8" s="336">
        <v>2</v>
      </c>
      <c r="D8" s="336">
        <v>3</v>
      </c>
      <c r="E8" s="336">
        <v>4</v>
      </c>
      <c r="F8" s="336">
        <v>5</v>
      </c>
      <c r="G8" s="778">
        <v>6</v>
      </c>
      <c r="H8" s="1531">
        <v>7</v>
      </c>
      <c r="I8" s="1531"/>
      <c r="J8" s="333"/>
      <c r="K8" s="333"/>
      <c r="L8" s="333"/>
    </row>
    <row r="9" spans="1:12">
      <c r="A9" s="337" t="s">
        <v>782</v>
      </c>
      <c r="B9" s="1138">
        <v>4053</v>
      </c>
      <c r="C9" s="1138">
        <v>1623</v>
      </c>
      <c r="D9" s="1138">
        <v>1740</v>
      </c>
      <c r="E9" s="1138">
        <v>1937</v>
      </c>
      <c r="F9" s="1138">
        <v>32</v>
      </c>
      <c r="G9" s="1138">
        <v>235</v>
      </c>
      <c r="H9" s="1541">
        <v>109</v>
      </c>
      <c r="I9" s="1541"/>
      <c r="J9" s="333"/>
      <c r="K9" s="333"/>
      <c r="L9" s="333"/>
    </row>
    <row r="10" spans="1:12">
      <c r="A10" s="333" t="s">
        <v>98</v>
      </c>
      <c r="B10" s="1139">
        <v>118</v>
      </c>
      <c r="C10" s="1140">
        <v>37</v>
      </c>
      <c r="D10" s="1140">
        <v>82</v>
      </c>
      <c r="E10" s="1140">
        <v>36</v>
      </c>
      <c r="F10" s="1140">
        <v>0</v>
      </c>
      <c r="G10" s="1140">
        <v>0</v>
      </c>
      <c r="H10" s="1539">
        <v>0</v>
      </c>
      <c r="I10" s="1539"/>
      <c r="J10" s="333"/>
      <c r="K10" s="333"/>
      <c r="L10" s="333"/>
    </row>
    <row r="11" spans="1:12">
      <c r="A11" s="333" t="s">
        <v>99</v>
      </c>
      <c r="B11" s="1139">
        <v>137</v>
      </c>
      <c r="C11" s="1140">
        <v>65</v>
      </c>
      <c r="D11" s="1140">
        <v>93</v>
      </c>
      <c r="E11" s="1140">
        <v>29</v>
      </c>
      <c r="F11" s="1140">
        <v>2</v>
      </c>
      <c r="G11" s="1140">
        <v>13</v>
      </c>
      <c r="H11" s="1539">
        <v>0</v>
      </c>
      <c r="I11" s="1539"/>
      <c r="J11" s="333"/>
      <c r="K11" s="333"/>
      <c r="L11" s="333"/>
    </row>
    <row r="12" spans="1:12">
      <c r="A12" s="333" t="s">
        <v>100</v>
      </c>
      <c r="B12" s="1139">
        <v>86</v>
      </c>
      <c r="C12" s="1140">
        <v>38</v>
      </c>
      <c r="D12" s="1140">
        <v>34</v>
      </c>
      <c r="E12" s="1140">
        <v>48</v>
      </c>
      <c r="F12" s="1140">
        <v>0</v>
      </c>
      <c r="G12" s="1140">
        <v>0</v>
      </c>
      <c r="H12" s="1539">
        <v>4</v>
      </c>
      <c r="I12" s="1539"/>
      <c r="J12" s="333"/>
      <c r="K12" s="333"/>
      <c r="L12" s="333"/>
    </row>
    <row r="13" spans="1:12">
      <c r="A13" s="333" t="s">
        <v>101</v>
      </c>
      <c r="B13" s="1139">
        <v>77</v>
      </c>
      <c r="C13" s="1140">
        <v>28</v>
      </c>
      <c r="D13" s="1140">
        <v>19</v>
      </c>
      <c r="E13" s="1140">
        <v>53</v>
      </c>
      <c r="F13" s="1140">
        <v>0</v>
      </c>
      <c r="G13" s="1140">
        <v>5</v>
      </c>
      <c r="H13" s="1539">
        <v>0</v>
      </c>
      <c r="I13" s="1539"/>
      <c r="J13" s="333"/>
      <c r="K13" s="333"/>
      <c r="L13" s="333"/>
    </row>
    <row r="14" spans="1:12">
      <c r="A14" s="333" t="s">
        <v>102</v>
      </c>
      <c r="B14" s="1139">
        <v>187</v>
      </c>
      <c r="C14" s="1140">
        <v>80</v>
      </c>
      <c r="D14" s="1140">
        <v>71</v>
      </c>
      <c r="E14" s="1140">
        <v>88</v>
      </c>
      <c r="F14" s="1140">
        <v>0</v>
      </c>
      <c r="G14" s="1140">
        <v>16</v>
      </c>
      <c r="H14" s="1539">
        <v>12</v>
      </c>
      <c r="I14" s="1539"/>
      <c r="J14" s="333"/>
      <c r="K14" s="333"/>
      <c r="L14" s="333"/>
    </row>
    <row r="15" spans="1:12">
      <c r="A15" s="333" t="s">
        <v>103</v>
      </c>
      <c r="B15" s="1139">
        <v>86</v>
      </c>
      <c r="C15" s="1140">
        <v>48</v>
      </c>
      <c r="D15" s="1140">
        <v>21</v>
      </c>
      <c r="E15" s="1140">
        <v>58</v>
      </c>
      <c r="F15" s="1140">
        <v>0</v>
      </c>
      <c r="G15" s="1140">
        <v>5</v>
      </c>
      <c r="H15" s="1539">
        <v>2</v>
      </c>
      <c r="I15" s="1539"/>
      <c r="J15" s="333"/>
      <c r="K15" s="333"/>
      <c r="L15" s="333"/>
    </row>
    <row r="16" spans="1:12">
      <c r="A16" s="333" t="s">
        <v>104</v>
      </c>
      <c r="B16" s="1139">
        <v>100</v>
      </c>
      <c r="C16" s="1140">
        <v>34</v>
      </c>
      <c r="D16" s="1140">
        <v>41</v>
      </c>
      <c r="E16" s="1140">
        <v>44</v>
      </c>
      <c r="F16" s="1140">
        <v>0</v>
      </c>
      <c r="G16" s="1140">
        <v>15</v>
      </c>
      <c r="H16" s="1539">
        <v>0</v>
      </c>
      <c r="I16" s="1539"/>
      <c r="J16" s="333"/>
      <c r="K16" s="333"/>
      <c r="L16" s="333"/>
    </row>
    <row r="17" spans="1:12">
      <c r="A17" s="333" t="s">
        <v>105</v>
      </c>
      <c r="B17" s="1139">
        <v>149</v>
      </c>
      <c r="C17" s="1140">
        <v>60</v>
      </c>
      <c r="D17" s="1140">
        <v>101</v>
      </c>
      <c r="E17" s="1140">
        <v>32</v>
      </c>
      <c r="F17" s="1140">
        <v>0</v>
      </c>
      <c r="G17" s="1140">
        <v>16</v>
      </c>
      <c r="H17" s="1539">
        <v>0</v>
      </c>
      <c r="I17" s="1539"/>
      <c r="J17" s="333"/>
      <c r="K17" s="333"/>
      <c r="L17" s="333"/>
    </row>
    <row r="18" spans="1:12">
      <c r="A18" s="333" t="s">
        <v>106</v>
      </c>
      <c r="B18" s="1139">
        <v>117</v>
      </c>
      <c r="C18" s="1140">
        <v>53</v>
      </c>
      <c r="D18" s="1140">
        <v>56</v>
      </c>
      <c r="E18" s="1140">
        <v>48</v>
      </c>
      <c r="F18" s="1140">
        <v>0</v>
      </c>
      <c r="G18" s="1140">
        <v>13</v>
      </c>
      <c r="H18" s="1539">
        <v>0</v>
      </c>
      <c r="I18" s="1539"/>
      <c r="J18" s="333"/>
      <c r="K18" s="333"/>
      <c r="L18" s="333"/>
    </row>
    <row r="19" spans="1:12">
      <c r="A19" s="333" t="s">
        <v>107</v>
      </c>
      <c r="B19" s="1139">
        <v>227</v>
      </c>
      <c r="C19" s="1140">
        <v>96</v>
      </c>
      <c r="D19" s="1140">
        <v>109</v>
      </c>
      <c r="E19" s="1140">
        <v>78</v>
      </c>
      <c r="F19" s="1140">
        <v>4</v>
      </c>
      <c r="G19" s="1140">
        <v>29</v>
      </c>
      <c r="H19" s="1539">
        <v>7</v>
      </c>
      <c r="I19" s="1539"/>
      <c r="J19" s="333"/>
      <c r="K19" s="333"/>
      <c r="L19" s="333"/>
    </row>
    <row r="20" spans="1:12">
      <c r="A20" s="333" t="s">
        <v>108</v>
      </c>
      <c r="B20" s="1139">
        <v>308</v>
      </c>
      <c r="C20" s="1140">
        <v>129</v>
      </c>
      <c r="D20" s="1140">
        <v>68</v>
      </c>
      <c r="E20" s="1140">
        <v>190</v>
      </c>
      <c r="F20" s="1140">
        <v>1</v>
      </c>
      <c r="G20" s="1140">
        <v>45</v>
      </c>
      <c r="H20" s="1539">
        <v>4</v>
      </c>
      <c r="I20" s="1539"/>
      <c r="J20" s="333"/>
      <c r="K20" s="333"/>
      <c r="L20" s="333"/>
    </row>
    <row r="21" spans="1:12">
      <c r="A21" s="333" t="s">
        <v>109</v>
      </c>
      <c r="B21" s="1139">
        <v>125</v>
      </c>
      <c r="C21" s="1140">
        <v>44</v>
      </c>
      <c r="D21" s="1140">
        <v>61</v>
      </c>
      <c r="E21" s="1140">
        <v>51</v>
      </c>
      <c r="F21" s="1140">
        <v>0</v>
      </c>
      <c r="G21" s="1140">
        <v>7</v>
      </c>
      <c r="H21" s="1539">
        <v>6</v>
      </c>
      <c r="I21" s="1539"/>
      <c r="J21" s="333"/>
      <c r="K21" s="333"/>
      <c r="L21" s="333"/>
    </row>
    <row r="22" spans="1:12">
      <c r="A22" s="333" t="s">
        <v>110</v>
      </c>
      <c r="B22" s="1139">
        <v>89</v>
      </c>
      <c r="C22" s="1140">
        <v>43</v>
      </c>
      <c r="D22" s="1140">
        <v>40</v>
      </c>
      <c r="E22" s="1140">
        <v>36</v>
      </c>
      <c r="F22" s="1140">
        <v>0</v>
      </c>
      <c r="G22" s="1140">
        <v>0</v>
      </c>
      <c r="H22" s="1539">
        <v>13</v>
      </c>
      <c r="I22" s="1539"/>
      <c r="J22" s="333"/>
      <c r="K22" s="333"/>
      <c r="L22" s="333"/>
    </row>
    <row r="23" spans="1:12">
      <c r="A23" s="333" t="s">
        <v>111</v>
      </c>
      <c r="B23" s="1140">
        <v>2247</v>
      </c>
      <c r="C23" s="1140">
        <v>868</v>
      </c>
      <c r="D23" s="1140">
        <v>944</v>
      </c>
      <c r="E23" s="1140">
        <v>1146</v>
      </c>
      <c r="F23" s="1140">
        <v>25</v>
      </c>
      <c r="G23" s="1140">
        <v>71</v>
      </c>
      <c r="H23" s="1539">
        <v>61</v>
      </c>
      <c r="I23" s="1539"/>
      <c r="J23" s="333"/>
      <c r="K23" s="333"/>
      <c r="L23" s="333"/>
    </row>
    <row r="24" spans="1:12">
      <c r="A24" s="338" t="s">
        <v>28</v>
      </c>
      <c r="B24" s="1141">
        <f>SUM(B10:B23)</f>
        <v>4053</v>
      </c>
      <c r="C24" s="1141">
        <f t="shared" ref="C24:H24" si="0">SUM(C10:C23)</f>
        <v>1623</v>
      </c>
      <c r="D24" s="1141">
        <f t="shared" si="0"/>
        <v>1740</v>
      </c>
      <c r="E24" s="1141">
        <f t="shared" si="0"/>
        <v>1937</v>
      </c>
      <c r="F24" s="1141">
        <f t="shared" si="0"/>
        <v>32</v>
      </c>
      <c r="G24" s="1142">
        <f t="shared" si="0"/>
        <v>235</v>
      </c>
      <c r="H24" s="1542">
        <f t="shared" si="0"/>
        <v>109</v>
      </c>
      <c r="I24" s="1542"/>
      <c r="J24" s="333"/>
      <c r="K24" s="333"/>
      <c r="L24" s="333"/>
    </row>
    <row r="25" spans="1:12">
      <c r="A25" s="333"/>
      <c r="B25" s="333"/>
      <c r="C25" s="333"/>
      <c r="D25" s="333"/>
      <c r="E25" s="333"/>
      <c r="F25" s="333"/>
      <c r="G25" s="333"/>
      <c r="H25" s="333"/>
      <c r="I25" s="333"/>
      <c r="J25" s="333"/>
      <c r="K25" s="333"/>
      <c r="L25" s="333"/>
    </row>
    <row r="26" spans="1:1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</row>
    <row r="27" spans="1:12">
      <c r="A27" s="339"/>
      <c r="B27" s="793" t="s">
        <v>783</v>
      </c>
      <c r="C27" s="793"/>
      <c r="D27" s="793"/>
      <c r="E27" s="793"/>
      <c r="F27" s="793"/>
      <c r="G27" s="793"/>
      <c r="H27" s="793"/>
      <c r="I27" s="793"/>
      <c r="J27" s="340"/>
      <c r="K27" s="340"/>
      <c r="L27" s="340"/>
    </row>
    <row r="28" spans="1:12">
      <c r="A28" s="339" t="s">
        <v>23</v>
      </c>
      <c r="B28" s="339"/>
      <c r="C28" s="339"/>
      <c r="D28" s="339"/>
      <c r="E28" s="339"/>
      <c r="F28" s="339"/>
      <c r="G28" s="339"/>
      <c r="H28" s="339"/>
      <c r="I28" s="339"/>
      <c r="J28" s="339"/>
      <c r="K28" s="1527"/>
      <c r="L28" s="1527"/>
    </row>
    <row r="29" spans="1:12" ht="12.75" customHeight="1">
      <c r="A29" s="1528" t="s">
        <v>784</v>
      </c>
      <c r="B29" s="1529" t="s">
        <v>0</v>
      </c>
      <c r="C29" s="1528" t="s">
        <v>785</v>
      </c>
      <c r="D29" s="1528"/>
      <c r="E29" s="1528"/>
      <c r="F29" s="1528"/>
      <c r="G29" s="1528"/>
      <c r="H29" s="1528"/>
      <c r="I29" s="1528"/>
      <c r="J29" s="1528"/>
      <c r="K29" s="1528"/>
      <c r="L29" s="1528"/>
    </row>
    <row r="30" spans="1:12" ht="38.25">
      <c r="A30" s="1528"/>
      <c r="B30" s="1530"/>
      <c r="C30" s="744" t="s">
        <v>786</v>
      </c>
      <c r="D30" s="744" t="s">
        <v>787</v>
      </c>
      <c r="E30" s="744" t="s">
        <v>788</v>
      </c>
      <c r="F30" s="744" t="s">
        <v>789</v>
      </c>
      <c r="G30" s="744" t="s">
        <v>790</v>
      </c>
      <c r="H30" s="744" t="s">
        <v>791</v>
      </c>
      <c r="I30" s="744" t="s">
        <v>792</v>
      </c>
      <c r="J30" s="744" t="s">
        <v>793</v>
      </c>
      <c r="K30" s="744" t="s">
        <v>794</v>
      </c>
      <c r="L30" s="744" t="s">
        <v>795</v>
      </c>
    </row>
    <row r="31" spans="1:12">
      <c r="A31" s="84" t="s">
        <v>3</v>
      </c>
      <c r="B31" s="84">
        <v>1</v>
      </c>
      <c r="C31" s="84">
        <v>2</v>
      </c>
      <c r="D31" s="84">
        <v>3</v>
      </c>
      <c r="E31" s="84">
        <v>4</v>
      </c>
      <c r="F31" s="84">
        <v>5</v>
      </c>
      <c r="G31" s="84">
        <v>6</v>
      </c>
      <c r="H31" s="84">
        <v>7</v>
      </c>
      <c r="I31" s="84">
        <v>8</v>
      </c>
      <c r="J31" s="84">
        <v>9</v>
      </c>
      <c r="K31" s="84">
        <v>10</v>
      </c>
      <c r="L31" s="84">
        <v>11</v>
      </c>
    </row>
    <row r="32" spans="1:12" ht="18.75" customHeight="1">
      <c r="A32" s="82" t="s">
        <v>159</v>
      </c>
      <c r="B32" s="82">
        <v>12063</v>
      </c>
      <c r="C32" s="82">
        <v>1994</v>
      </c>
      <c r="D32" s="82">
        <v>1950</v>
      </c>
      <c r="E32" s="82">
        <v>2467</v>
      </c>
      <c r="F32" s="82">
        <v>2735</v>
      </c>
      <c r="G32" s="82">
        <v>1630</v>
      </c>
      <c r="H32" s="82">
        <v>725</v>
      </c>
      <c r="I32" s="82">
        <v>343</v>
      </c>
      <c r="J32" s="82">
        <v>138</v>
      </c>
      <c r="K32" s="82">
        <v>54</v>
      </c>
      <c r="L32" s="82">
        <v>27</v>
      </c>
    </row>
    <row r="33" spans="1:12" ht="18.75" customHeight="1">
      <c r="A33" s="82" t="s">
        <v>98</v>
      </c>
      <c r="B33" s="82">
        <v>843</v>
      </c>
      <c r="C33" s="82">
        <v>122</v>
      </c>
      <c r="D33" s="82">
        <v>111</v>
      </c>
      <c r="E33" s="82">
        <v>162</v>
      </c>
      <c r="F33" s="82">
        <v>173</v>
      </c>
      <c r="G33" s="82">
        <v>143</v>
      </c>
      <c r="H33" s="82">
        <v>83</v>
      </c>
      <c r="I33" s="82">
        <v>32</v>
      </c>
      <c r="J33" s="82">
        <v>9</v>
      </c>
      <c r="K33" s="82">
        <v>7</v>
      </c>
      <c r="L33" s="82">
        <v>1</v>
      </c>
    </row>
    <row r="34" spans="1:12" ht="18.75" customHeight="1">
      <c r="A34" s="82" t="s">
        <v>99</v>
      </c>
      <c r="B34" s="82">
        <v>695</v>
      </c>
      <c r="C34" s="82">
        <v>182</v>
      </c>
      <c r="D34" s="82">
        <v>114</v>
      </c>
      <c r="E34" s="82">
        <v>127</v>
      </c>
      <c r="F34" s="82">
        <v>147</v>
      </c>
      <c r="G34" s="82">
        <v>77</v>
      </c>
      <c r="H34" s="82">
        <v>31</v>
      </c>
      <c r="I34" s="82">
        <v>12</v>
      </c>
      <c r="J34" s="82">
        <v>4</v>
      </c>
      <c r="K34" s="82">
        <v>1</v>
      </c>
      <c r="L34" s="82">
        <v>0</v>
      </c>
    </row>
    <row r="35" spans="1:12" ht="18.75" customHeight="1">
      <c r="A35" s="82" t="s">
        <v>108</v>
      </c>
      <c r="B35" s="82">
        <v>1425</v>
      </c>
      <c r="C35" s="82">
        <v>358</v>
      </c>
      <c r="D35" s="82">
        <v>221</v>
      </c>
      <c r="E35" s="82">
        <v>254</v>
      </c>
      <c r="F35" s="82">
        <v>271</v>
      </c>
      <c r="G35" s="82">
        <v>173</v>
      </c>
      <c r="H35" s="82">
        <v>100</v>
      </c>
      <c r="I35" s="82">
        <v>27</v>
      </c>
      <c r="J35" s="82">
        <v>14</v>
      </c>
      <c r="K35" s="82">
        <v>7</v>
      </c>
      <c r="L35" s="82">
        <v>0</v>
      </c>
    </row>
    <row r="36" spans="1:12" ht="18.75" customHeight="1">
      <c r="A36" s="82" t="s">
        <v>100</v>
      </c>
      <c r="B36" s="82">
        <v>533</v>
      </c>
      <c r="C36" s="82">
        <v>116</v>
      </c>
      <c r="D36" s="82">
        <v>93</v>
      </c>
      <c r="E36" s="82">
        <v>96</v>
      </c>
      <c r="F36" s="82">
        <v>112</v>
      </c>
      <c r="G36" s="82">
        <v>72</v>
      </c>
      <c r="H36" s="82">
        <v>27</v>
      </c>
      <c r="I36" s="82">
        <v>13</v>
      </c>
      <c r="J36" s="82">
        <v>1</v>
      </c>
      <c r="K36" s="82">
        <v>3</v>
      </c>
      <c r="L36" s="82">
        <v>0</v>
      </c>
    </row>
    <row r="37" spans="1:12" ht="18.75" customHeight="1">
      <c r="A37" s="82" t="s">
        <v>101</v>
      </c>
      <c r="B37" s="82">
        <v>429</v>
      </c>
      <c r="C37" s="82">
        <v>117</v>
      </c>
      <c r="D37" s="82">
        <v>67</v>
      </c>
      <c r="E37" s="82">
        <v>56</v>
      </c>
      <c r="F37" s="82">
        <v>86</v>
      </c>
      <c r="G37" s="82">
        <v>65</v>
      </c>
      <c r="H37" s="82">
        <v>22</v>
      </c>
      <c r="I37" s="82">
        <v>14</v>
      </c>
      <c r="J37" s="82">
        <v>2</v>
      </c>
      <c r="K37" s="82">
        <v>0</v>
      </c>
      <c r="L37" s="82">
        <v>0</v>
      </c>
    </row>
    <row r="38" spans="1:12" ht="18.75" customHeight="1">
      <c r="A38" s="82" t="s">
        <v>102</v>
      </c>
      <c r="B38" s="82">
        <v>907</v>
      </c>
      <c r="C38" s="82">
        <v>116</v>
      </c>
      <c r="D38" s="82">
        <v>106</v>
      </c>
      <c r="E38" s="82">
        <v>210</v>
      </c>
      <c r="F38" s="82">
        <v>223</v>
      </c>
      <c r="G38" s="82">
        <v>157</v>
      </c>
      <c r="H38" s="82">
        <v>64</v>
      </c>
      <c r="I38" s="82">
        <v>21</v>
      </c>
      <c r="J38" s="82">
        <v>8</v>
      </c>
      <c r="K38" s="82">
        <v>1</v>
      </c>
      <c r="L38" s="82">
        <v>1</v>
      </c>
    </row>
    <row r="39" spans="1:12" ht="18.75" customHeight="1">
      <c r="A39" s="82" t="s">
        <v>103</v>
      </c>
      <c r="B39" s="82">
        <v>854</v>
      </c>
      <c r="C39" s="82">
        <v>213</v>
      </c>
      <c r="D39" s="82">
        <v>122</v>
      </c>
      <c r="E39" s="82">
        <v>169</v>
      </c>
      <c r="F39" s="82">
        <v>181</v>
      </c>
      <c r="G39" s="82">
        <v>105</v>
      </c>
      <c r="H39" s="82">
        <v>41</v>
      </c>
      <c r="I39" s="82">
        <v>18</v>
      </c>
      <c r="J39" s="82">
        <v>3</v>
      </c>
      <c r="K39" s="82">
        <v>2</v>
      </c>
      <c r="L39" s="82">
        <v>0</v>
      </c>
    </row>
    <row r="40" spans="1:12" ht="18.75" customHeight="1">
      <c r="A40" s="82" t="s">
        <v>106</v>
      </c>
      <c r="B40" s="82">
        <v>604</v>
      </c>
      <c r="C40" s="82">
        <v>134</v>
      </c>
      <c r="D40" s="82">
        <v>85</v>
      </c>
      <c r="E40" s="82">
        <v>110</v>
      </c>
      <c r="F40" s="82">
        <v>119</v>
      </c>
      <c r="G40" s="82">
        <v>84</v>
      </c>
      <c r="H40" s="82">
        <v>48</v>
      </c>
      <c r="I40" s="82">
        <v>14</v>
      </c>
      <c r="J40" s="82">
        <v>6</v>
      </c>
      <c r="K40" s="82">
        <v>3</v>
      </c>
      <c r="L40" s="82">
        <v>1</v>
      </c>
    </row>
    <row r="41" spans="1:12" ht="18.75" customHeight="1">
      <c r="A41" s="82" t="s">
        <v>104</v>
      </c>
      <c r="B41" s="82">
        <v>892</v>
      </c>
      <c r="C41" s="82">
        <v>132</v>
      </c>
      <c r="D41" s="82">
        <v>125</v>
      </c>
      <c r="E41" s="82">
        <v>205</v>
      </c>
      <c r="F41" s="82">
        <v>197</v>
      </c>
      <c r="G41" s="82">
        <v>135</v>
      </c>
      <c r="H41" s="82">
        <v>59</v>
      </c>
      <c r="I41" s="82">
        <v>27</v>
      </c>
      <c r="J41" s="82">
        <v>7</v>
      </c>
      <c r="K41" s="82">
        <v>4</v>
      </c>
      <c r="L41" s="82">
        <v>1</v>
      </c>
    </row>
    <row r="42" spans="1:12" ht="18.75" customHeight="1">
      <c r="A42" s="82" t="s">
        <v>105</v>
      </c>
      <c r="B42" s="82">
        <v>530</v>
      </c>
      <c r="C42" s="82">
        <v>100</v>
      </c>
      <c r="D42" s="82">
        <v>81</v>
      </c>
      <c r="E42" s="82">
        <v>109</v>
      </c>
      <c r="F42" s="82">
        <v>112</v>
      </c>
      <c r="G42" s="82">
        <v>86</v>
      </c>
      <c r="H42" s="82">
        <v>29</v>
      </c>
      <c r="I42" s="82">
        <v>10</v>
      </c>
      <c r="J42" s="82">
        <v>1</v>
      </c>
      <c r="K42" s="82">
        <v>2</v>
      </c>
      <c r="L42" s="82">
        <v>0</v>
      </c>
    </row>
    <row r="43" spans="1:12" ht="18.75" customHeight="1">
      <c r="A43" s="82" t="s">
        <v>107</v>
      </c>
      <c r="B43" s="82">
        <v>981</v>
      </c>
      <c r="C43" s="82">
        <v>173</v>
      </c>
      <c r="D43" s="82">
        <v>131</v>
      </c>
      <c r="E43" s="82">
        <v>177</v>
      </c>
      <c r="F43" s="82">
        <v>217</v>
      </c>
      <c r="G43" s="82">
        <v>137</v>
      </c>
      <c r="H43" s="82">
        <v>80</v>
      </c>
      <c r="I43" s="82">
        <v>45</v>
      </c>
      <c r="J43" s="82">
        <v>14</v>
      </c>
      <c r="K43" s="82">
        <v>4</v>
      </c>
      <c r="L43" s="82">
        <v>3</v>
      </c>
    </row>
    <row r="44" spans="1:12" ht="18.75" customHeight="1">
      <c r="A44" s="82" t="s">
        <v>109</v>
      </c>
      <c r="B44" s="82">
        <v>813</v>
      </c>
      <c r="C44" s="82">
        <v>172</v>
      </c>
      <c r="D44" s="82">
        <v>125</v>
      </c>
      <c r="E44" s="82">
        <v>154</v>
      </c>
      <c r="F44" s="82">
        <v>164</v>
      </c>
      <c r="G44" s="82">
        <v>113</v>
      </c>
      <c r="H44" s="82">
        <v>52</v>
      </c>
      <c r="I44" s="82">
        <v>22</v>
      </c>
      <c r="J44" s="82">
        <v>7</v>
      </c>
      <c r="K44" s="82">
        <v>3</v>
      </c>
      <c r="L44" s="82">
        <v>1</v>
      </c>
    </row>
    <row r="45" spans="1:12" ht="18.75" customHeight="1">
      <c r="A45" s="82" t="s">
        <v>110</v>
      </c>
      <c r="B45" s="82">
        <v>536</v>
      </c>
      <c r="C45" s="82">
        <v>138</v>
      </c>
      <c r="D45" s="82">
        <v>77</v>
      </c>
      <c r="E45" s="82">
        <v>106</v>
      </c>
      <c r="F45" s="82">
        <v>106</v>
      </c>
      <c r="G45" s="82">
        <v>67</v>
      </c>
      <c r="H45" s="82">
        <v>32</v>
      </c>
      <c r="I45" s="82">
        <v>7</v>
      </c>
      <c r="J45" s="82">
        <v>1</v>
      </c>
      <c r="K45" s="82">
        <v>2</v>
      </c>
      <c r="L45" s="82">
        <v>0</v>
      </c>
    </row>
    <row r="46" spans="1:12" ht="18.75" customHeight="1">
      <c r="A46" s="746" t="s">
        <v>796</v>
      </c>
      <c r="B46" s="746">
        <v>22105</v>
      </c>
      <c r="C46" s="746">
        <v>4067</v>
      </c>
      <c r="D46" s="746">
        <v>3408</v>
      </c>
      <c r="E46" s="746">
        <v>4402</v>
      </c>
      <c r="F46" s="746">
        <v>4843</v>
      </c>
      <c r="G46" s="746">
        <v>3044</v>
      </c>
      <c r="H46" s="746">
        <v>1393</v>
      </c>
      <c r="I46" s="746">
        <v>605</v>
      </c>
      <c r="J46" s="746">
        <v>215</v>
      </c>
      <c r="K46" s="746">
        <v>93</v>
      </c>
      <c r="L46" s="746">
        <v>35</v>
      </c>
    </row>
    <row r="48" spans="1:12">
      <c r="A48" s="1526">
        <v>24</v>
      </c>
      <c r="B48" s="1526"/>
      <c r="C48" s="1526"/>
      <c r="D48" s="1526"/>
      <c r="E48" s="1526"/>
      <c r="F48" s="1526"/>
      <c r="G48" s="1526"/>
      <c r="H48" s="1526"/>
      <c r="I48" s="1526"/>
      <c r="J48" s="1526"/>
      <c r="K48" s="1526"/>
      <c r="L48" s="1526"/>
    </row>
  </sheetData>
  <mergeCells count="31">
    <mergeCell ref="H24:I24"/>
    <mergeCell ref="H18:I18"/>
    <mergeCell ref="H19:I19"/>
    <mergeCell ref="H20:I20"/>
    <mergeCell ref="H21:I21"/>
    <mergeCell ref="H22:I22"/>
    <mergeCell ref="H14:I14"/>
    <mergeCell ref="H15:I15"/>
    <mergeCell ref="G6:I6"/>
    <mergeCell ref="E5:I5"/>
    <mergeCell ref="H23:I23"/>
    <mergeCell ref="H16:I16"/>
    <mergeCell ref="H17:I17"/>
    <mergeCell ref="H11:I11"/>
    <mergeCell ref="H12:I12"/>
    <mergeCell ref="H13:I13"/>
    <mergeCell ref="H7:I7"/>
    <mergeCell ref="H8:I8"/>
    <mergeCell ref="H9:I9"/>
    <mergeCell ref="H10:I10"/>
    <mergeCell ref="D4:I4"/>
    <mergeCell ref="A4:A7"/>
    <mergeCell ref="B4:B7"/>
    <mergeCell ref="C4:C7"/>
    <mergeCell ref="D5:D7"/>
    <mergeCell ref="E6:F6"/>
    <mergeCell ref="A48:L48"/>
    <mergeCell ref="K28:L28"/>
    <mergeCell ref="A29:A30"/>
    <mergeCell ref="B29:B30"/>
    <mergeCell ref="C29:L29"/>
  </mergeCells>
  <pageMargins left="0.7" right="0.43" top="0.75" bottom="0.3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4"/>
  <sheetViews>
    <sheetView topLeftCell="A10" workbookViewId="0">
      <selection activeCell="H43" sqref="H43"/>
    </sheetView>
  </sheetViews>
  <sheetFormatPr defaultRowHeight="12.75"/>
  <cols>
    <col min="1" max="1" width="13.42578125" customWidth="1"/>
    <col min="2" max="2" width="6.7109375" customWidth="1"/>
    <col min="3" max="3" width="7.140625" customWidth="1"/>
    <col min="4" max="4" width="6.5703125" customWidth="1"/>
    <col min="5" max="5" width="7" customWidth="1"/>
    <col min="6" max="6" width="7.28515625" customWidth="1"/>
    <col min="7" max="7" width="6.85546875" customWidth="1"/>
    <col min="8" max="8" width="6.42578125" customWidth="1"/>
    <col min="9" max="9" width="6.85546875" customWidth="1"/>
    <col min="10" max="11" width="6.7109375" customWidth="1"/>
    <col min="12" max="12" width="7.42578125" customWidth="1"/>
  </cols>
  <sheetData>
    <row r="1" spans="1:12">
      <c r="A1" s="1545" t="s">
        <v>783</v>
      </c>
      <c r="B1" s="1545"/>
      <c r="C1" s="1545"/>
      <c r="D1" s="1545"/>
      <c r="E1" s="1545"/>
      <c r="F1" s="1545"/>
      <c r="G1" s="1545"/>
      <c r="H1" s="1545"/>
      <c r="I1" s="1545"/>
      <c r="J1" s="1545"/>
      <c r="K1" s="1545"/>
      <c r="L1" s="1545"/>
    </row>
    <row r="2" spans="1:12">
      <c r="A2" s="328" t="s">
        <v>770</v>
      </c>
      <c r="B2" s="328"/>
      <c r="C2" s="328"/>
      <c r="D2" s="328"/>
      <c r="E2" s="328"/>
      <c r="F2" s="328"/>
      <c r="G2" s="328"/>
      <c r="H2" s="328"/>
      <c r="I2" s="328"/>
      <c r="J2" s="328"/>
      <c r="K2" s="1543"/>
      <c r="L2" s="1543"/>
    </row>
    <row r="3" spans="1:12" ht="12.75" customHeight="1">
      <c r="A3" s="1544" t="s">
        <v>784</v>
      </c>
      <c r="B3" s="1546" t="s">
        <v>0</v>
      </c>
      <c r="C3" s="1528" t="s">
        <v>785</v>
      </c>
      <c r="D3" s="1528"/>
      <c r="E3" s="1528"/>
      <c r="F3" s="1528"/>
      <c r="G3" s="1528"/>
      <c r="H3" s="1528"/>
      <c r="I3" s="1528"/>
      <c r="J3" s="1528"/>
      <c r="K3" s="1528"/>
      <c r="L3" s="1528"/>
    </row>
    <row r="4" spans="1:12" ht="38.25">
      <c r="A4" s="1544"/>
      <c r="B4" s="1547"/>
      <c r="C4" s="744" t="s">
        <v>786</v>
      </c>
      <c r="D4" s="744" t="s">
        <v>787</v>
      </c>
      <c r="E4" s="744" t="s">
        <v>788</v>
      </c>
      <c r="F4" s="744" t="s">
        <v>789</v>
      </c>
      <c r="G4" s="744" t="s">
        <v>790</v>
      </c>
      <c r="H4" s="744" t="s">
        <v>791</v>
      </c>
      <c r="I4" s="744" t="s">
        <v>792</v>
      </c>
      <c r="J4" s="744" t="s">
        <v>793</v>
      </c>
      <c r="K4" s="744" t="s">
        <v>794</v>
      </c>
      <c r="L4" s="744" t="s">
        <v>795</v>
      </c>
    </row>
    <row r="5" spans="1:12">
      <c r="A5" s="329" t="s">
        <v>3</v>
      </c>
      <c r="B5" s="84">
        <v>1</v>
      </c>
      <c r="C5" s="84">
        <v>2</v>
      </c>
      <c r="D5" s="84">
        <v>3</v>
      </c>
      <c r="E5" s="84">
        <v>4</v>
      </c>
      <c r="F5" s="84">
        <v>5</v>
      </c>
      <c r="G5" s="84">
        <v>6</v>
      </c>
      <c r="H5" s="84">
        <v>7</v>
      </c>
      <c r="I5" s="84">
        <v>8</v>
      </c>
      <c r="J5" s="84">
        <v>9</v>
      </c>
      <c r="K5" s="84">
        <v>10</v>
      </c>
      <c r="L5" s="84">
        <v>11</v>
      </c>
    </row>
    <row r="6" spans="1:12" ht="19.5" customHeight="1">
      <c r="A6" s="749" t="s">
        <v>526</v>
      </c>
      <c r="B6" s="748">
        <v>8163</v>
      </c>
      <c r="C6" s="748">
        <v>1172</v>
      </c>
      <c r="D6" s="748">
        <v>906</v>
      </c>
      <c r="E6" s="748">
        <v>1553</v>
      </c>
      <c r="F6" s="748">
        <v>2200</v>
      </c>
      <c r="G6" s="748">
        <v>1325</v>
      </c>
      <c r="H6" s="748">
        <v>582</v>
      </c>
      <c r="I6" s="748">
        <v>261</v>
      </c>
      <c r="J6" s="748">
        <v>104</v>
      </c>
      <c r="K6" s="748">
        <v>41</v>
      </c>
      <c r="L6" s="748">
        <v>19</v>
      </c>
    </row>
    <row r="7" spans="1:12" ht="19.5" customHeight="1">
      <c r="A7" s="749" t="s">
        <v>98</v>
      </c>
      <c r="B7" s="748">
        <v>696</v>
      </c>
      <c r="C7" s="748">
        <v>93</v>
      </c>
      <c r="D7" s="748">
        <v>73</v>
      </c>
      <c r="E7" s="748">
        <v>128</v>
      </c>
      <c r="F7" s="748">
        <v>154</v>
      </c>
      <c r="G7" s="748">
        <v>131</v>
      </c>
      <c r="H7" s="748">
        <v>70</v>
      </c>
      <c r="I7" s="748">
        <v>30</v>
      </c>
      <c r="J7" s="748">
        <v>9</v>
      </c>
      <c r="K7" s="748">
        <v>7</v>
      </c>
      <c r="L7" s="748">
        <v>1</v>
      </c>
    </row>
    <row r="8" spans="1:12" ht="19.5" customHeight="1">
      <c r="A8" s="749" t="s">
        <v>99</v>
      </c>
      <c r="B8" s="748">
        <v>555</v>
      </c>
      <c r="C8" s="748">
        <v>136</v>
      </c>
      <c r="D8" s="748">
        <v>78</v>
      </c>
      <c r="E8" s="748">
        <v>97</v>
      </c>
      <c r="F8" s="748">
        <v>131</v>
      </c>
      <c r="G8" s="748">
        <v>68</v>
      </c>
      <c r="H8" s="748">
        <v>29</v>
      </c>
      <c r="I8" s="748">
        <v>11</v>
      </c>
      <c r="J8" s="748">
        <v>4</v>
      </c>
      <c r="K8" s="748">
        <v>1</v>
      </c>
      <c r="L8" s="748">
        <v>0</v>
      </c>
    </row>
    <row r="9" spans="1:12" ht="19.5" customHeight="1">
      <c r="A9" s="749" t="s">
        <v>108</v>
      </c>
      <c r="B9" s="748">
        <v>1101</v>
      </c>
      <c r="C9" s="748">
        <v>264</v>
      </c>
      <c r="D9" s="748">
        <v>122</v>
      </c>
      <c r="E9" s="748">
        <v>192</v>
      </c>
      <c r="F9" s="748">
        <v>232</v>
      </c>
      <c r="G9" s="748">
        <v>157</v>
      </c>
      <c r="H9" s="748">
        <v>90</v>
      </c>
      <c r="I9" s="748">
        <v>25</v>
      </c>
      <c r="J9" s="748">
        <v>13</v>
      </c>
      <c r="K9" s="748">
        <v>6</v>
      </c>
      <c r="L9" s="748">
        <v>0</v>
      </c>
    </row>
    <row r="10" spans="1:12" ht="19.5" customHeight="1">
      <c r="A10" s="749" t="s">
        <v>100</v>
      </c>
      <c r="B10" s="748">
        <v>423</v>
      </c>
      <c r="C10" s="748">
        <v>89</v>
      </c>
      <c r="D10" s="748">
        <v>63</v>
      </c>
      <c r="E10" s="748">
        <v>70</v>
      </c>
      <c r="F10" s="748">
        <v>96</v>
      </c>
      <c r="G10" s="748">
        <v>69</v>
      </c>
      <c r="H10" s="748">
        <v>22</v>
      </c>
      <c r="I10" s="748">
        <v>11</v>
      </c>
      <c r="J10" s="748">
        <v>1</v>
      </c>
      <c r="K10" s="748">
        <v>2</v>
      </c>
      <c r="L10" s="748">
        <v>0</v>
      </c>
    </row>
    <row r="11" spans="1:12" ht="19.5" customHeight="1">
      <c r="A11" s="749" t="s">
        <v>101</v>
      </c>
      <c r="B11" s="748">
        <v>350</v>
      </c>
      <c r="C11" s="748">
        <v>93</v>
      </c>
      <c r="D11" s="748">
        <v>45</v>
      </c>
      <c r="E11" s="748">
        <v>41</v>
      </c>
      <c r="F11" s="748">
        <v>77</v>
      </c>
      <c r="G11" s="748">
        <v>60</v>
      </c>
      <c r="H11" s="748">
        <v>21</v>
      </c>
      <c r="I11" s="748">
        <v>11</v>
      </c>
      <c r="J11" s="748">
        <v>2</v>
      </c>
      <c r="K11" s="748">
        <v>0</v>
      </c>
      <c r="L11" s="748">
        <v>0</v>
      </c>
    </row>
    <row r="12" spans="1:12" ht="19.5" customHeight="1">
      <c r="A12" s="749" t="s">
        <v>102</v>
      </c>
      <c r="B12" s="748">
        <v>723</v>
      </c>
      <c r="C12" s="748">
        <v>80</v>
      </c>
      <c r="D12" s="748">
        <v>61</v>
      </c>
      <c r="E12" s="748">
        <v>157</v>
      </c>
      <c r="F12" s="748">
        <v>196</v>
      </c>
      <c r="G12" s="748">
        <v>143</v>
      </c>
      <c r="H12" s="748">
        <v>59</v>
      </c>
      <c r="I12" s="748">
        <v>19</v>
      </c>
      <c r="J12" s="748">
        <v>6</v>
      </c>
      <c r="K12" s="748">
        <v>1</v>
      </c>
      <c r="L12" s="748">
        <v>1</v>
      </c>
    </row>
    <row r="13" spans="1:12" ht="19.5" customHeight="1">
      <c r="A13" s="749" t="s">
        <v>103</v>
      </c>
      <c r="B13" s="748">
        <v>714</v>
      </c>
      <c r="C13" s="748">
        <v>171</v>
      </c>
      <c r="D13" s="748">
        <v>88</v>
      </c>
      <c r="E13" s="748">
        <v>138</v>
      </c>
      <c r="F13" s="748">
        <v>164</v>
      </c>
      <c r="G13" s="748">
        <v>92</v>
      </c>
      <c r="H13" s="748">
        <v>38</v>
      </c>
      <c r="I13" s="748">
        <v>18</v>
      </c>
      <c r="J13" s="748">
        <v>3</v>
      </c>
      <c r="K13" s="748">
        <v>2</v>
      </c>
      <c r="L13" s="748">
        <v>0</v>
      </c>
    </row>
    <row r="14" spans="1:12" ht="19.5" customHeight="1">
      <c r="A14" s="749" t="s">
        <v>106</v>
      </c>
      <c r="B14" s="748">
        <v>491</v>
      </c>
      <c r="C14" s="748">
        <v>92</v>
      </c>
      <c r="D14" s="748">
        <v>54</v>
      </c>
      <c r="E14" s="748">
        <v>90</v>
      </c>
      <c r="F14" s="748">
        <v>113</v>
      </c>
      <c r="G14" s="748">
        <v>79</v>
      </c>
      <c r="H14" s="748">
        <v>42</v>
      </c>
      <c r="I14" s="748">
        <v>13</v>
      </c>
      <c r="J14" s="748">
        <v>5</v>
      </c>
      <c r="K14" s="748">
        <v>2</v>
      </c>
      <c r="L14" s="748">
        <v>1</v>
      </c>
    </row>
    <row r="15" spans="1:12" ht="19.5" customHeight="1">
      <c r="A15" s="749" t="s">
        <v>104</v>
      </c>
      <c r="B15" s="748">
        <v>727</v>
      </c>
      <c r="C15" s="748">
        <v>94</v>
      </c>
      <c r="D15" s="748">
        <v>80</v>
      </c>
      <c r="E15" s="748">
        <v>166</v>
      </c>
      <c r="F15" s="748">
        <v>180</v>
      </c>
      <c r="G15" s="748">
        <v>120</v>
      </c>
      <c r="H15" s="748">
        <v>52</v>
      </c>
      <c r="I15" s="748">
        <v>24</v>
      </c>
      <c r="J15" s="748">
        <v>7</v>
      </c>
      <c r="K15" s="748">
        <v>3</v>
      </c>
      <c r="L15" s="748">
        <v>1</v>
      </c>
    </row>
    <row r="16" spans="1:12" ht="19.5" customHeight="1">
      <c r="A16" s="749" t="s">
        <v>105</v>
      </c>
      <c r="B16" s="748">
        <v>444</v>
      </c>
      <c r="C16" s="748">
        <v>77</v>
      </c>
      <c r="D16" s="748">
        <v>57</v>
      </c>
      <c r="E16" s="748">
        <v>94</v>
      </c>
      <c r="F16" s="748">
        <v>98</v>
      </c>
      <c r="G16" s="748">
        <v>79</v>
      </c>
      <c r="H16" s="748">
        <v>27</v>
      </c>
      <c r="I16" s="748">
        <v>9</v>
      </c>
      <c r="J16" s="748">
        <v>1</v>
      </c>
      <c r="K16" s="748">
        <v>2</v>
      </c>
      <c r="L16" s="748">
        <v>0</v>
      </c>
    </row>
    <row r="17" spans="1:12" ht="19.5" customHeight="1">
      <c r="A17" s="749" t="s">
        <v>107</v>
      </c>
      <c r="B17" s="748">
        <v>781</v>
      </c>
      <c r="C17" s="748">
        <v>129</v>
      </c>
      <c r="D17" s="748">
        <v>83</v>
      </c>
      <c r="E17" s="748">
        <v>140</v>
      </c>
      <c r="F17" s="748">
        <v>176</v>
      </c>
      <c r="G17" s="748">
        <v>117</v>
      </c>
      <c r="H17" s="748">
        <v>76</v>
      </c>
      <c r="I17" s="748">
        <v>42</v>
      </c>
      <c r="J17" s="748">
        <v>12</v>
      </c>
      <c r="K17" s="748">
        <v>3</v>
      </c>
      <c r="L17" s="748">
        <v>3</v>
      </c>
    </row>
    <row r="18" spans="1:12" ht="19.5" customHeight="1">
      <c r="A18" s="749" t="s">
        <v>109</v>
      </c>
      <c r="B18" s="748">
        <v>617</v>
      </c>
      <c r="C18" s="748">
        <v>107</v>
      </c>
      <c r="D18" s="748">
        <v>71</v>
      </c>
      <c r="E18" s="748">
        <v>123</v>
      </c>
      <c r="F18" s="748">
        <v>136</v>
      </c>
      <c r="G18" s="748">
        <v>104</v>
      </c>
      <c r="H18" s="748">
        <v>47</v>
      </c>
      <c r="I18" s="748">
        <v>18</v>
      </c>
      <c r="J18" s="748">
        <v>7</v>
      </c>
      <c r="K18" s="748">
        <v>3</v>
      </c>
      <c r="L18" s="748">
        <v>1</v>
      </c>
    </row>
    <row r="19" spans="1:12" ht="19.5" customHeight="1">
      <c r="A19" s="749" t="s">
        <v>110</v>
      </c>
      <c r="B19" s="748">
        <v>401</v>
      </c>
      <c r="C19" s="748">
        <v>97</v>
      </c>
      <c r="D19" s="748">
        <v>40</v>
      </c>
      <c r="E19" s="748">
        <v>76</v>
      </c>
      <c r="F19" s="748">
        <v>87</v>
      </c>
      <c r="G19" s="748">
        <v>61</v>
      </c>
      <c r="H19" s="748">
        <v>31</v>
      </c>
      <c r="I19" s="748">
        <v>6</v>
      </c>
      <c r="J19" s="748">
        <v>1</v>
      </c>
      <c r="K19" s="748">
        <v>2</v>
      </c>
      <c r="L19" s="748">
        <v>0</v>
      </c>
    </row>
    <row r="20" spans="1:12" ht="19.5" customHeight="1">
      <c r="A20" s="750" t="s">
        <v>796</v>
      </c>
      <c r="B20" s="746">
        <v>16186</v>
      </c>
      <c r="C20" s="746">
        <v>2694</v>
      </c>
      <c r="D20" s="746">
        <v>1821</v>
      </c>
      <c r="E20" s="746">
        <v>3065</v>
      </c>
      <c r="F20" s="746">
        <v>4040</v>
      </c>
      <c r="G20" s="746">
        <v>2605</v>
      </c>
      <c r="H20" s="746">
        <v>1186</v>
      </c>
      <c r="I20" s="746">
        <v>498</v>
      </c>
      <c r="J20" s="746">
        <v>175</v>
      </c>
      <c r="K20" s="746">
        <v>75</v>
      </c>
      <c r="L20" s="746">
        <v>27</v>
      </c>
    </row>
    <row r="21" spans="1:12">
      <c r="A21" s="749"/>
      <c r="B21" s="749"/>
      <c r="C21" s="749"/>
      <c r="D21" s="749"/>
      <c r="E21" s="749"/>
      <c r="F21" s="749"/>
      <c r="G21" s="749"/>
      <c r="H21" s="749"/>
      <c r="I21" s="749"/>
      <c r="J21" s="749"/>
      <c r="K21" s="749"/>
      <c r="L21" s="749"/>
    </row>
    <row r="22" spans="1:12">
      <c r="A22" s="330"/>
      <c r="B22" s="330"/>
      <c r="C22" s="330"/>
      <c r="D22" s="330"/>
      <c r="E22" s="330"/>
      <c r="F22" s="330"/>
      <c r="G22" s="330"/>
      <c r="H22" s="330"/>
      <c r="I22" s="330"/>
      <c r="J22" s="330"/>
      <c r="K22" s="330"/>
      <c r="L22" s="330"/>
    </row>
    <row r="23" spans="1:12">
      <c r="A23" s="1545" t="s">
        <v>783</v>
      </c>
      <c r="B23" s="1545"/>
      <c r="C23" s="1545"/>
      <c r="D23" s="1545"/>
      <c r="E23" s="1545"/>
      <c r="F23" s="1545"/>
      <c r="G23" s="1545"/>
      <c r="H23" s="1545"/>
      <c r="I23" s="1545"/>
      <c r="J23" s="1545"/>
      <c r="K23" s="1545"/>
      <c r="L23" s="1545"/>
    </row>
    <row r="24" spans="1:12">
      <c r="A24" s="328" t="s">
        <v>401</v>
      </c>
      <c r="B24" s="328"/>
      <c r="C24" s="328"/>
      <c r="D24" s="328"/>
      <c r="E24" s="328"/>
      <c r="F24" s="328"/>
      <c r="G24" s="328"/>
      <c r="H24" s="328"/>
      <c r="I24" s="328"/>
      <c r="J24" s="328"/>
      <c r="K24" s="1543"/>
      <c r="L24" s="1543"/>
    </row>
    <row r="25" spans="1:12" ht="12.75" customHeight="1">
      <c r="A25" s="1544" t="s">
        <v>784</v>
      </c>
      <c r="B25" s="1529" t="s">
        <v>0</v>
      </c>
      <c r="C25" s="1528" t="s">
        <v>785</v>
      </c>
      <c r="D25" s="1528"/>
      <c r="E25" s="1528"/>
      <c r="F25" s="1528"/>
      <c r="G25" s="1528"/>
      <c r="H25" s="1528"/>
      <c r="I25" s="1528"/>
      <c r="J25" s="1528"/>
      <c r="K25" s="1528"/>
      <c r="L25" s="1528"/>
    </row>
    <row r="26" spans="1:12" ht="38.25">
      <c r="A26" s="1544"/>
      <c r="B26" s="1530"/>
      <c r="C26" s="744" t="s">
        <v>786</v>
      </c>
      <c r="D26" s="744" t="s">
        <v>787</v>
      </c>
      <c r="E26" s="744" t="s">
        <v>788</v>
      </c>
      <c r="F26" s="744" t="s">
        <v>789</v>
      </c>
      <c r="G26" s="744" t="s">
        <v>790</v>
      </c>
      <c r="H26" s="744" t="s">
        <v>791</v>
      </c>
      <c r="I26" s="744" t="s">
        <v>792</v>
      </c>
      <c r="J26" s="744" t="s">
        <v>793</v>
      </c>
      <c r="K26" s="744" t="s">
        <v>794</v>
      </c>
      <c r="L26" s="744" t="s">
        <v>795</v>
      </c>
    </row>
    <row r="27" spans="1:12">
      <c r="A27" s="329" t="s">
        <v>3</v>
      </c>
      <c r="B27" s="84">
        <v>1</v>
      </c>
      <c r="C27" s="84">
        <v>2</v>
      </c>
      <c r="D27" s="84">
        <v>3</v>
      </c>
      <c r="E27" s="84">
        <v>4</v>
      </c>
      <c r="F27" s="84">
        <v>5</v>
      </c>
      <c r="G27" s="84">
        <v>6</v>
      </c>
      <c r="H27" s="84">
        <v>7</v>
      </c>
      <c r="I27" s="84">
        <v>8</v>
      </c>
      <c r="J27" s="84">
        <v>9</v>
      </c>
      <c r="K27" s="84">
        <v>10</v>
      </c>
      <c r="L27" s="84">
        <v>11</v>
      </c>
    </row>
    <row r="28" spans="1:12" ht="18" customHeight="1">
      <c r="A28" s="749" t="s">
        <v>526</v>
      </c>
      <c r="B28" s="748">
        <v>3900</v>
      </c>
      <c r="C28" s="748">
        <v>822</v>
      </c>
      <c r="D28" s="748">
        <v>1044</v>
      </c>
      <c r="E28" s="748">
        <v>914</v>
      </c>
      <c r="F28" s="748">
        <v>535</v>
      </c>
      <c r="G28" s="748">
        <v>305</v>
      </c>
      <c r="H28" s="748">
        <v>143</v>
      </c>
      <c r="I28" s="748">
        <v>82</v>
      </c>
      <c r="J28" s="748">
        <v>34</v>
      </c>
      <c r="K28" s="748">
        <v>13</v>
      </c>
      <c r="L28" s="748">
        <v>8</v>
      </c>
    </row>
    <row r="29" spans="1:12" ht="18" customHeight="1">
      <c r="A29" s="749" t="s">
        <v>98</v>
      </c>
      <c r="B29" s="748">
        <v>147</v>
      </c>
      <c r="C29" s="748">
        <v>29</v>
      </c>
      <c r="D29" s="748">
        <v>38</v>
      </c>
      <c r="E29" s="748">
        <v>34</v>
      </c>
      <c r="F29" s="748">
        <v>19</v>
      </c>
      <c r="G29" s="748">
        <v>12</v>
      </c>
      <c r="H29" s="748">
        <v>13</v>
      </c>
      <c r="I29" s="748">
        <v>2</v>
      </c>
      <c r="J29" s="748">
        <v>0</v>
      </c>
      <c r="K29" s="748">
        <v>0</v>
      </c>
      <c r="L29" s="748">
        <v>0</v>
      </c>
    </row>
    <row r="30" spans="1:12" ht="18" customHeight="1">
      <c r="A30" s="749" t="s">
        <v>99</v>
      </c>
      <c r="B30" s="748">
        <v>140</v>
      </c>
      <c r="C30" s="748">
        <v>46</v>
      </c>
      <c r="D30" s="748">
        <v>36</v>
      </c>
      <c r="E30" s="748">
        <v>30</v>
      </c>
      <c r="F30" s="748">
        <v>16</v>
      </c>
      <c r="G30" s="748">
        <v>9</v>
      </c>
      <c r="H30" s="748">
        <v>2</v>
      </c>
      <c r="I30" s="748">
        <v>1</v>
      </c>
      <c r="J30" s="748">
        <v>0</v>
      </c>
      <c r="K30" s="748">
        <v>0</v>
      </c>
      <c r="L30" s="748">
        <v>0</v>
      </c>
    </row>
    <row r="31" spans="1:12" ht="18" customHeight="1">
      <c r="A31" s="749" t="s">
        <v>108</v>
      </c>
      <c r="B31" s="748">
        <v>324</v>
      </c>
      <c r="C31" s="748">
        <v>94</v>
      </c>
      <c r="D31" s="748">
        <v>99</v>
      </c>
      <c r="E31" s="748">
        <v>62</v>
      </c>
      <c r="F31" s="748">
        <v>39</v>
      </c>
      <c r="G31" s="748">
        <v>16</v>
      </c>
      <c r="H31" s="748">
        <v>10</v>
      </c>
      <c r="I31" s="748">
        <v>2</v>
      </c>
      <c r="J31" s="748">
        <v>1</v>
      </c>
      <c r="K31" s="748">
        <v>1</v>
      </c>
      <c r="L31" s="748">
        <v>0</v>
      </c>
    </row>
    <row r="32" spans="1:12" ht="18" customHeight="1">
      <c r="A32" s="749" t="s">
        <v>100</v>
      </c>
      <c r="B32" s="748">
        <v>110</v>
      </c>
      <c r="C32" s="748">
        <v>27</v>
      </c>
      <c r="D32" s="748">
        <v>30</v>
      </c>
      <c r="E32" s="748">
        <v>26</v>
      </c>
      <c r="F32" s="748">
        <v>16</v>
      </c>
      <c r="G32" s="748">
        <v>3</v>
      </c>
      <c r="H32" s="748">
        <v>5</v>
      </c>
      <c r="I32" s="748">
        <v>2</v>
      </c>
      <c r="J32" s="748">
        <v>0</v>
      </c>
      <c r="K32" s="748">
        <v>1</v>
      </c>
      <c r="L32" s="748">
        <v>0</v>
      </c>
    </row>
    <row r="33" spans="1:12" ht="18" customHeight="1">
      <c r="A33" s="749" t="s">
        <v>101</v>
      </c>
      <c r="B33" s="748">
        <v>79</v>
      </c>
      <c r="C33" s="748">
        <v>24</v>
      </c>
      <c r="D33" s="748">
        <v>22</v>
      </c>
      <c r="E33" s="748">
        <v>15</v>
      </c>
      <c r="F33" s="748">
        <v>9</v>
      </c>
      <c r="G33" s="748">
        <v>5</v>
      </c>
      <c r="H33" s="748">
        <v>1</v>
      </c>
      <c r="I33" s="748">
        <v>3</v>
      </c>
      <c r="J33" s="748">
        <v>0</v>
      </c>
      <c r="K33" s="748">
        <v>0</v>
      </c>
      <c r="L33" s="748">
        <v>0</v>
      </c>
    </row>
    <row r="34" spans="1:12" ht="18" customHeight="1">
      <c r="A34" s="749" t="s">
        <v>102</v>
      </c>
      <c r="B34" s="748">
        <v>184</v>
      </c>
      <c r="C34" s="748">
        <v>36</v>
      </c>
      <c r="D34" s="748">
        <v>45</v>
      </c>
      <c r="E34" s="748">
        <v>53</v>
      </c>
      <c r="F34" s="748">
        <v>27</v>
      </c>
      <c r="G34" s="748">
        <v>14</v>
      </c>
      <c r="H34" s="748">
        <v>5</v>
      </c>
      <c r="I34" s="748">
        <v>2</v>
      </c>
      <c r="J34" s="748">
        <v>2</v>
      </c>
      <c r="K34" s="748">
        <v>0</v>
      </c>
      <c r="L34" s="748">
        <v>0</v>
      </c>
    </row>
    <row r="35" spans="1:12" ht="18" customHeight="1">
      <c r="A35" s="749" t="s">
        <v>103</v>
      </c>
      <c r="B35" s="748">
        <v>140</v>
      </c>
      <c r="C35" s="748">
        <v>42</v>
      </c>
      <c r="D35" s="748">
        <v>34</v>
      </c>
      <c r="E35" s="748">
        <v>31</v>
      </c>
      <c r="F35" s="748">
        <v>17</v>
      </c>
      <c r="G35" s="748">
        <v>13</v>
      </c>
      <c r="H35" s="748">
        <v>3</v>
      </c>
      <c r="I35" s="748">
        <v>0</v>
      </c>
      <c r="J35" s="748">
        <v>0</v>
      </c>
      <c r="K35" s="748">
        <v>0</v>
      </c>
      <c r="L35" s="748">
        <v>0</v>
      </c>
    </row>
    <row r="36" spans="1:12" ht="18" customHeight="1">
      <c r="A36" s="749" t="s">
        <v>106</v>
      </c>
      <c r="B36" s="748">
        <v>113</v>
      </c>
      <c r="C36" s="748">
        <v>42</v>
      </c>
      <c r="D36" s="748">
        <v>31</v>
      </c>
      <c r="E36" s="748">
        <v>20</v>
      </c>
      <c r="F36" s="748">
        <v>6</v>
      </c>
      <c r="G36" s="748">
        <v>5</v>
      </c>
      <c r="H36" s="748">
        <v>6</v>
      </c>
      <c r="I36" s="748">
        <v>1</v>
      </c>
      <c r="J36" s="748">
        <v>1</v>
      </c>
      <c r="K36" s="748">
        <v>1</v>
      </c>
      <c r="L36" s="748">
        <v>0</v>
      </c>
    </row>
    <row r="37" spans="1:12" ht="18" customHeight="1">
      <c r="A37" s="749" t="s">
        <v>104</v>
      </c>
      <c r="B37" s="748">
        <v>165</v>
      </c>
      <c r="C37" s="748">
        <v>38</v>
      </c>
      <c r="D37" s="748">
        <v>45</v>
      </c>
      <c r="E37" s="748">
        <v>39</v>
      </c>
      <c r="F37" s="748">
        <v>17</v>
      </c>
      <c r="G37" s="748">
        <v>15</v>
      </c>
      <c r="H37" s="748">
        <v>7</v>
      </c>
      <c r="I37" s="748">
        <v>3</v>
      </c>
      <c r="J37" s="748">
        <v>0</v>
      </c>
      <c r="K37" s="748">
        <v>1</v>
      </c>
      <c r="L37" s="748">
        <v>0</v>
      </c>
    </row>
    <row r="38" spans="1:12" ht="18" customHeight="1">
      <c r="A38" s="749" t="s">
        <v>105</v>
      </c>
      <c r="B38" s="748">
        <v>86</v>
      </c>
      <c r="C38" s="748">
        <v>23</v>
      </c>
      <c r="D38" s="748">
        <v>24</v>
      </c>
      <c r="E38" s="748">
        <v>15</v>
      </c>
      <c r="F38" s="748">
        <v>14</v>
      </c>
      <c r="G38" s="748">
        <v>7</v>
      </c>
      <c r="H38" s="748">
        <v>2</v>
      </c>
      <c r="I38" s="748">
        <v>1</v>
      </c>
      <c r="J38" s="748">
        <v>0</v>
      </c>
      <c r="K38" s="748">
        <v>0</v>
      </c>
      <c r="L38" s="748">
        <v>0</v>
      </c>
    </row>
    <row r="39" spans="1:12" ht="18" customHeight="1">
      <c r="A39" s="749" t="s">
        <v>107</v>
      </c>
      <c r="B39" s="748">
        <v>200</v>
      </c>
      <c r="C39" s="748">
        <v>44</v>
      </c>
      <c r="D39" s="748">
        <v>48</v>
      </c>
      <c r="E39" s="748">
        <v>37</v>
      </c>
      <c r="F39" s="748">
        <v>41</v>
      </c>
      <c r="G39" s="748">
        <v>20</v>
      </c>
      <c r="H39" s="748">
        <v>4</v>
      </c>
      <c r="I39" s="748">
        <v>3</v>
      </c>
      <c r="J39" s="748">
        <v>2</v>
      </c>
      <c r="K39" s="748">
        <v>1</v>
      </c>
      <c r="L39" s="748">
        <v>0</v>
      </c>
    </row>
    <row r="40" spans="1:12" ht="18" customHeight="1">
      <c r="A40" s="749" t="s">
        <v>109</v>
      </c>
      <c r="B40" s="748">
        <v>196</v>
      </c>
      <c r="C40" s="748">
        <v>65</v>
      </c>
      <c r="D40" s="748">
        <v>54</v>
      </c>
      <c r="E40" s="748">
        <v>31</v>
      </c>
      <c r="F40" s="748">
        <v>28</v>
      </c>
      <c r="G40" s="748">
        <v>9</v>
      </c>
      <c r="H40" s="748">
        <v>5</v>
      </c>
      <c r="I40" s="748">
        <v>4</v>
      </c>
      <c r="J40" s="748">
        <v>0</v>
      </c>
      <c r="K40" s="748">
        <v>0</v>
      </c>
      <c r="L40" s="748">
        <v>0</v>
      </c>
    </row>
    <row r="41" spans="1:12" ht="18" customHeight="1">
      <c r="A41" s="749" t="s">
        <v>110</v>
      </c>
      <c r="B41" s="748">
        <v>135</v>
      </c>
      <c r="C41" s="748">
        <v>41</v>
      </c>
      <c r="D41" s="748">
        <v>37</v>
      </c>
      <c r="E41" s="748">
        <v>30</v>
      </c>
      <c r="F41" s="748">
        <v>19</v>
      </c>
      <c r="G41" s="748">
        <v>6</v>
      </c>
      <c r="H41" s="748">
        <v>1</v>
      </c>
      <c r="I41" s="748">
        <v>1</v>
      </c>
      <c r="J41" s="748">
        <v>0</v>
      </c>
      <c r="K41" s="748">
        <v>0</v>
      </c>
      <c r="L41" s="748">
        <v>0</v>
      </c>
    </row>
    <row r="42" spans="1:12" ht="18" customHeight="1">
      <c r="A42" s="750" t="s">
        <v>796</v>
      </c>
      <c r="B42" s="746">
        <v>5919</v>
      </c>
      <c r="C42" s="746">
        <v>1373</v>
      </c>
      <c r="D42" s="746">
        <v>1587</v>
      </c>
      <c r="E42" s="746">
        <v>1337</v>
      </c>
      <c r="F42" s="746">
        <v>803</v>
      </c>
      <c r="G42" s="746">
        <v>439</v>
      </c>
      <c r="H42" s="746">
        <v>207</v>
      </c>
      <c r="I42" s="746">
        <v>107</v>
      </c>
      <c r="J42" s="746">
        <v>40</v>
      </c>
      <c r="K42" s="746">
        <v>18</v>
      </c>
      <c r="L42" s="746">
        <v>8</v>
      </c>
    </row>
    <row r="44" spans="1:12">
      <c r="A44" s="1526">
        <v>25</v>
      </c>
      <c r="B44" s="1526"/>
      <c r="C44" s="1526"/>
      <c r="D44" s="1526"/>
      <c r="E44" s="1526"/>
      <c r="F44" s="1526"/>
      <c r="G44" s="1526"/>
      <c r="H44" s="1526"/>
      <c r="I44" s="1526"/>
      <c r="J44" s="1526"/>
      <c r="K44" s="1526"/>
      <c r="L44" s="1526"/>
    </row>
  </sheetData>
  <mergeCells count="11">
    <mergeCell ref="A23:L23"/>
    <mergeCell ref="A1:L1"/>
    <mergeCell ref="K2:L2"/>
    <mergeCell ref="A3:A4"/>
    <mergeCell ref="B3:B4"/>
    <mergeCell ref="C3:L3"/>
    <mergeCell ref="A44:L44"/>
    <mergeCell ref="K24:L24"/>
    <mergeCell ref="A25:A26"/>
    <mergeCell ref="B25:B26"/>
    <mergeCell ref="C25:L25"/>
  </mergeCells>
  <pageMargins left="0.7" right="0.7" top="0.57999999999999996" bottom="0.38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3</vt:i4>
      </vt:variant>
    </vt:vector>
  </HeadingPairs>
  <TitlesOfParts>
    <vt:vector size="76" baseType="lpstr">
      <vt:lpstr>nuur </vt:lpstr>
      <vt:lpstr>Toviyog 1-2</vt:lpstr>
      <vt:lpstr>ED ZAS-9-11</vt:lpstr>
      <vt:lpstr>XA-12-20</vt:lpstr>
      <vt:lpstr>XA-21</vt:lpstr>
      <vt:lpstr>XA-22</vt:lpstr>
      <vt:lpstr>XA-23</vt:lpstr>
      <vt:lpstr>XA-24</vt:lpstr>
      <vt:lpstr>XA-25</vt:lpstr>
      <vt:lpstr>XA-26</vt:lpstr>
      <vt:lpstr>Tusuv orlogo-27</vt:lpstr>
      <vt:lpstr>Or_sum-28</vt:lpstr>
      <vt:lpstr>Zarlaga-29</vt:lpstr>
      <vt:lpstr>Uglug, avlaga-30</vt:lpstr>
      <vt:lpstr>TARIALALT</vt:lpstr>
      <vt:lpstr>bmal-31-33</vt:lpstr>
      <vt:lpstr>heeltuulegch-34</vt:lpstr>
      <vt:lpstr>tol 35</vt:lpstr>
      <vt:lpstr>Horogdol-36</vt:lpstr>
      <vt:lpstr>tejeeber-37</vt:lpstr>
      <vt:lpstr>maltai urh-38</vt:lpstr>
      <vt:lpstr>malchin1-39</vt:lpstr>
      <vt:lpstr>buleglelt-40</vt:lpstr>
      <vt:lpstr>buleg 1-41</vt:lpstr>
      <vt:lpstr>ergelt-42</vt:lpstr>
      <vt:lpstr>zardal-43</vt:lpstr>
      <vt:lpstr>tejeel-44</vt:lpstr>
      <vt:lpstr>malj-45</vt:lpstr>
      <vt:lpstr>erliiz 46</vt:lpstr>
      <vt:lpstr>hudag-6a-47</vt:lpstr>
      <vt:lpstr>mashin.tt-48</vt:lpstr>
      <vt:lpstr>soel-49</vt:lpstr>
      <vt:lpstr>haa-n bh-50</vt:lpstr>
      <vt:lpstr>tarialalt-51</vt:lpstr>
      <vt:lpstr>urgats-52</vt:lpstr>
      <vt:lpstr>ga-n urgats-53</vt:lpstr>
      <vt:lpstr>XXAAJDUG-54</vt:lpstr>
      <vt:lpstr>haldvart ovchin-55</vt:lpstr>
      <vt:lpstr>Eruul mend-56</vt:lpstr>
      <vt:lpstr>Er Ham-57</vt:lpstr>
      <vt:lpstr>Haldvart uvchin-58, 59</vt:lpstr>
      <vt:lpstr>NDX-60</vt:lpstr>
      <vt:lpstr>EBS-udruur suraltsagch-61</vt:lpstr>
      <vt:lpstr>EBS-huiseer-62</vt:lpstr>
      <vt:lpstr>EBS-dotuur bair-63</vt:lpstr>
      <vt:lpstr>SOB-64</vt:lpstr>
      <vt:lpstr>DD-65</vt:lpstr>
      <vt:lpstr>MSUT-67</vt:lpstr>
      <vt:lpstr>Politexnik-68</vt:lpstr>
      <vt:lpstr>Politexnik-69</vt:lpstr>
      <vt:lpstr>gaali-70</vt:lpstr>
      <vt:lpstr>MID-71</vt:lpstr>
      <vt:lpstr>Gemt hereg-72</vt:lpstr>
      <vt:lpstr>une-73</vt:lpstr>
      <vt:lpstr>une index 74-75</vt:lpstr>
      <vt:lpstr>NXYX-76</vt:lpstr>
      <vt:lpstr>ay-77</vt:lpstr>
      <vt:lpstr>ay but-78</vt:lpstr>
      <vt:lpstr>teever-79</vt:lpstr>
      <vt:lpstr>ShA-in bair-80</vt:lpstr>
      <vt:lpstr>Ajil haij bui-81</vt:lpstr>
      <vt:lpstr>Ajliin bair shine-82</vt:lpstr>
      <vt:lpstr>shab -83</vt:lpstr>
      <vt:lpstr>burt ajilgui-84</vt:lpstr>
      <vt:lpstr>Bank-85</vt:lpstr>
      <vt:lpstr>ib1-86</vt:lpstr>
      <vt:lpstr>YHISan-87</vt:lpstr>
      <vt:lpstr>GNsan-88-91</vt:lpstr>
      <vt:lpstr>Bayantumen-92</vt:lpstr>
      <vt:lpstr>teebheregsel </vt:lpstr>
      <vt:lpstr>teevheregsel 2</vt:lpstr>
      <vt:lpstr>havtas</vt:lpstr>
      <vt:lpstr>teevriin heregsel</vt:lpstr>
      <vt:lpstr>TARIALALT!Print_Area</vt:lpstr>
      <vt:lpstr>'XA-21'!Print_Titles</vt:lpstr>
      <vt:lpstr>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486</dc:creator>
  <cp:lastModifiedBy>Otgoo</cp:lastModifiedBy>
  <cp:lastPrinted>2014-05-05T01:33:40Z</cp:lastPrinted>
  <dcterms:created xsi:type="dcterms:W3CDTF">1999-05-03T16:59:49Z</dcterms:created>
  <dcterms:modified xsi:type="dcterms:W3CDTF">2014-05-05T01:33:45Z</dcterms:modified>
</cp:coreProperties>
</file>