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9540" activeTab="14"/>
  </bookViews>
  <sheets>
    <sheet name="төсөв" sheetId="15" r:id="rId1"/>
    <sheet name="зарлага" sheetId="13" r:id="rId2"/>
    <sheet name="төсөв биелэлт" sheetId="14" r:id="rId3"/>
    <sheet name="банк" sheetId="16" r:id="rId4"/>
    <sheet name="nd2017" sheetId="3" r:id="rId5"/>
    <sheet name="nds2017" sheetId="4" r:id="rId6"/>
    <sheet name="ndt17" sheetId="5" r:id="rId7"/>
    <sheet name="XAA vne" sheetId="6" r:id="rId8"/>
    <sheet name="hun am" sheetId="7" r:id="rId9"/>
    <sheet name="emd" sheetId="8" r:id="rId10"/>
    <sheet name="h.uvchin" sheetId="9" r:id="rId11"/>
    <sheet name="j.hyanalt" sheetId="10" r:id="rId12"/>
    <sheet name="AX3" sheetId="11" r:id="rId13"/>
    <sheet name="гэмт хэрэг" sheetId="19" r:id="rId14"/>
    <sheet name="гэмт хэрэг-2" sheetId="20" r:id="rId15"/>
    <sheet name="shab" sheetId="12" r:id="rId16"/>
    <sheet name="vne" sheetId="17" r:id="rId17"/>
    <sheet name="cpi" sheetId="18" r:id="rId18"/>
  </sheets>
  <calcPr calcId="124519"/>
</workbook>
</file>

<file path=xl/calcChain.xml><?xml version="1.0" encoding="utf-8"?>
<calcChain xmlns="http://schemas.openxmlformats.org/spreadsheetml/2006/main">
  <c r="T21" i="20"/>
  <c r="S21"/>
  <c r="R21"/>
  <c r="Q21"/>
  <c r="P21"/>
  <c r="O21"/>
  <c r="N21"/>
  <c r="M21"/>
  <c r="L21"/>
  <c r="K21"/>
  <c r="J21"/>
  <c r="I21"/>
  <c r="H21"/>
  <c r="G21"/>
  <c r="F21"/>
  <c r="E21"/>
  <c r="B21"/>
  <c r="D20"/>
  <c r="D19"/>
  <c r="C19" s="1"/>
  <c r="D18"/>
  <c r="C18" s="1"/>
  <c r="D17"/>
  <c r="C17" s="1"/>
  <c r="D16"/>
  <c r="C16" s="1"/>
  <c r="D15"/>
  <c r="C15" s="1"/>
  <c r="D14"/>
  <c r="C14" s="1"/>
  <c r="D13"/>
  <c r="C13" s="1"/>
  <c r="D12"/>
  <c r="C12" s="1"/>
  <c r="D11"/>
  <c r="C11" s="1"/>
  <c r="D10"/>
  <c r="C10" s="1"/>
  <c r="D9"/>
  <c r="C9" s="1"/>
  <c r="D8"/>
  <c r="C8" s="1"/>
  <c r="D7"/>
  <c r="C7" s="1"/>
  <c r="D6"/>
  <c r="C6" s="1"/>
  <c r="D5"/>
  <c r="C5" s="1"/>
  <c r="E34" i="19"/>
  <c r="E33"/>
  <c r="E32"/>
  <c r="E31"/>
  <c r="E28"/>
  <c r="E27"/>
  <c r="E26"/>
  <c r="F25"/>
  <c r="E25"/>
  <c r="E24"/>
  <c r="F23"/>
  <c r="E23"/>
  <c r="E22"/>
  <c r="F21"/>
  <c r="E21"/>
  <c r="F19"/>
  <c r="F18"/>
  <c r="E18"/>
  <c r="F16"/>
  <c r="E16"/>
  <c r="E14"/>
  <c r="F13"/>
  <c r="E13"/>
  <c r="F11"/>
  <c r="F10"/>
  <c r="E9"/>
  <c r="F8"/>
  <c r="F7"/>
  <c r="D6"/>
  <c r="D35" s="1"/>
  <c r="E35" s="1"/>
  <c r="C6"/>
  <c r="C35" s="1"/>
  <c r="E5"/>
  <c r="M11" i="16"/>
  <c r="N11" s="1"/>
  <c r="L11"/>
  <c r="N10"/>
  <c r="M10"/>
  <c r="L10"/>
  <c r="M9"/>
  <c r="N9" s="1"/>
  <c r="L9"/>
  <c r="M8"/>
  <c r="N8" s="1"/>
  <c r="L8"/>
  <c r="N7"/>
  <c r="M7"/>
  <c r="L7"/>
  <c r="N6"/>
  <c r="M6"/>
  <c r="L6"/>
  <c r="D21" i="20" l="1"/>
  <c r="C21" s="1"/>
  <c r="E6" i="19"/>
  <c r="F9"/>
  <c r="F15"/>
  <c r="F12"/>
  <c r="F14"/>
  <c r="F17"/>
  <c r="F20"/>
  <c r="F22"/>
  <c r="F24"/>
  <c r="F26"/>
  <c r="F22" i="14" l="1"/>
  <c r="G22" s="1"/>
  <c r="E22"/>
  <c r="D22"/>
  <c r="C22"/>
  <c r="B22"/>
  <c r="G21"/>
  <c r="D21"/>
  <c r="G20"/>
  <c r="G19"/>
  <c r="D19"/>
  <c r="G18"/>
  <c r="D18"/>
  <c r="G17"/>
  <c r="D17"/>
  <c r="G16"/>
  <c r="D16"/>
  <c r="G15"/>
  <c r="D15"/>
  <c r="G14"/>
  <c r="D14"/>
  <c r="G13"/>
  <c r="D13"/>
  <c r="G12"/>
  <c r="D12"/>
  <c r="G11"/>
  <c r="D11"/>
  <c r="G10"/>
  <c r="D10"/>
  <c r="G9"/>
  <c r="D9"/>
  <c r="G8"/>
  <c r="D8"/>
  <c r="G7"/>
  <c r="D7"/>
  <c r="G6"/>
  <c r="D6"/>
  <c r="F18" i="13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E8"/>
  <c r="F7"/>
  <c r="E7"/>
  <c r="D6"/>
  <c r="F6" s="1"/>
  <c r="C6"/>
  <c r="B6"/>
  <c r="G33" i="15"/>
  <c r="F33"/>
  <c r="F31"/>
  <c r="G30"/>
  <c r="F30"/>
  <c r="G29"/>
  <c r="E28"/>
  <c r="F28" s="1"/>
  <c r="D28"/>
  <c r="C28"/>
  <c r="C32" s="1"/>
  <c r="C34" s="1"/>
  <c r="G26"/>
  <c r="F26"/>
  <c r="G25"/>
  <c r="F25"/>
  <c r="E24"/>
  <c r="F24" s="1"/>
  <c r="D24"/>
  <c r="C24"/>
  <c r="G23"/>
  <c r="F20"/>
  <c r="G19"/>
  <c r="F19"/>
  <c r="G18"/>
  <c r="F18"/>
  <c r="G17"/>
  <c r="F17"/>
  <c r="E16"/>
  <c r="F16" s="1"/>
  <c r="D16"/>
  <c r="C16"/>
  <c r="G15"/>
  <c r="G14"/>
  <c r="F14"/>
  <c r="G12"/>
  <c r="G8"/>
  <c r="F8"/>
  <c r="E7"/>
  <c r="F7" s="1"/>
  <c r="D7"/>
  <c r="D6" s="1"/>
  <c r="D5" s="1"/>
  <c r="D4" s="1"/>
  <c r="D32" s="1"/>
  <c r="D34" s="1"/>
  <c r="C7"/>
  <c r="C6" s="1"/>
  <c r="E6"/>
  <c r="F6" s="1"/>
  <c r="E6" i="13" l="1"/>
  <c r="G28" i="15"/>
  <c r="E5"/>
  <c r="G7"/>
  <c r="G6"/>
  <c r="G16"/>
  <c r="G5" l="1"/>
  <c r="E4"/>
  <c r="F5"/>
  <c r="G4" l="1"/>
  <c r="E32"/>
  <c r="F4"/>
  <c r="G32" l="1"/>
  <c r="E34"/>
  <c r="F32"/>
  <c r="F34" l="1"/>
  <c r="G34"/>
  <c r="C24" i="12" l="1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E56" i="11"/>
  <c r="D56"/>
  <c r="F56" s="1"/>
  <c r="B56"/>
  <c r="F55"/>
  <c r="F54"/>
  <c r="F53"/>
  <c r="F52"/>
  <c r="F51"/>
  <c r="F50"/>
  <c r="F49"/>
  <c r="F48"/>
  <c r="F47"/>
  <c r="F46"/>
  <c r="F45"/>
  <c r="F44"/>
  <c r="F43"/>
  <c r="F42"/>
  <c r="F41"/>
  <c r="E19" i="10"/>
  <c r="D19"/>
  <c r="C19"/>
  <c r="B19"/>
  <c r="H25" i="9"/>
  <c r="H24"/>
  <c r="F24"/>
  <c r="F23"/>
  <c r="I22"/>
  <c r="F22"/>
  <c r="J20"/>
  <c r="J17"/>
  <c r="I17"/>
  <c r="J16"/>
  <c r="I16"/>
  <c r="J15"/>
  <c r="I14"/>
  <c r="F11"/>
  <c r="J10"/>
  <c r="I10"/>
  <c r="F9"/>
  <c r="F8"/>
  <c r="J7"/>
  <c r="I7"/>
  <c r="F7"/>
  <c r="F6"/>
  <c r="G5"/>
  <c r="H23" s="1"/>
  <c r="E5"/>
  <c r="F21" s="1"/>
  <c r="C5"/>
  <c r="D19" s="1"/>
  <c r="O25" i="8"/>
  <c r="N25"/>
  <c r="M25"/>
  <c r="L25"/>
  <c r="K25"/>
  <c r="J25"/>
  <c r="I25"/>
  <c r="H25"/>
  <c r="G25"/>
  <c r="F25"/>
  <c r="E25"/>
  <c r="D25"/>
  <c r="C25"/>
  <c r="B25"/>
  <c r="M20" i="7"/>
  <c r="L20"/>
  <c r="K20"/>
  <c r="J20"/>
  <c r="I20"/>
  <c r="H20"/>
  <c r="G20"/>
  <c r="F20"/>
  <c r="E20"/>
  <c r="D20"/>
  <c r="C20"/>
  <c r="B20"/>
  <c r="D9" i="5"/>
  <c r="C9"/>
  <c r="D4"/>
  <c r="C4"/>
  <c r="C34" i="4"/>
  <c r="C27"/>
  <c r="C25" i="12" l="1"/>
  <c r="J5" i="9"/>
  <c r="D7"/>
  <c r="D9"/>
  <c r="F10"/>
  <c r="F5" s="1"/>
  <c r="D11"/>
  <c r="F12"/>
  <c r="H13"/>
  <c r="H17"/>
  <c r="F18"/>
  <c r="H19"/>
  <c r="D22"/>
  <c r="D23"/>
  <c r="I5"/>
  <c r="H6"/>
  <c r="H8"/>
  <c r="D10"/>
  <c r="D12"/>
  <c r="F13"/>
  <c r="H14"/>
  <c r="H15"/>
  <c r="H16"/>
  <c r="F17"/>
  <c r="D18"/>
  <c r="F19"/>
  <c r="H20"/>
  <c r="H21"/>
  <c r="D6"/>
  <c r="D5" s="1"/>
  <c r="D8"/>
  <c r="H10"/>
  <c r="H12"/>
  <c r="D14"/>
  <c r="D15"/>
  <c r="D16"/>
  <c r="H18"/>
  <c r="D20"/>
  <c r="D21"/>
  <c r="H7"/>
  <c r="H9"/>
  <c r="H11"/>
  <c r="D13"/>
  <c r="F14"/>
  <c r="F15"/>
  <c r="F16"/>
  <c r="D17"/>
  <c r="F20"/>
  <c r="H22"/>
  <c r="D7" i="3"/>
  <c r="D8"/>
  <c r="D9"/>
  <c r="D10"/>
  <c r="D11"/>
  <c r="D12"/>
  <c r="D13"/>
  <c r="D14"/>
  <c r="D15"/>
  <c r="D16"/>
  <c r="D17"/>
  <c r="D18"/>
  <c r="D19"/>
  <c r="D20"/>
  <c r="H5" i="9" l="1"/>
  <c r="F14" i="5"/>
  <c r="F13"/>
  <c r="F12"/>
  <c r="F11"/>
  <c r="F8"/>
  <c r="F7"/>
  <c r="F6"/>
  <c r="D34" i="4"/>
  <c r="G30"/>
  <c r="G31"/>
  <c r="G32"/>
  <c r="G33"/>
  <c r="G36"/>
  <c r="G37"/>
  <c r="G38"/>
  <c r="G39"/>
  <c r="G40"/>
  <c r="F30"/>
  <c r="F31"/>
  <c r="F32"/>
  <c r="F33"/>
  <c r="F36"/>
  <c r="F37"/>
  <c r="F38"/>
  <c r="F39"/>
  <c r="F40"/>
  <c r="D27"/>
  <c r="G29"/>
  <c r="F29"/>
  <c r="E9" i="5"/>
  <c r="E4"/>
  <c r="F4" s="1"/>
  <c r="E34" i="4"/>
  <c r="E27"/>
  <c r="F21" i="3"/>
  <c r="E21"/>
  <c r="C21"/>
  <c r="B21"/>
  <c r="G20"/>
  <c r="G19"/>
  <c r="G18"/>
  <c r="G17"/>
  <c r="G16"/>
  <c r="G15"/>
  <c r="G14"/>
  <c r="G13"/>
  <c r="G12"/>
  <c r="G11"/>
  <c r="G10"/>
  <c r="G9"/>
  <c r="G8"/>
  <c r="G7"/>
  <c r="G6"/>
  <c r="D6"/>
  <c r="C22" l="1"/>
  <c r="G34" i="4"/>
  <c r="F9" i="5"/>
  <c r="G27" i="4"/>
  <c r="F27"/>
  <c r="F34"/>
  <c r="G21" i="3"/>
  <c r="D21"/>
</calcChain>
</file>

<file path=xl/sharedStrings.xml><?xml version="1.0" encoding="utf-8"?>
<sst xmlns="http://schemas.openxmlformats.org/spreadsheetml/2006/main" count="804" uniqueCount="458">
  <si>
    <t>Төлөвлөгөө</t>
  </si>
  <si>
    <t>Гүйцэтгэл</t>
  </si>
  <si>
    <t>Хувь</t>
  </si>
  <si>
    <t>/сая.төг/</t>
  </si>
  <si>
    <t>Нийгмийн даатгалын сангийн орлого</t>
  </si>
  <si>
    <t>Үүнээс</t>
  </si>
  <si>
    <t>Тэтгэврийн даатгалын сангийн</t>
  </si>
  <si>
    <t>Тэтгэмжийн даатгалын сангийн</t>
  </si>
  <si>
    <t>Эрүүл мэндийн даатгалын сангийн</t>
  </si>
  <si>
    <t>ҮОМШӨ*-ний даатгалын сангийн</t>
  </si>
  <si>
    <t>Ажилгүйдлийн даатгалын сангийн</t>
  </si>
  <si>
    <t>Нийгмийн даатгалын сангийн зарлага</t>
  </si>
  <si>
    <t>Тайлбар: *Үйлдвэрлэлийн осол, мэргэжлээс шалтгаалах өвчний даатгал</t>
  </si>
  <si>
    <t>ҮЗүүлэлтүүд</t>
  </si>
  <si>
    <t>Заавал даатгуулагчийн тоо</t>
  </si>
  <si>
    <t>Үүнээс:</t>
  </si>
  <si>
    <t>Олгосон тэтгэвэр, сая төг</t>
  </si>
  <si>
    <t>Өндөр настны</t>
  </si>
  <si>
    <t>Хөгжлийн бэрхшээлтэй иргэдийн</t>
  </si>
  <si>
    <t>Тэжээгчээ алдсаны</t>
  </si>
  <si>
    <t>Цэргийн</t>
  </si>
  <si>
    <t>Аж ахуйн нэгж, байгууллага</t>
  </si>
  <si>
    <t>Төсөвт байгууллага</t>
  </si>
  <si>
    <t>Сайн дурын</t>
  </si>
  <si>
    <t>хувь</t>
  </si>
  <si>
    <t>төл</t>
  </si>
  <si>
    <t>гүйц</t>
  </si>
  <si>
    <t>олгох</t>
  </si>
  <si>
    <t>олгосон</t>
  </si>
  <si>
    <t>Н.Д.Шимтгэлийн орлого /мян.төг/</t>
  </si>
  <si>
    <t>Тэтгэврийн санхүүжилт /мян.төг/</t>
  </si>
  <si>
    <t>Дэлгэрцогт</t>
  </si>
  <si>
    <t>Дэрэн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</si>
  <si>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</si>
  <si>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</si>
  <si>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</si>
  <si>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</si>
  <si>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</si>
  <si>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</si>
  <si>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</si>
  <si>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</si>
  <si>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</si>
  <si>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</si>
  <si>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</si>
  <si>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Адаацаг</t>
  </si>
  <si>
    <t>Сайнцагаан</t>
  </si>
  <si>
    <t>Дүн</t>
  </si>
  <si>
    <t>Сумд</t>
  </si>
  <si>
    <t>2016 оны                   YIII сар</t>
  </si>
  <si>
    <t>2017 оны YIII сар</t>
  </si>
  <si>
    <r>
      <rPr>
        <u/>
        <sz val="10"/>
        <color theme="1"/>
        <rFont val="Arial"/>
        <family val="2"/>
        <charset val="204"/>
      </rPr>
      <t xml:space="preserve">2017  YIII </t>
    </r>
    <r>
      <rPr>
        <sz val="10"/>
        <color theme="1"/>
        <rFont val="Arial"/>
        <family val="2"/>
        <charset val="204"/>
      </rPr>
      <t xml:space="preserve">    2016  YIII  хувь</t>
    </r>
  </si>
  <si>
    <t xml:space="preserve">НИЙГМИЙН ДААТГАЛЫН САНГИЙН ОРЛОГО, ЗАРЛАГА, жил бүрийн эхний 8 сарын байдлаар </t>
  </si>
  <si>
    <t>2017.09.05</t>
  </si>
  <si>
    <t>НИЙГМИЙН ДААТГАЛЫН ШИМТГЭЛИЙН ОРЛОГО, ТЭТГЭВРИЙН САНХҮҮЖИЛТ, 2017 оны эхний 8 сарын байдлаар</t>
  </si>
  <si>
    <t xml:space="preserve">   2017.09.05</t>
  </si>
  <si>
    <t xml:space="preserve">НИЙГМИЙН ДААТГАЛД ЗААВАЛ ДААТГУУЛАГЧИЙН ТОО, ОЛГОСОН ТЭТГЭВРИЙН ХЭМЖЭЭ, жил бүрийн эхний 8 сарын байдлаар </t>
  </si>
  <si>
    <t>2015 оны       YIII сар</t>
  </si>
  <si>
    <t>2016 оны       YIII сар</t>
  </si>
  <si>
    <t>2017 оны       YIII сар</t>
  </si>
  <si>
    <r>
      <rPr>
        <u/>
        <sz val="10"/>
        <color theme="1"/>
        <rFont val="Arial"/>
        <family val="2"/>
        <charset val="204"/>
      </rPr>
      <t>2017 VIII</t>
    </r>
    <r>
      <rPr>
        <sz val="10"/>
        <color theme="1"/>
        <rFont val="Arial"/>
        <family val="2"/>
        <charset val="204"/>
      </rPr>
      <t xml:space="preserve">     2016 YIII  хувь</t>
    </r>
  </si>
  <si>
    <t xml:space="preserve">XV.   ÕÀÀ-í  á¿òýýãäýõ¿¿íèé ¿íèéí ìýäýý </t>
  </si>
  <si>
    <t>Õýìæèõ íýãæ</t>
  </si>
  <si>
    <t>1 р сар</t>
  </si>
  <si>
    <t>2 р сар</t>
  </si>
  <si>
    <t>3 р сар</t>
  </si>
  <si>
    <t>4 р сар</t>
  </si>
  <si>
    <t>5 р сар</t>
  </si>
  <si>
    <t>6 р сар</t>
  </si>
  <si>
    <t>7 сар</t>
  </si>
  <si>
    <t>8 сар</t>
  </si>
  <si>
    <t xml:space="preserve">              1. Ìàëûí ¿íý /ìÿí.òºã/</t>
  </si>
  <si>
    <t>Òýìýý</t>
  </si>
  <si>
    <t>Íàñ ã¿éöñýí</t>
  </si>
  <si>
    <t>ýð</t>
  </si>
  <si>
    <t>òîë</t>
  </si>
  <si>
    <t>ýì</t>
  </si>
  <si>
    <t>ªñâºð íàñíû</t>
  </si>
  <si>
    <t>Àäóó</t>
  </si>
  <si>
    <t>¯õýð</t>
  </si>
  <si>
    <t>Íóòãèéí ¿¿ëäðèéí, íàñ ã¿éöñýí</t>
  </si>
  <si>
    <t>Íàñ ã¿éöñýí õîíü</t>
  </si>
  <si>
    <t>Íàñ ã¿éöñýí ÿìàà</t>
  </si>
  <si>
    <t xml:space="preserve">           2.Ìàëûí ãàðàëòàé á¿òýýãäýõ¿¿íèé ¿íý/ìÿí.òºã/</t>
  </si>
  <si>
    <t>-</t>
  </si>
  <si>
    <t>Òýìýýíèé íîîñ</t>
  </si>
  <si>
    <t>êã</t>
  </si>
  <si>
    <t>ßìààíû íîîëóóð</t>
  </si>
  <si>
    <t>Òýìýýíèé øèð</t>
  </si>
  <si>
    <t>ø</t>
  </si>
  <si>
    <t>Àäóóíû øèð</t>
  </si>
  <si>
    <t xml:space="preserve"> -2 ì-ýýñ äîîø õýìæýýòýé ¿õðèéí øèð</t>
  </si>
  <si>
    <t xml:space="preserve"> -2 ì- ýýñ äýýø õýìæýýòýé ¿õðèéí øèð</t>
  </si>
  <si>
    <t>Õîíèíû íîîñòîé, ºëºí ãýäýñòýé àðüñ</t>
  </si>
  <si>
    <t>ßìààíû íîîëóóðòàé, ºëºíòýé àðüñ</t>
  </si>
  <si>
    <t>ХҮН АМЫН ЕРДИЙН ХӨДӨЛГӨӨН, ХҮҮХДИЙН ЭНДЭГДЭЛ, жил бүрийн эхний 8 сарын байдлаар</t>
  </si>
  <si>
    <t>Төрсөн  эхийн тоо</t>
  </si>
  <si>
    <t>амьд төрсөн  хүүхэд</t>
  </si>
  <si>
    <t>Бүх нас баралт</t>
  </si>
  <si>
    <t>үүнээс эмнэлэгт</t>
  </si>
  <si>
    <t>0-1 насны хүүхдийн эндэгдэл</t>
  </si>
  <si>
    <t>1-5 насны хүүхдийн эндэгдэл</t>
  </si>
  <si>
    <t>ДҮН</t>
  </si>
  <si>
    <t>* Эрүүл мэндийн газрын мэдээгээр</t>
  </si>
  <si>
    <t>ЭРҮҮЛ МЭНДИЙН ҮЙЛ АЖИЛЛАГААНЫ ҮЗҮҮЛЭЛТҮҮД, жил бүрийн эхний 8 сарын байдлаар</t>
  </si>
  <si>
    <t>Хэвтэж эмчлүүлсэн хүний тоо</t>
  </si>
  <si>
    <t>Бүгд үзлэг</t>
  </si>
  <si>
    <t>Халдварт өвчин бүгд</t>
  </si>
  <si>
    <t xml:space="preserve">   үүнээс /зарим үзүүлэлтээр/</t>
  </si>
  <si>
    <t>сүрьеэ</t>
  </si>
  <si>
    <t>вируст гепатит</t>
  </si>
  <si>
    <t>тэмбүү</t>
  </si>
  <si>
    <t>трихомониаз</t>
  </si>
  <si>
    <t>Дц</t>
  </si>
  <si>
    <t>Дн</t>
  </si>
  <si>
    <t>Гу</t>
  </si>
  <si>
    <t>Цд</t>
  </si>
  <si>
    <t>Бж</t>
  </si>
  <si>
    <t>Өш</t>
  </si>
  <si>
    <t>Гс</t>
  </si>
  <si>
    <t>Өт</t>
  </si>
  <si>
    <t>Хд</t>
  </si>
  <si>
    <t>Лс</t>
  </si>
  <si>
    <t>Дх</t>
  </si>
  <si>
    <t>Со</t>
  </si>
  <si>
    <t>Эд</t>
  </si>
  <si>
    <t>Ад</t>
  </si>
  <si>
    <t>Сц</t>
  </si>
  <si>
    <t>Мд</t>
  </si>
  <si>
    <t>Эб</t>
  </si>
  <si>
    <t>МУЭ төв</t>
  </si>
  <si>
    <t xml:space="preserve">ХАЛДВАРТ ӨВЧНӨӨР ӨВЧЛӨГЧДИЙН ТОО, жил бүрийн эхний 8 сарын байдлаар, </t>
  </si>
  <si>
    <t>2015 оны YIII сар</t>
  </si>
  <si>
    <t>2016 оны YIII сар</t>
  </si>
  <si>
    <r>
      <rPr>
        <u/>
        <sz val="10"/>
        <color indexed="8"/>
        <rFont val="Arial"/>
        <family val="2"/>
      </rPr>
      <t>2017 он</t>
    </r>
    <r>
      <rPr>
        <sz val="10"/>
        <color indexed="8"/>
        <rFont val="Arial"/>
        <family val="2"/>
      </rPr>
      <t xml:space="preserve">         2016 он</t>
    </r>
  </si>
  <si>
    <r>
      <rPr>
        <u/>
        <sz val="10"/>
        <color indexed="8"/>
        <rFont val="Arial"/>
        <family val="2"/>
      </rPr>
      <t>2017 он</t>
    </r>
    <r>
      <rPr>
        <sz val="10"/>
        <color indexed="8"/>
        <rFont val="Arial"/>
        <family val="2"/>
      </rPr>
      <t xml:space="preserve">        2015 он</t>
    </r>
  </si>
  <si>
    <t>тоо</t>
  </si>
  <si>
    <t>хувийн жин</t>
  </si>
  <si>
    <t>БҮГД  / TOTAL/</t>
  </si>
  <si>
    <t>ҮҮНЭЭС</t>
  </si>
  <si>
    <t xml:space="preserve">Вируст гепатит                          </t>
  </si>
  <si>
    <t>Гонококкт халдвар</t>
  </si>
  <si>
    <t>Гар хөл амны өвчин</t>
  </si>
  <si>
    <t xml:space="preserve">Гахай хавдар                         </t>
  </si>
  <si>
    <t xml:space="preserve">Салхин цэцэг                          </t>
  </si>
  <si>
    <t xml:space="preserve">Сальмоналлоёз                        </t>
  </si>
  <si>
    <t>Улаанууд</t>
  </si>
  <si>
    <t>Агааргүйтэнт үжил</t>
  </si>
  <si>
    <t xml:space="preserve">Елом                                             </t>
  </si>
  <si>
    <t xml:space="preserve">Сүрьеэ                                   </t>
  </si>
  <si>
    <t xml:space="preserve">Тэмбүү                                   </t>
  </si>
  <si>
    <t>Трихомониаз</t>
  </si>
  <si>
    <t xml:space="preserve">Бруцеллёз                  </t>
  </si>
  <si>
    <t>Цусан суулга</t>
  </si>
  <si>
    <t>Улаан эсэргэнэ</t>
  </si>
  <si>
    <t>Бактерийн гаралтай хоолны хордлого</t>
  </si>
  <si>
    <t>Улаан бурхан</t>
  </si>
  <si>
    <t>Менингококкт халдвар</t>
  </si>
  <si>
    <t>Хачигт риkemmиоз</t>
  </si>
  <si>
    <t>Спирохетээр сэдээгдсэн бусад халдвар</t>
  </si>
  <si>
    <t>ШИНЭЭР ХЯНАЛТАНД АВСАН ЖИРЭМСЭН ЭМЭГТЭЙЧҮҮДИЙН БЗДХ-ЫН ШИНЖИЛГЭЭНД ХАМРАГДСАН БАЙДАЛ, 2017 оны эхний 8 сарын байдлаар</t>
  </si>
  <si>
    <t>Үзүүлэлт</t>
  </si>
  <si>
    <t>Заг хүйтэн</t>
  </si>
  <si>
    <t>Тэмбүү</t>
  </si>
  <si>
    <t>ХДХВ/ДОХ</t>
  </si>
  <si>
    <t>ÀÉÌÃÈÉÍ Á¯ÐÒÃÝËÒÝÉ ÀÆÈËÃ¯É×¯¯ÄÈÉÍ ÌÝÄÝÝ</t>
  </si>
  <si>
    <t>2017.08.06</t>
  </si>
  <si>
    <t>Ñóì</t>
  </si>
  <si>
    <t>Îíû ýõíèé õºäºëìºðèéí íàñíû õ¿í àì</t>
  </si>
  <si>
    <t>Òàéëàíò ñàðûí ýõýíä áàéñàí àæèëã¿é÷¿¿ä</t>
  </si>
  <si>
    <t>Òàéëàíò ñàðûí ýöýñò áàéãàà àæèëã¿é÷¿¿ä</t>
  </si>
  <si>
    <t>¯¿íýýñ ýìýãòýé</t>
  </si>
  <si>
    <t>Õºäºëìºðèéí íàñíû 10000 õ¿íä íîãäîõ àæèëã¿é÷¿¿ä</t>
  </si>
  <si>
    <t>Äýëãýðöîãò</t>
  </si>
  <si>
    <t xml:space="preserve">Äýðýí </t>
  </si>
  <si>
    <t>Ãîâü-Óãòààë</t>
  </si>
  <si>
    <t>Öàãààíäýëãýð</t>
  </si>
  <si>
    <t>Áàÿíæàðãàëàí</t>
  </si>
  <si>
    <t>ªíäºðøèë</t>
  </si>
  <si>
    <t>Ãóðâàíñàéõàí</t>
  </si>
  <si>
    <t>ªëçèéò</t>
  </si>
  <si>
    <t>Õóëä</t>
  </si>
  <si>
    <t>Ëóóñ</t>
  </si>
  <si>
    <t>Äýëãýðõàíãàé</t>
  </si>
  <si>
    <t>Ñàéõàí-Îâîî</t>
  </si>
  <si>
    <t>Ýðäýíýäàëàé</t>
  </si>
  <si>
    <t>Ñàéíöàãààí</t>
  </si>
  <si>
    <t>Àäààöàã</t>
  </si>
  <si>
    <t>Ä¿í</t>
  </si>
  <si>
    <t>YII. АЖЛЫН ШИНЭ БАЙРАНД ОРСОН ИРГЭНИЙ МЭДЭЭ, 2017 оны эхний 8 сарын байдлаар</t>
  </si>
  <si>
    <t xml:space="preserve"> 2017.08.04</t>
  </si>
  <si>
    <t>Ýäèéí çàñãèéí ñàëáàðûí àíãèëàë</t>
  </si>
  <si>
    <r>
      <t xml:space="preserve">Зуучлагдан орсон </t>
    </r>
    <r>
      <rPr>
        <sz val="11"/>
        <rFont val="Arial Mon"/>
        <family val="2"/>
      </rPr>
      <t>àæëûí áàéðíû òîî</t>
    </r>
  </si>
  <si>
    <t>Ýäèéí çàñãèéí ñàëáàðûí ýçëýõ õóâü</t>
  </si>
  <si>
    <t>ÕÀÀ, àí àãíóóð, îéí àæ àõóé</t>
  </si>
  <si>
    <t>Óóë óóðõàé îëáîðëîõ ¿éëäâýð</t>
  </si>
  <si>
    <t>Áîëîâñðóóëàõ àæ  ¿éëäâýð</t>
  </si>
  <si>
    <t>Öàõèëãààí ýð÷èì õ¿÷, õèé, уур агааржуулалт</t>
  </si>
  <si>
    <t>Усан хангамж, бохир ус, зайлуулах систем, хог</t>
  </si>
  <si>
    <t>Áàðèëãà</t>
  </si>
  <si>
    <t>Áººíèé áà æèæèãëýí õóäàëäàà</t>
  </si>
  <si>
    <t>Тээвэр ба агуулахын үйл ажиллагаа</t>
  </si>
  <si>
    <t>Çî÷èä áóóäàë, çîîãèéí ãàçàð</t>
  </si>
  <si>
    <t>Мэдээлэл холбоо</t>
  </si>
  <si>
    <t>Ñàíõ¿¿ãèéí áолон даатгалын үйл ажиллагаа</t>
  </si>
  <si>
    <t>¯ë õºäëºõ õºðºíãийн үйл ажиллагаа</t>
  </si>
  <si>
    <t>Мэргэжлийн шинжлэх ухаан болон техникийн үйл ажиллагаа</t>
  </si>
  <si>
    <t>Удирдлагын болон дэмжлэг үзүүлэх үйл ажиллагаа</t>
  </si>
  <si>
    <t>Төрийн удирдлага ба батлан хамгаалах үйл ажиллагаа</t>
  </si>
  <si>
    <t>Áîëîâñðîë</t>
  </si>
  <si>
    <t>Хүний эð¿¿ë ìýíä ба íèéãìèéí õàëàìæèéí ¿éë àæèëëàãàà</t>
  </si>
  <si>
    <t>Урлаг, үзвэр, тоглоом наадам</t>
  </si>
  <si>
    <t>Үйлчилгээний бусад үйл ажиллагаа</t>
  </si>
  <si>
    <t>Хүн хөлслөн ажиллуулдаг өрхийн үйл ажиллагаа</t>
  </si>
  <si>
    <t>Олон улсын байгууллага, суурин төлөөлөгчийн үйл ажиллагаа</t>
  </si>
  <si>
    <t>Á¿ãä</t>
  </si>
  <si>
    <t>I.ОРОН НУТГИЙН ТӨСВИЙН ОРЛОГЫН МЭДЭЭ, мянган төгрөгөөр</t>
  </si>
  <si>
    <t>мөр</t>
  </si>
  <si>
    <t>2016 VIII</t>
  </si>
  <si>
    <t>2017 VIII</t>
  </si>
  <si>
    <t xml:space="preserve"> 17/16</t>
  </si>
  <si>
    <t>Нийт орлого /тусламжийн дүн/</t>
  </si>
  <si>
    <t xml:space="preserve">  А.УРСГАЛ ОРЛОГО</t>
  </si>
  <si>
    <t xml:space="preserve">   I.ТАТВАРЫН ОРЛОГО </t>
  </si>
  <si>
    <t xml:space="preserve">   1.1 Хүн амын орлогын албан татвар</t>
  </si>
  <si>
    <t xml:space="preserve">   1.1 Цалин хөлс болон түүнтэй адилтгах орлогын татвар </t>
  </si>
  <si>
    <t>Хувь хүний орлогын албан татварын буцаалт</t>
  </si>
  <si>
    <t xml:space="preserve">   1.2 үйл ажиллагааны орлого                                   </t>
  </si>
  <si>
    <t xml:space="preserve">   1.3 Хөрөнгө борлуулсаны                                </t>
  </si>
  <si>
    <t xml:space="preserve">   1.4 Орлогыг нь тодорхойлох боломжгүй      иргэний  </t>
  </si>
  <si>
    <t xml:space="preserve">   1.5 Бусад татвар</t>
  </si>
  <si>
    <t xml:space="preserve">  2.Хөрөнгийн татвар/ҮХХболон буу/</t>
  </si>
  <si>
    <t xml:space="preserve">  3. Авто тээврийн хэрэгслийн </t>
  </si>
  <si>
    <t xml:space="preserve">  4. Бусад  татвар</t>
  </si>
  <si>
    <t xml:space="preserve">  4.1 Улсын тэмдэгтийн</t>
  </si>
  <si>
    <t xml:space="preserve">  4.2 Ашигт малтмал нөөцийн</t>
  </si>
  <si>
    <t xml:space="preserve">  4.3 Газрын төлбөр</t>
  </si>
  <si>
    <t xml:space="preserve">  4.5 Хог хаягдалын үйлчилгээний</t>
  </si>
  <si>
    <t xml:space="preserve"> 4.6 Усны төлбөр</t>
  </si>
  <si>
    <t xml:space="preserve"> 4.7 Лиценцийн төлбөр</t>
  </si>
  <si>
    <t xml:space="preserve">  4.6.Бусад</t>
  </si>
  <si>
    <t>II.ТАТВАРЫН  БУС ОРЛОГО</t>
  </si>
  <si>
    <t xml:space="preserve">  2.1 Төсөвт байгууллагын өөрийн  орлого </t>
  </si>
  <si>
    <t xml:space="preserve">  2.2 Бусад нэр заагдаагүй     </t>
  </si>
  <si>
    <t xml:space="preserve">   Б. ХӨРӨНГИЙН ОРЛОГО</t>
  </si>
  <si>
    <t>В.ТУСЛАМЖИЙН ОРЛОГО</t>
  </si>
  <si>
    <t xml:space="preserve">   1.Улсын төсвөөс авсан санхүүгийн дэмжлэг</t>
  </si>
  <si>
    <t xml:space="preserve">  Тусгай зориулалтын шилжүүлгээс санхүүжих</t>
  </si>
  <si>
    <t>Орон нутгийн хөгжлийн нэгдсэн сангийн орлогын шилжүүлгээс санхүүжих</t>
  </si>
  <si>
    <t xml:space="preserve">Орон нутгийн төсвийн орлого /тусламжийн орлого ороогүй / </t>
  </si>
  <si>
    <t>Улсын төсөвт төвлөрүүлж  байгаа орлого</t>
  </si>
  <si>
    <t xml:space="preserve">  Аймгийн нийт орлого </t>
  </si>
  <si>
    <t>III.ОРОН НУТГИЙН ТӨСВИЙН ЗАРЛАГЫН ДҮН,  сар бүрийн эцэст, мянган төгрөгөөр</t>
  </si>
  <si>
    <t>Зарлагын төрөл</t>
  </si>
  <si>
    <t xml:space="preserve">      2017 VIII</t>
  </si>
  <si>
    <t xml:space="preserve">2017 VIII /2016 VIII </t>
  </si>
  <si>
    <t>Орон нутгийн байгууллагын зарлагын дүн</t>
  </si>
  <si>
    <t>Цалин хөлс болон нэмэгдэл урамшил</t>
  </si>
  <si>
    <t>Ажил олгогчоос нийгмийн даатгалд төлөх шимтгэл</t>
  </si>
  <si>
    <t>Байр ашиглалттай холбоотой тогтмол зардал</t>
  </si>
  <si>
    <t>Хангамж бараа материалын зардал</t>
  </si>
  <si>
    <t>Норматив зардал</t>
  </si>
  <si>
    <t>Эд хогшил урсгал засварын зардал</t>
  </si>
  <si>
    <t>Томилолтын зардал</t>
  </si>
  <si>
    <t>Бусдаар гүйцэтгүүлсэн ажил үйлчилгээний төлбөр хураамж</t>
  </si>
  <si>
    <t>Бараа үйлчилгээний бусад зардал</t>
  </si>
  <si>
    <t>Засгийн газрын дотоод шилжүүлэг</t>
  </si>
  <si>
    <t>Бусад урсгал шилжүүлэг</t>
  </si>
  <si>
    <t>Хөрөнгийн зардал</t>
  </si>
  <si>
    <t xml:space="preserve">Төсвийн орлогын төлөвлөгөөний биелэлт сар бүрийн эцэст, мянган төгрөгөөр </t>
  </si>
  <si>
    <t>2017 I-VIII</t>
  </si>
  <si>
    <t>2017 VIII сар</t>
  </si>
  <si>
    <t>төлөвлөгөө</t>
  </si>
  <si>
    <t>гүйцэтгэл</t>
  </si>
  <si>
    <t xml:space="preserve">Говь-Угтаал </t>
  </si>
  <si>
    <t>Дундговь</t>
  </si>
  <si>
    <t xml:space="preserve">IV.БАНКНЫ КАССЫН ОРЛОГО, ЗАРЛАГА, ЗЭЭЛИЙН ҮЛДЭГДЛИЙН  </t>
  </si>
  <si>
    <t xml:space="preserve"> МЭДЭЭ,  сар бүрийн эцэст, сая төгрөгөөр</t>
  </si>
  <si>
    <t>№</t>
  </si>
  <si>
    <t>ХААН банк</t>
  </si>
  <si>
    <t>Хас банк</t>
  </si>
  <si>
    <t>Төрийн банк</t>
  </si>
  <si>
    <t>Капитал банк</t>
  </si>
  <si>
    <t>Бүгд</t>
  </si>
  <si>
    <t>2017 VIII/ 2016 VIII хувь</t>
  </si>
  <si>
    <t>Кассын орлого</t>
  </si>
  <si>
    <t>Зузаатгалаар</t>
  </si>
  <si>
    <t>Кассын зарлага</t>
  </si>
  <si>
    <t>шилжүүлсэн</t>
  </si>
  <si>
    <t>Зээлийн өрийн үлдэгдэл</t>
  </si>
  <si>
    <t>үүнээс: Анхаарал хандуулах зээл</t>
  </si>
  <si>
    <t>чанаргүй зээл</t>
  </si>
  <si>
    <t>Иргэдийн хувийн хадгаламжийн үлдэгдэл</t>
  </si>
  <si>
    <t>XVII. ГОЛ НЭР ТӨРЛИЙН БҮТЭЭГДЭХҮҮНИЙ 8-Р САРЫН ҮНИЙН МЭДЭЭ/аймгаар/</t>
  </si>
  <si>
    <t>2017.09.08</t>
  </si>
  <si>
    <t>Нэр төрөл</t>
  </si>
  <si>
    <t>Төв</t>
  </si>
  <si>
    <t>Өмнөговь</t>
  </si>
  <si>
    <t>Дорноговь</t>
  </si>
  <si>
    <t>Гурил, дээд зэрэг /Алтантариа/</t>
  </si>
  <si>
    <t>Гурил, 1-р зэрэг /Алтантариа/</t>
  </si>
  <si>
    <t>Гурил, 2-р зэрэг /Алтантариа/</t>
  </si>
  <si>
    <t>Гоймон, /Алтан тариа/, туузан 320 г-тай</t>
  </si>
  <si>
    <t>Талх, орон нутгийн үйлдвэрийн</t>
  </si>
  <si>
    <t>Гурилан боов,0.450г, /аймгийн үйлдвэрийн/</t>
  </si>
  <si>
    <t xml:space="preserve">Жигнэмэг /Юбилейные 150-180г, цайны/ </t>
  </si>
  <si>
    <t>Цагаан будаа, задгай, кг</t>
  </si>
  <si>
    <t>Шар будаа, задгай, кг</t>
  </si>
  <si>
    <t>Хонины мах, кг</t>
  </si>
  <si>
    <t>Адууны мах, кг</t>
  </si>
  <si>
    <t>Ямааны мах, кг</t>
  </si>
  <si>
    <t>Дотор мах, цувдай, цусгүй</t>
  </si>
  <si>
    <t>Хиам чанасан, 1кг</t>
  </si>
  <si>
    <t>Сүү, задгай, л</t>
  </si>
  <si>
    <t>Сүү савласан,1л. Цэвэр сүү</t>
  </si>
  <si>
    <t>Хорхой ааруул, задгай, чихэртэй</t>
  </si>
  <si>
    <t>Өндөг,ш,дотоод</t>
  </si>
  <si>
    <t>Ургамлын тос, 1литр, Кларина</t>
  </si>
  <si>
    <t>Өөхөн тос, кг</t>
  </si>
  <si>
    <t>Шар тос, кг</t>
  </si>
  <si>
    <t>Цөцгийн тос, задгай, кг</t>
  </si>
  <si>
    <t>Төмс дотоод, кг</t>
  </si>
  <si>
    <t>Лууван хятад, кг</t>
  </si>
  <si>
    <t>Байцаа хятад, кг</t>
  </si>
  <si>
    <t>Сонгино хятад, кг</t>
  </si>
  <si>
    <t>Элсэн чихэр, кг, орос</t>
  </si>
  <si>
    <t>Хатуу чихэр, орос, кг, /Барбарис/</t>
  </si>
  <si>
    <t>Зөөлөн чихэр, /Мишка/, кг</t>
  </si>
  <si>
    <t xml:space="preserve">Шоколад, "Alpen gold" </t>
  </si>
  <si>
    <t>Давс, цагаан, 1 кг, йоджуулсан</t>
  </si>
  <si>
    <t>Майноз, /Золотой 500г/</t>
  </si>
  <si>
    <t>Кетчуп, 900г, Чили</t>
  </si>
  <si>
    <t>Ногоон цай, Гүрж, 2 кг</t>
  </si>
  <si>
    <t>Байхуу цай, Акбар, 20 ширхэгтэй</t>
  </si>
  <si>
    <t>Цагаан архи, 0.5 Ерөөл</t>
  </si>
  <si>
    <t>Пиво, "Боргио", 0.5л</t>
  </si>
  <si>
    <t>Янжуур тамхи, /West/, саарал</t>
  </si>
  <si>
    <t>Янжуур тамхи, /Улаан шонхор/,Монгол тамхи</t>
  </si>
  <si>
    <t>Бензин, А-80, 1 литр</t>
  </si>
  <si>
    <t>Бензин, А-92, 1 литр</t>
  </si>
  <si>
    <t>Дизель түлш, 1 литр</t>
  </si>
  <si>
    <t>XV. ДУНДГОВЬ АЙМГИЙН ХЭРЭГЛЭЭНИЙ ҮНИЙН ИНДЭКС</t>
  </si>
  <si>
    <t>Барааны бүлгээр</t>
  </si>
  <si>
    <t>2016 XII</t>
  </si>
  <si>
    <t>ЕРӨНХИЙ ИНДЭКС</t>
  </si>
  <si>
    <t>01.   ХҮНСНИЙ БАРАА, СОГТУУРУУЛАХ БУС УНДАА</t>
  </si>
  <si>
    <t>01.1 ХҮНСНИЙ БАРАА</t>
  </si>
  <si>
    <t>01.1.1  ТАЛХ, ГУРИЛ, БУДАА</t>
  </si>
  <si>
    <t>01.1.2  МАХ, МАХАН БҮТЭЭГДЭХҮҮН</t>
  </si>
  <si>
    <t>01.1.3  ЗАГАС, ДАЛАЙН БҮТЭЭГДЭХҮҮН</t>
  </si>
  <si>
    <t>01.1.4  СҮҮ, СҮҮН БҮТЭЭГДЭХҮҮН, ӨНДӨГ</t>
  </si>
  <si>
    <t>01.1.5  ТӨРӨЛ БҮРИЙН ӨӨХ, ТОС</t>
  </si>
  <si>
    <t>01.1.6  ЖИМС, ЖИМСГЭНЭ</t>
  </si>
  <si>
    <t>01.1.7  ХҮНСНИЙ НОГОО</t>
  </si>
  <si>
    <t>01.1.8  СААХАР, ЖИМСНИЙ ЧАНАМАЛ, ЗӨГИЙН БАЛ, ЧИХЭР</t>
  </si>
  <si>
    <t>01.1.9  ХҮНСНИЙ БУСАД БҮТЭЭГДЭХҮҮН</t>
  </si>
  <si>
    <t>01.2 СОГТУУРУУЛАХ БУС УНДАА</t>
  </si>
  <si>
    <t>02.   СОГТУУРУУЛАХ УНДАА, ТАМХИ, МАНСУУРУУЛАХ БОДИС</t>
  </si>
  <si>
    <t>02.1 СОГТУУРУУЛАХ УНДАА</t>
  </si>
  <si>
    <t>02.2 ТАМХИ</t>
  </si>
  <si>
    <t>03.    ХУВЦАС, БӨС БАРАА ГУТАЛ</t>
  </si>
  <si>
    <t>03.1   ХУВЦАС, БӨС БАРАА</t>
  </si>
  <si>
    <t>03.1.1  ХӨВӨН, БӨС БАРАА</t>
  </si>
  <si>
    <t>03.1.2  БҮХ ТӨРЛИЙН ХУВЦАС</t>
  </si>
  <si>
    <t>03.1.3  ЖИЖИГ ЭДЛЭЛ, ХЭРЭГСЭЛ</t>
  </si>
  <si>
    <t>03.2  ГУТАЛ</t>
  </si>
  <si>
    <t>04.    ОРОН СУУЦ, УС, ЦАХИЛГААН, ХИЙН БОЛОН БУСАД ТҮЛШ</t>
  </si>
  <si>
    <t>04.1  ОРОН СУУЦНЫ БОДИТ ТYРЭЭС</t>
  </si>
  <si>
    <t>04.2  ОРОН СУУЦНЫ ТЕХНИКИЙН БОЛОН ЗАСВАРЫН ҮЙЛЧИЛГЭЭ</t>
  </si>
  <si>
    <t>04.3  УСАН ХАНГАМЖ БОЛОН ОРОН СУУЦНЫ БУСАД ҮЙЛЧИЛГЭЭ</t>
  </si>
  <si>
    <t>04.4  ЦАХИЛГААН, ХИЙН БОЛОН БУСАД ТҮЛШ</t>
  </si>
  <si>
    <t>05.    ГЭР АХУЙН ТАВИЛГА, ГЭР АХУЙН БАРАА</t>
  </si>
  <si>
    <t>05.1  ГЭР АХУЙН ТАВИЛАГ, ХЭРЭГСЭЛ, ХИВС БОЛОН ШАЛНЫ БУСАД ДЭВСГЭР</t>
  </si>
  <si>
    <t>05.2  ГЭР АХУЙН ОЁМОЛ, НЭХМЭЛ ЭДЛЭЛ</t>
  </si>
  <si>
    <t>05.3  ГЭР АХУЙН ЦАХИЛГААН БАРАА</t>
  </si>
  <si>
    <t>05.4  ГЭР АХУЙН ШИЛЭН ЭДЛЭЛ, САВ СУУЛГА</t>
  </si>
  <si>
    <t>05.5  ГЭР АХУЙ, ЦЭЦЭРЛЭГИЙН ЗОРИУЛАЛТТАЙ ХӨДӨЛМӨРИЙН БАГАЖ ХЭРЭГСЭЛ</t>
  </si>
  <si>
    <t>05.6  ГЭР АХУЙН ЦЭВЭРЛЭГЭЭНИЙ БОЛОН БУСАД ЖИЖИГ БАРАА ГЭРИЙН БУСАД ҮЙЛЧИЛГЭЭ</t>
  </si>
  <si>
    <t>06.    ЭМ, ТАРИА, ЭМНЭЛГИЙН ҮЙЛЧИЛГЭЭ</t>
  </si>
  <si>
    <t>06.1  ЭМ, ТАРИА, ЭМНЭЛГИЙНИ ХЭРЭГСЭЛ</t>
  </si>
  <si>
    <t>06.2  АМБУЛТОРЫН ҮЙЛЧИЛГЭЭ</t>
  </si>
  <si>
    <t>06.3  ЭМНЭЛЭГТ ХЭВТЭЖ ҮЗҮҮЛСЭН ҮЙЛЧИЛГЭЭ</t>
  </si>
  <si>
    <t>07.    ТЭЭВЭР</t>
  </si>
  <si>
    <t>07.1  ТЭЭВРИЙН ХЭРГСЭЛИЙН ХУДАЛДАН АВАЛТ</t>
  </si>
  <si>
    <t>07.2  ХУВИЙН ТЭЭВРИЙН ХЭРЭГСЛИЙН ЗАСВАР, ҮЙЛЧИЛГЭЭ</t>
  </si>
  <si>
    <t>07.3  ТЭЭВРИЙН ҮЙЛЧИЛГЭЭ</t>
  </si>
  <si>
    <t>08.    ХОЛБООНЫ ХЭРЭГСЭЛ, ШУУДАНГИЙН ҮЙЛЧИЛГЭЭ</t>
  </si>
  <si>
    <t>08.2  ТЕЛЕФОН АППАРАТ, ФАКСЫН ХЭРЭГСЭЛ</t>
  </si>
  <si>
    <t>08.3  ТЕЛЕФОН УТАС, ФАКСЫН YЙЛЧИЛГЭЭ</t>
  </si>
  <si>
    <t>09.    АМРАЛТ, ЧӨЛӨӨТ ЦАГ, СОЁЛЫН БАРАА ҮЙЛЧИЛГЭЭ</t>
  </si>
  <si>
    <t>09.1   ДУУ, ДҮРС, ГЭРЭЛ ЗУРАГ, МЭДЭЭЛЛИЙГ БОЛОВСРУУЛАХ ТОНОГ ТӨХӨӨРӨМЖ</t>
  </si>
  <si>
    <t>09.2   ЧӨЛӨӨТ ЦАГ, СОЁЛЫН ҮЙЛЧИЛГЭЭ</t>
  </si>
  <si>
    <t xml:space="preserve">09.3   НОМ, СОНИН, БИЧГИЙН ХЭРЭГСЭЛ </t>
  </si>
  <si>
    <t>10.    БОЛОВСРОЛЫН ҮЙЛЧИЛГЭЭ</t>
  </si>
  <si>
    <t>11.    ЗОЧИД БУУДАЛ, НИЙТИЙН ХООЛ, ДОТУУР БАЙРНЫ ҮЙЛЧИЛГЭЭ</t>
  </si>
  <si>
    <t>11.1   НИЙТИЙН ХООЛНЫ ҮЙЛЧИЛГЭЭ</t>
  </si>
  <si>
    <t>11.2   ЗОЧИД БУУДАЛ ДОТУУР БАЙРНЫ ҮЙЛЧИЛГЭЭ</t>
  </si>
  <si>
    <t>12.    БУСАД БАРАА, ҮЙЛЧИЛГЭЭ</t>
  </si>
  <si>
    <t>12.1   ХУВЬ ХҮНД ХАНДСАН ҮЙЛЧИЛГЭЭ</t>
  </si>
  <si>
    <t>12.2   ХУВЬ ХҮНИЙ ЭД ЗҮЙЛ, ХЭРЭГЛЭЛ</t>
  </si>
  <si>
    <t>12.5   ДААТГАЛ</t>
  </si>
  <si>
    <t>12.6   САНХҮҮГИЙН ҮЙЛЧИЛГЭЭ</t>
  </si>
  <si>
    <t>XXI.ГЭМТ ХЭРГИЙН МЭДЭЭ</t>
  </si>
  <si>
    <t>17/16 хувь</t>
  </si>
  <si>
    <t>Оны эхний 18 ба түүнээс дээш насны хүний тоо</t>
  </si>
  <si>
    <t xml:space="preserve">          Бүх хэрэг</t>
  </si>
  <si>
    <t>Хэргийн өнгө</t>
  </si>
  <si>
    <t>Хүн амины хэрэг</t>
  </si>
  <si>
    <t>Хүчингийн хэрэг</t>
  </si>
  <si>
    <t>Золгүй учрал</t>
  </si>
  <si>
    <t>Дээрмийн хэрэг</t>
  </si>
  <si>
    <t>Булаалт</t>
  </si>
  <si>
    <t>Танхайн хэрэг</t>
  </si>
  <si>
    <t>Бусдын бие махбодид гэмтэл учруулах</t>
  </si>
  <si>
    <t xml:space="preserve">Бусдын өмчийн хулгай </t>
  </si>
  <si>
    <t>Mалын хулгай</t>
  </si>
  <si>
    <t xml:space="preserve"> Тээврийн хэрэгслийн хөдөлгөөний аюулгүй байдал, ашиглалтын журмын эсрэг  хэрэг</t>
  </si>
  <si>
    <t>Ашиглалын хэрэг</t>
  </si>
  <si>
    <t>Залилангийн хэрэг</t>
  </si>
  <si>
    <t>Албан тушаал</t>
  </si>
  <si>
    <t>Гал түймэр</t>
  </si>
  <si>
    <t>Бусад</t>
  </si>
  <si>
    <t>нөхцөл</t>
  </si>
  <si>
    <t xml:space="preserve">      Согтуугаар</t>
  </si>
  <si>
    <t xml:space="preserve">      Бүлэглэж</t>
  </si>
  <si>
    <t xml:space="preserve">      НХХ ээс</t>
  </si>
  <si>
    <t xml:space="preserve">      Илрээгүй хэрэг</t>
  </si>
  <si>
    <t xml:space="preserve">      Гэр бүлийн хүчирхийллийн улмаас</t>
  </si>
  <si>
    <t xml:space="preserve">  хэргийн ангилал</t>
  </si>
  <si>
    <t>Хөнгөн</t>
  </si>
  <si>
    <t>Хүндэвтэр</t>
  </si>
  <si>
    <t>Хүнд</t>
  </si>
  <si>
    <t>Онц хүнд</t>
  </si>
  <si>
    <t xml:space="preserve">Гэмт хэрэгт холбогдогсод </t>
  </si>
  <si>
    <t>Учирсан бүх хохирол /сая.төг/</t>
  </si>
  <si>
    <t>Нөхөн төлүүлсэн хохирол /сая.төг/</t>
  </si>
  <si>
    <t>Илрүүлэлтийн хувь</t>
  </si>
  <si>
    <t>18 аас дээш насны 10000 хүнд ногдох бүртгэгдсэн гэмт хэргийн тоо /аймаг/</t>
  </si>
  <si>
    <t xml:space="preserve">XXII.ГЭМТ ХЭРЭГ ЗӨРЧЛИЙН МЭДЭЭ      </t>
  </si>
  <si>
    <t>сум</t>
  </si>
  <si>
    <t>18 ба түүнээс дээш насны хүн</t>
  </si>
  <si>
    <t xml:space="preserve">18 -аас дээш  насны 10000 хүнд ногдох  </t>
  </si>
  <si>
    <t>Бүх хэрэг</t>
  </si>
  <si>
    <t>Холбогдогч</t>
  </si>
  <si>
    <t>Хохирол /мян.төг/</t>
  </si>
  <si>
    <t>Хүн амь</t>
  </si>
  <si>
    <t>хүчин</t>
  </si>
  <si>
    <t>дээрэм</t>
  </si>
  <si>
    <t>булаалт</t>
  </si>
  <si>
    <t>танхай</t>
  </si>
  <si>
    <t xml:space="preserve">бусдын бие махбодьд гэмтэл учруулсан </t>
  </si>
  <si>
    <t>бусдын өмчийн хулгай</t>
  </si>
  <si>
    <t xml:space="preserve"> малын хулгай</t>
  </si>
  <si>
    <t>Тээврийн хэрэгс-лийн хөдөлгөөний аюулгүй байдлын эсрэг хэрэг</t>
  </si>
  <si>
    <t>гал түймэр</t>
  </si>
  <si>
    <t>албан тушаал</t>
  </si>
  <si>
    <t>Залилан</t>
  </si>
  <si>
    <t>бусад</t>
  </si>
  <si>
    <t xml:space="preserve">Дэрэн </t>
  </si>
</sst>
</file>

<file path=xl/styles.xml><?xml version="1.0" encoding="utf-8"?>
<styleSheet xmlns="http://schemas.openxmlformats.org/spreadsheetml/2006/main">
  <numFmts count="12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[$-10409]0.0;\(0.0\)"/>
    <numFmt numFmtId="167" formatCode="#,##0.0;[Red]\-#,##0.0"/>
    <numFmt numFmtId="168" formatCode="#,##0;[Red]\-#,##0"/>
    <numFmt numFmtId="169" formatCode="0.0000_)"/>
    <numFmt numFmtId="170" formatCode="0.0_)"/>
    <numFmt numFmtId="171" formatCode="#,###,###,###,###,###.0"/>
    <numFmt numFmtId="172" formatCode="#\ ###.0"/>
    <numFmt numFmtId="173" formatCode="#,##0.0"/>
    <numFmt numFmtId="174" formatCode="0.0000"/>
  </numFmts>
  <fonts count="55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Mon"/>
      <family val="2"/>
    </font>
    <font>
      <sz val="8"/>
      <name val="Arial Mon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 Mon"/>
      <family val="2"/>
    </font>
    <font>
      <sz val="11"/>
      <color theme="1"/>
      <name val="Arial Mon"/>
      <family val="2"/>
    </font>
    <font>
      <sz val="10"/>
      <name val="Arial"/>
      <family val="2"/>
    </font>
    <font>
      <sz val="8"/>
      <color rgb="FF000000"/>
      <name val="Arial Mon"/>
      <family val="2"/>
    </font>
    <font>
      <sz val="10"/>
      <name val="Arial Mon"/>
      <family val="2"/>
    </font>
    <font>
      <b/>
      <sz val="10"/>
      <name val="Arial"/>
      <family val="2"/>
      <charset val="204"/>
    </font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theme="1"/>
      <name val="Arial"/>
      <family val="2"/>
    </font>
    <font>
      <sz val="11"/>
      <name val="Arial Mon"/>
      <family val="2"/>
    </font>
    <font>
      <sz val="11"/>
      <name val="Dutch Mon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8"/>
      <name val="Dutch Mon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10"/>
      <name val="Courier"/>
      <family val="1"/>
      <charset val="204"/>
    </font>
    <font>
      <b/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b/>
      <sz val="10"/>
      <color indexed="17"/>
      <name val="Arial"/>
      <family val="2"/>
    </font>
    <font>
      <b/>
      <sz val="10"/>
      <color rgb="FF008000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sz val="10"/>
      <color rgb="FF0000FF"/>
      <name val="Arial"/>
      <family val="2"/>
    </font>
    <font>
      <b/>
      <i/>
      <sz val="10"/>
      <name val="Arial"/>
      <family val="2"/>
    </font>
    <font>
      <b/>
      <i/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56"/>
      <name val="Arial"/>
      <family val="2"/>
    </font>
    <font>
      <b/>
      <sz val="10"/>
      <color indexed="12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10"/>
      <color theme="5" tint="-0.249977111117893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2"/>
      <name val="Arial Mon"/>
      <family val="2"/>
    </font>
    <font>
      <sz val="10"/>
      <name val="Dutch Mon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43" fontId="25" fillId="0" borderId="0" applyFont="0" applyFill="0" applyBorder="0" applyAlignment="0" applyProtection="0"/>
    <xf numFmtId="0" fontId="13" fillId="0" borderId="0"/>
    <xf numFmtId="0" fontId="33" fillId="0" borderId="0"/>
    <xf numFmtId="0" fontId="33" fillId="0" borderId="0"/>
    <xf numFmtId="0" fontId="13" fillId="0" borderId="0" applyNumberFormat="0" applyFill="0" applyBorder="0" applyAlignment="0" applyProtection="0"/>
  </cellStyleXfs>
  <cellXfs count="56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164" fontId="1" fillId="0" borderId="5" xfId="0" applyNumberFormat="1" applyFont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3" fillId="0" borderId="0" xfId="0" applyFont="1" applyFill="1"/>
    <xf numFmtId="0" fontId="5" fillId="0" borderId="0" xfId="0" applyFont="1" applyFill="1"/>
    <xf numFmtId="164" fontId="5" fillId="0" borderId="0" xfId="0" applyNumberFormat="1" applyFont="1" applyFill="1"/>
    <xf numFmtId="164" fontId="5" fillId="0" borderId="0" xfId="0" applyNumberFormat="1" applyFont="1" applyFill="1" applyAlignment="1">
      <alignment horizontal="left"/>
    </xf>
    <xf numFmtId="164" fontId="5" fillId="0" borderId="0" xfId="0" applyNumberFormat="1" applyFont="1" applyFill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/>
    <xf numFmtId="0" fontId="5" fillId="0" borderId="5" xfId="0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horizontal="right" vertical="center"/>
    </xf>
    <xf numFmtId="164" fontId="6" fillId="0" borderId="5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1" fillId="0" borderId="5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64" fontId="11" fillId="0" borderId="9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165" fontId="7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166" fontId="14" fillId="0" borderId="1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165" fontId="11" fillId="0" borderId="0" xfId="1" applyNumberFormat="1" applyFont="1" applyBorder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164" fontId="11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/>
    </xf>
    <xf numFmtId="165" fontId="7" fillId="0" borderId="5" xfId="1" applyNumberFormat="1" applyFont="1" applyBorder="1" applyAlignment="1">
      <alignment horizontal="right" vertical="center"/>
    </xf>
    <xf numFmtId="164" fontId="7" fillId="0" borderId="5" xfId="0" applyNumberFormat="1" applyFont="1" applyBorder="1" applyAlignment="1">
      <alignment horizontal="right" vertical="center"/>
    </xf>
    <xf numFmtId="164" fontId="11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167" fontId="5" fillId="2" borderId="0" xfId="0" applyNumberFormat="1" applyFont="1" applyFill="1" applyAlignment="1">
      <alignment vertical="center"/>
    </xf>
    <xf numFmtId="167" fontId="5" fillId="2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 textRotation="90" wrapText="1"/>
    </xf>
    <xf numFmtId="167" fontId="5" fillId="2" borderId="0" xfId="0" applyNumberFormat="1" applyFont="1" applyFill="1" applyAlignment="1">
      <alignment horizontal="center" vertical="center" textRotation="90" wrapText="1"/>
    </xf>
    <xf numFmtId="1" fontId="5" fillId="0" borderId="7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Alignment="1">
      <alignment vertical="center"/>
    </xf>
    <xf numFmtId="167" fontId="5" fillId="0" borderId="0" xfId="0" applyNumberFormat="1" applyFont="1" applyFill="1" applyBorder="1" applyAlignment="1">
      <alignment vertical="center"/>
    </xf>
    <xf numFmtId="38" fontId="15" fillId="2" borderId="6" xfId="0" applyNumberFormat="1" applyFont="1" applyFill="1" applyBorder="1" applyAlignment="1">
      <alignment vertical="center"/>
    </xf>
    <xf numFmtId="38" fontId="15" fillId="2" borderId="6" xfId="0" applyNumberFormat="1" applyFont="1" applyFill="1" applyBorder="1" applyAlignment="1">
      <alignment horizontal="right" vertical="center"/>
    </xf>
    <xf numFmtId="1" fontId="15" fillId="0" borderId="6" xfId="0" applyNumberFormat="1" applyFont="1" applyFill="1" applyBorder="1" applyAlignment="1">
      <alignment vertical="center"/>
    </xf>
    <xf numFmtId="1" fontId="15" fillId="0" borderId="6" xfId="0" applyNumberFormat="1" applyFont="1" applyFill="1" applyBorder="1" applyAlignment="1">
      <alignment horizontal="right" vertical="center"/>
    </xf>
    <xf numFmtId="1" fontId="15" fillId="2" borderId="6" xfId="0" applyNumberFormat="1" applyFont="1" applyFill="1" applyBorder="1" applyAlignment="1">
      <alignment horizontal="right" vertical="center"/>
    </xf>
    <xf numFmtId="1" fontId="15" fillId="2" borderId="6" xfId="0" applyNumberFormat="1" applyFont="1" applyFill="1" applyBorder="1" applyAlignment="1">
      <alignment vertical="center"/>
    </xf>
    <xf numFmtId="1" fontId="5" fillId="0" borderId="6" xfId="0" applyNumberFormat="1" applyFont="1" applyFill="1" applyBorder="1" applyAlignment="1">
      <alignment horizontal="right" vertical="center"/>
    </xf>
    <xf numFmtId="38" fontId="15" fillId="2" borderId="0" xfId="0" applyNumberFormat="1" applyFont="1" applyFill="1" applyBorder="1" applyAlignment="1">
      <alignment vertical="center"/>
    </xf>
    <xf numFmtId="38" fontId="15" fillId="2" borderId="0" xfId="0" applyNumberFormat="1" applyFont="1" applyFill="1" applyBorder="1" applyAlignment="1">
      <alignment horizontal="right" vertical="center"/>
    </xf>
    <xf numFmtId="1" fontId="15" fillId="2" borderId="0" xfId="0" applyNumberFormat="1" applyFont="1" applyFill="1" applyBorder="1" applyAlignment="1">
      <alignment vertical="center"/>
    </xf>
    <xf numFmtId="1" fontId="15" fillId="2" borderId="0" xfId="0" applyNumberFormat="1" applyFont="1" applyFill="1" applyBorder="1" applyAlignment="1">
      <alignment horizontal="right" vertical="center"/>
    </xf>
    <xf numFmtId="1" fontId="5" fillId="2" borderId="0" xfId="0" applyNumberFormat="1" applyFont="1" applyFill="1" applyBorder="1" applyAlignment="1">
      <alignment horizontal="right" vertical="center"/>
    </xf>
    <xf numFmtId="1" fontId="15" fillId="0" borderId="0" xfId="0" applyNumberFormat="1" applyFont="1" applyFill="1" applyBorder="1" applyAlignment="1">
      <alignment horizontal="right" vertical="center"/>
    </xf>
    <xf numFmtId="1" fontId="15" fillId="0" borderId="0" xfId="0" applyNumberFormat="1" applyFont="1" applyFill="1" applyBorder="1" applyAlignment="1">
      <alignment vertical="center"/>
    </xf>
    <xf numFmtId="167" fontId="5" fillId="0" borderId="5" xfId="0" applyNumberFormat="1" applyFont="1" applyFill="1" applyBorder="1" applyAlignment="1">
      <alignment vertical="center"/>
    </xf>
    <xf numFmtId="1" fontId="15" fillId="2" borderId="5" xfId="0" applyNumberFormat="1" applyFont="1" applyFill="1" applyBorder="1" applyAlignment="1">
      <alignment vertical="center"/>
    </xf>
    <xf numFmtId="1" fontId="15" fillId="2" borderId="5" xfId="0" applyNumberFormat="1" applyFont="1" applyFill="1" applyBorder="1" applyAlignment="1">
      <alignment horizontal="right" vertical="center"/>
    </xf>
    <xf numFmtId="1" fontId="5" fillId="2" borderId="5" xfId="0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1" fontId="5" fillId="0" borderId="5" xfId="0" applyNumberFormat="1" applyFont="1" applyFill="1" applyBorder="1" applyAlignment="1">
      <alignment horizontal="right" vertical="center"/>
    </xf>
    <xf numFmtId="168" fontId="1" fillId="0" borderId="2" xfId="0" applyNumberFormat="1" applyFont="1" applyFill="1" applyBorder="1" applyAlignment="1">
      <alignment horizontal="righ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16" fillId="0" borderId="0" xfId="0" applyNumberFormat="1" applyFont="1" applyAlignment="1">
      <alignment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right" vertical="center"/>
    </xf>
    <xf numFmtId="0" fontId="15" fillId="0" borderId="6" xfId="0" applyNumberFormat="1" applyFont="1" applyFill="1" applyBorder="1" applyAlignment="1">
      <alignment vertical="center"/>
    </xf>
    <xf numFmtId="0" fontId="5" fillId="0" borderId="6" xfId="0" applyNumberFormat="1" applyFont="1" applyFill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15" fillId="0" borderId="0" xfId="0" applyNumberFormat="1" applyFont="1" applyBorder="1" applyAlignment="1">
      <alignment vertical="center"/>
    </xf>
    <xf numFmtId="0" fontId="1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right" vertical="center"/>
    </xf>
    <xf numFmtId="167" fontId="17" fillId="0" borderId="0" xfId="0" applyNumberFormat="1" applyFont="1"/>
    <xf numFmtId="167" fontId="17" fillId="0" borderId="5" xfId="0" applyNumberFormat="1" applyFont="1" applyBorder="1" applyAlignment="1">
      <alignment horizontal="center" vertical="center"/>
    </xf>
    <xf numFmtId="167" fontId="17" fillId="0" borderId="0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167" fontId="17" fillId="0" borderId="1" xfId="0" applyNumberFormat="1" applyFont="1" applyFill="1" applyBorder="1" applyAlignment="1">
      <alignment horizontal="center" vertical="center" wrapText="1"/>
    </xf>
    <xf numFmtId="168" fontId="6" fillId="0" borderId="6" xfId="0" applyNumberFormat="1" applyFont="1" applyFill="1" applyBorder="1"/>
    <xf numFmtId="164" fontId="6" fillId="0" borderId="6" xfId="0" applyNumberFormat="1" applyFont="1" applyBorder="1"/>
    <xf numFmtId="164" fontId="6" fillId="0" borderId="6" xfId="0" applyNumberFormat="1" applyFont="1" applyFill="1" applyBorder="1"/>
    <xf numFmtId="168" fontId="17" fillId="0" borderId="6" xfId="0" applyNumberFormat="1" applyFont="1" applyFill="1" applyBorder="1" applyAlignment="1">
      <alignment horizontal="right" vertical="center"/>
    </xf>
    <xf numFmtId="164" fontId="17" fillId="0" borderId="6" xfId="0" applyNumberFormat="1" applyFont="1" applyFill="1" applyBorder="1" applyAlignment="1">
      <alignment horizontal="right" vertical="center"/>
    </xf>
    <xf numFmtId="164" fontId="17" fillId="0" borderId="2" xfId="0" applyNumberFormat="1" applyFont="1" applyBorder="1" applyAlignment="1">
      <alignment horizontal="right" vertical="center"/>
    </xf>
    <xf numFmtId="164" fontId="17" fillId="0" borderId="4" xfId="0" applyNumberFormat="1" applyFont="1" applyBorder="1" applyAlignment="1">
      <alignment horizontal="right" vertical="center"/>
    </xf>
    <xf numFmtId="167" fontId="17" fillId="0" borderId="12" xfId="0" applyNumberFormat="1" applyFont="1" applyBorder="1" applyAlignment="1">
      <alignment horizontal="left" vertical="center" wrapText="1"/>
    </xf>
    <xf numFmtId="168" fontId="6" fillId="0" borderId="6" xfId="0" applyNumberFormat="1" applyFont="1" applyFill="1" applyBorder="1" applyAlignment="1">
      <alignment vertical="center"/>
    </xf>
    <xf numFmtId="164" fontId="6" fillId="0" borderId="6" xfId="0" applyNumberFormat="1" applyFont="1" applyFill="1" applyBorder="1" applyAlignment="1">
      <alignment vertical="center"/>
    </xf>
    <xf numFmtId="164" fontId="17" fillId="0" borderId="6" xfId="0" applyNumberFormat="1" applyFont="1" applyBorder="1" applyAlignment="1">
      <alignment horizontal="right" vertical="center"/>
    </xf>
    <xf numFmtId="167" fontId="17" fillId="0" borderId="14" xfId="0" applyNumberFormat="1" applyFont="1" applyBorder="1" applyAlignment="1">
      <alignment horizontal="left" vertical="center" wrapText="1"/>
    </xf>
    <xf numFmtId="168" fontId="6" fillId="0" borderId="0" xfId="0" applyNumberFormat="1" applyFont="1" applyFill="1" applyBorder="1"/>
    <xf numFmtId="164" fontId="6" fillId="0" borderId="0" xfId="0" applyNumberFormat="1" applyFont="1" applyBorder="1"/>
    <xf numFmtId="168" fontId="6" fillId="0" borderId="0" xfId="0" applyNumberFormat="1" applyFont="1" applyFill="1" applyBorder="1" applyAlignment="1">
      <alignment vertical="center"/>
    </xf>
    <xf numFmtId="168" fontId="17" fillId="0" borderId="0" xfId="0" applyNumberFormat="1" applyFont="1" applyFill="1" applyBorder="1" applyAlignment="1">
      <alignment horizontal="right" vertical="center"/>
    </xf>
    <xf numFmtId="164" fontId="17" fillId="0" borderId="0" xfId="0" applyNumberFormat="1" applyFont="1" applyFill="1" applyBorder="1" applyAlignment="1">
      <alignment horizontal="right" vertical="center"/>
    </xf>
    <xf numFmtId="164" fontId="17" fillId="0" borderId="0" xfId="0" applyNumberFormat="1" applyFont="1" applyBorder="1" applyAlignment="1">
      <alignment horizontal="right" vertical="center"/>
    </xf>
    <xf numFmtId="167" fontId="17" fillId="0" borderId="14" xfId="0" applyNumberFormat="1" applyFont="1" applyBorder="1" applyAlignment="1">
      <alignment horizontal="left" vertical="center"/>
    </xf>
    <xf numFmtId="167" fontId="17" fillId="0" borderId="0" xfId="0" applyNumberFormat="1" applyFont="1" applyBorder="1" applyAlignment="1">
      <alignment horizontal="center" vertical="center" textRotation="255" wrapText="1"/>
    </xf>
    <xf numFmtId="168" fontId="17" fillId="0" borderId="0" xfId="0" applyNumberFormat="1" applyFont="1" applyBorder="1"/>
    <xf numFmtId="164" fontId="17" fillId="0" borderId="0" xfId="0" applyNumberFormat="1" applyFont="1" applyBorder="1" applyAlignment="1">
      <alignment vertical="center"/>
    </xf>
    <xf numFmtId="168" fontId="17" fillId="0" borderId="0" xfId="0" applyNumberFormat="1" applyFont="1" applyBorder="1" applyAlignment="1">
      <alignment vertical="center"/>
    </xf>
    <xf numFmtId="167" fontId="17" fillId="0" borderId="5" xfId="0" applyNumberFormat="1" applyFont="1" applyBorder="1" applyAlignment="1">
      <alignment horizontal="center" vertical="center" textRotation="255" wrapText="1"/>
    </xf>
    <xf numFmtId="167" fontId="17" fillId="0" borderId="10" xfId="0" applyNumberFormat="1" applyFont="1" applyBorder="1" applyAlignment="1">
      <alignment horizontal="left" vertical="center" wrapText="1"/>
    </xf>
    <xf numFmtId="168" fontId="17" fillId="0" borderId="5" xfId="0" applyNumberFormat="1" applyFont="1" applyBorder="1"/>
    <xf numFmtId="164" fontId="17" fillId="0" borderId="5" xfId="0" applyNumberFormat="1" applyFont="1" applyBorder="1" applyAlignment="1">
      <alignment vertical="center"/>
    </xf>
    <xf numFmtId="168" fontId="17" fillId="0" borderId="5" xfId="0" applyNumberFormat="1" applyFont="1" applyBorder="1" applyAlignment="1">
      <alignment vertical="center"/>
    </xf>
    <xf numFmtId="168" fontId="17" fillId="0" borderId="5" xfId="0" applyNumberFormat="1" applyFont="1" applyFill="1" applyBorder="1" applyAlignment="1">
      <alignment horizontal="right" vertical="center"/>
    </xf>
    <xf numFmtId="164" fontId="17" fillId="0" borderId="5" xfId="0" applyNumberFormat="1" applyFont="1" applyFill="1" applyBorder="1" applyAlignment="1">
      <alignment horizontal="right" vertical="center"/>
    </xf>
    <xf numFmtId="164" fontId="17" fillId="0" borderId="5" xfId="0" applyNumberFormat="1" applyFont="1" applyBorder="1" applyAlignment="1">
      <alignment horizontal="right" vertical="center"/>
    </xf>
    <xf numFmtId="167" fontId="13" fillId="2" borderId="0" xfId="0" applyNumberFormat="1" applyFont="1" applyFill="1" applyAlignment="1">
      <alignment vertical="center"/>
    </xf>
    <xf numFmtId="0" fontId="17" fillId="0" borderId="0" xfId="0" applyNumberFormat="1" applyFont="1"/>
    <xf numFmtId="0" fontId="17" fillId="0" borderId="0" xfId="0" applyNumberFormat="1" applyFont="1" applyAlignment="1">
      <alignment vertical="center"/>
    </xf>
    <xf numFmtId="0" fontId="13" fillId="0" borderId="0" xfId="0" applyNumberFormat="1" applyFont="1" applyFill="1" applyAlignment="1">
      <alignment vertical="center"/>
    </xf>
    <xf numFmtId="0" fontId="17" fillId="0" borderId="0" xfId="0" applyNumberFormat="1" applyFont="1" applyFill="1" applyAlignment="1">
      <alignment vertical="center"/>
    </xf>
    <xf numFmtId="14" fontId="1" fillId="0" borderId="0" xfId="0" applyNumberFormat="1" applyFont="1"/>
    <xf numFmtId="167" fontId="1" fillId="0" borderId="0" xfId="0" applyNumberFormat="1" applyFont="1"/>
    <xf numFmtId="167" fontId="1" fillId="0" borderId="1" xfId="0" applyNumberFormat="1" applyFont="1" applyBorder="1" applyAlignment="1">
      <alignment vertical="center"/>
    </xf>
    <xf numFmtId="167" fontId="1" fillId="0" borderId="7" xfId="0" applyNumberFormat="1" applyFont="1" applyFill="1" applyBorder="1" applyAlignment="1">
      <alignment horizontal="center" vertical="center"/>
    </xf>
    <xf numFmtId="168" fontId="1" fillId="0" borderId="6" xfId="0" applyNumberFormat="1" applyFont="1" applyBorder="1" applyAlignment="1">
      <alignment horizontal="right" vertical="center"/>
    </xf>
    <xf numFmtId="168" fontId="1" fillId="0" borderId="0" xfId="0" applyNumberFormat="1" applyFont="1" applyBorder="1" applyAlignment="1">
      <alignment horizontal="right" vertical="center"/>
    </xf>
    <xf numFmtId="167" fontId="1" fillId="0" borderId="5" xfId="0" applyNumberFormat="1" applyFont="1" applyBorder="1" applyAlignment="1">
      <alignment vertical="center"/>
    </xf>
    <xf numFmtId="168" fontId="1" fillId="0" borderId="5" xfId="0" applyNumberFormat="1" applyFont="1" applyBorder="1" applyAlignment="1">
      <alignment horizontal="right" vertical="center"/>
    </xf>
    <xf numFmtId="1" fontId="22" fillId="0" borderId="0" xfId="0" applyNumberFormat="1" applyFont="1"/>
    <xf numFmtId="1" fontId="21" fillId="2" borderId="0" xfId="0" applyNumberFormat="1" applyFont="1" applyFill="1"/>
    <xf numFmtId="1" fontId="22" fillId="0" borderId="0" xfId="0" applyNumberFormat="1" applyFont="1" applyAlignment="1">
      <alignment horizontal="center" vertical="center" textRotation="90" wrapText="1"/>
    </xf>
    <xf numFmtId="1" fontId="22" fillId="0" borderId="0" xfId="0" applyNumberFormat="1" applyFont="1" applyAlignment="1">
      <alignment horizontal="center"/>
    </xf>
    <xf numFmtId="1" fontId="21" fillId="2" borderId="0" xfId="0" applyNumberFormat="1" applyFont="1" applyFill="1" applyBorder="1" applyAlignment="1">
      <alignment vertical="center"/>
    </xf>
    <xf numFmtId="1" fontId="22" fillId="0" borderId="0" xfId="0" applyNumberFormat="1" applyFont="1" applyBorder="1" applyAlignment="1">
      <alignment horizontal="right"/>
    </xf>
    <xf numFmtId="0" fontId="21" fillId="2" borderId="0" xfId="2" applyFont="1" applyFill="1" applyBorder="1" applyAlignment="1">
      <alignment horizontal="right"/>
    </xf>
    <xf numFmtId="1" fontId="21" fillId="2" borderId="0" xfId="0" applyNumberFormat="1" applyFont="1" applyFill="1" applyBorder="1" applyAlignment="1">
      <alignment horizontal="right"/>
    </xf>
    <xf numFmtId="1" fontId="21" fillId="0" borderId="0" xfId="0" applyNumberFormat="1" applyFont="1" applyAlignment="1">
      <alignment horizontal="center"/>
    </xf>
    <xf numFmtId="1" fontId="21" fillId="2" borderId="5" xfId="0" applyNumberFormat="1" applyFont="1" applyFill="1" applyBorder="1" applyAlignment="1">
      <alignment horizontal="center"/>
    </xf>
    <xf numFmtId="1" fontId="21" fillId="2" borderId="5" xfId="0" applyNumberFormat="1" applyFont="1" applyFill="1" applyBorder="1" applyAlignment="1">
      <alignment horizontal="right"/>
    </xf>
    <xf numFmtId="1" fontId="21" fillId="0" borderId="0" xfId="0" applyNumberFormat="1" applyFont="1"/>
    <xf numFmtId="0" fontId="8" fillId="0" borderId="0" xfId="0" applyNumberFormat="1" applyFont="1"/>
    <xf numFmtId="167" fontId="0" fillId="0" borderId="0" xfId="0" applyNumberFormat="1"/>
    <xf numFmtId="167" fontId="15" fillId="0" borderId="0" xfId="0" applyNumberFormat="1" applyFont="1" applyAlignment="1">
      <alignment vertical="center"/>
    </xf>
    <xf numFmtId="167" fontId="21" fillId="0" borderId="1" xfId="0" applyNumberFormat="1" applyFont="1" applyBorder="1" applyAlignment="1">
      <alignment horizontal="center" vertical="center"/>
    </xf>
    <xf numFmtId="167" fontId="24" fillId="0" borderId="1" xfId="0" applyNumberFormat="1" applyFont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 vertical="center" wrapText="1"/>
    </xf>
    <xf numFmtId="167" fontId="15" fillId="0" borderId="0" xfId="0" applyNumberFormat="1" applyFont="1" applyBorder="1" applyAlignment="1">
      <alignment vertical="center" wrapText="1"/>
    </xf>
    <xf numFmtId="167" fontId="15" fillId="0" borderId="5" xfId="0" applyNumberFormat="1" applyFon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4" fontId="15" fillId="2" borderId="6" xfId="0" applyNumberFormat="1" applyFont="1" applyFill="1" applyBorder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 wrapText="1"/>
    </xf>
    <xf numFmtId="1" fontId="15" fillId="0" borderId="0" xfId="0" applyNumberFormat="1" applyFont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" fontId="5" fillId="2" borderId="0" xfId="0" applyNumberFormat="1" applyFont="1" applyFill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167" fontId="18" fillId="0" borderId="7" xfId="0" applyNumberFormat="1" applyFont="1" applyBorder="1" applyAlignment="1">
      <alignment horizontal="center" vertical="center" wrapText="1"/>
    </xf>
    <xf numFmtId="167" fontId="17" fillId="0" borderId="8" xfId="0" applyNumberFormat="1" applyFont="1" applyBorder="1" applyAlignment="1">
      <alignment horizontal="center" vertical="center" wrapText="1"/>
    </xf>
    <xf numFmtId="167" fontId="20" fillId="0" borderId="12" xfId="0" applyNumberFormat="1" applyFont="1" applyBorder="1" applyAlignment="1">
      <alignment horizontal="center"/>
    </xf>
    <xf numFmtId="167" fontId="20" fillId="0" borderId="6" xfId="0" applyNumberFormat="1" applyFont="1" applyBorder="1" applyAlignment="1">
      <alignment horizontal="center"/>
    </xf>
    <xf numFmtId="167" fontId="17" fillId="0" borderId="6" xfId="0" applyNumberFormat="1" applyFont="1" applyBorder="1" applyAlignment="1">
      <alignment horizontal="center" vertical="center" textRotation="255" wrapText="1"/>
    </xf>
    <xf numFmtId="167" fontId="17" fillId="0" borderId="0" xfId="0" applyNumberFormat="1" applyFont="1" applyBorder="1" applyAlignment="1">
      <alignment horizontal="center" vertical="center" textRotation="255" wrapText="1"/>
    </xf>
    <xf numFmtId="167" fontId="17" fillId="0" borderId="0" xfId="0" applyNumberFormat="1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/>
    </xf>
    <xf numFmtId="167" fontId="17" fillId="0" borderId="7" xfId="0" applyNumberFormat="1" applyFont="1" applyBorder="1" applyAlignment="1">
      <alignment horizontal="center"/>
    </xf>
    <xf numFmtId="14" fontId="6" fillId="0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167" fontId="17" fillId="0" borderId="1" xfId="0" applyNumberFormat="1" applyFont="1" applyFill="1" applyBorder="1" applyAlignment="1">
      <alignment horizontal="center" vertical="center"/>
    </xf>
    <xf numFmtId="167" fontId="17" fillId="0" borderId="9" xfId="0" applyNumberFormat="1" applyFont="1" applyBorder="1" applyAlignment="1">
      <alignment horizontal="center" vertical="center" wrapText="1"/>
    </xf>
    <xf numFmtId="167" fontId="1" fillId="0" borderId="0" xfId="0" applyNumberFormat="1" applyFont="1" applyBorder="1" applyAlignment="1">
      <alignment horizontal="center" vertical="center" wrapText="1"/>
    </xf>
    <xf numFmtId="1" fontId="21" fillId="2" borderId="0" xfId="0" applyNumberFormat="1" applyFont="1" applyFill="1" applyAlignment="1">
      <alignment horizontal="center"/>
    </xf>
    <xf numFmtId="1" fontId="21" fillId="2" borderId="7" xfId="0" applyNumberFormat="1" applyFont="1" applyFill="1" applyBorder="1" applyAlignment="1">
      <alignment horizontal="center" vertical="center" wrapText="1"/>
    </xf>
    <xf numFmtId="1" fontId="21" fillId="2" borderId="8" xfId="0" applyNumberFormat="1" applyFont="1" applyFill="1" applyBorder="1" applyAlignment="1">
      <alignment horizontal="center" vertical="center" wrapText="1"/>
    </xf>
    <xf numFmtId="1" fontId="21" fillId="2" borderId="9" xfId="0" applyNumberFormat="1" applyFont="1" applyFill="1" applyBorder="1" applyAlignment="1">
      <alignment horizontal="center" vertical="center" wrapText="1"/>
    </xf>
    <xf numFmtId="167" fontId="23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10" fillId="0" borderId="0" xfId="0" applyFont="1"/>
    <xf numFmtId="0" fontId="13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/>
    </xf>
    <xf numFmtId="164" fontId="10" fillId="3" borderId="0" xfId="0" applyNumberFormat="1" applyFont="1" applyFill="1" applyBorder="1" applyAlignment="1">
      <alignment horizontal="right" vertical="center"/>
    </xf>
    <xf numFmtId="0" fontId="10" fillId="0" borderId="0" xfId="0" applyFont="1" applyFill="1"/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 wrapText="1"/>
    </xf>
    <xf numFmtId="164" fontId="10" fillId="3" borderId="0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 vertical="center"/>
    </xf>
    <xf numFmtId="0" fontId="10" fillId="2" borderId="0" xfId="0" applyFont="1" applyFill="1" applyAlignment="1">
      <alignment horizontal="right"/>
    </xf>
    <xf numFmtId="164" fontId="10" fillId="2" borderId="0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164" fontId="10" fillId="2" borderId="0" xfId="4" applyNumberFormat="1" applyFont="1" applyFill="1" applyBorder="1" applyAlignment="1" applyProtection="1">
      <alignment horizontal="right" vertical="center"/>
    </xf>
    <xf numFmtId="0" fontId="10" fillId="3" borderId="5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" fontId="13" fillId="0" borderId="1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164" fontId="10" fillId="0" borderId="6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164" fontId="10" fillId="4" borderId="0" xfId="0" applyNumberFormat="1" applyFont="1" applyFill="1" applyBorder="1" applyAlignment="1">
      <alignment horizontal="right" vertical="center"/>
    </xf>
    <xf numFmtId="0" fontId="13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27" fillId="0" borderId="0" xfId="0" applyNumberFormat="1" applyFont="1"/>
    <xf numFmtId="0" fontId="2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164" fontId="28" fillId="0" borderId="0" xfId="2" applyNumberFormat="1" applyFont="1" applyBorder="1" applyProtection="1">
      <protection locked="0"/>
    </xf>
    <xf numFmtId="164" fontId="28" fillId="0" borderId="0" xfId="0" applyNumberFormat="1" applyFont="1" applyBorder="1" applyAlignment="1">
      <alignment horizontal="right" vertical="center"/>
    </xf>
    <xf numFmtId="164" fontId="28" fillId="0" borderId="0" xfId="2" applyNumberFormat="1" applyFont="1" applyBorder="1" applyAlignment="1" applyProtection="1">
      <alignment horizontal="right"/>
      <protection locked="0"/>
    </xf>
    <xf numFmtId="16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5" xfId="0" applyFont="1" applyFill="1" applyBorder="1" applyAlignment="1">
      <alignment vertical="center"/>
    </xf>
    <xf numFmtId="164" fontId="28" fillId="0" borderId="5" xfId="0" applyNumberFormat="1" applyFont="1" applyBorder="1" applyAlignment="1">
      <alignment horizontal="center" vertical="center"/>
    </xf>
    <xf numFmtId="164" fontId="28" fillId="0" borderId="5" xfId="0" applyNumberFormat="1" applyFont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164" fontId="13" fillId="0" borderId="0" xfId="0" applyNumberFormat="1" applyFont="1" applyBorder="1" applyAlignment="1">
      <alignment horizontal="right" vertical="center"/>
    </xf>
    <xf numFmtId="164" fontId="13" fillId="0" borderId="0" xfId="0" applyNumberFormat="1" applyFont="1" applyFill="1" applyBorder="1" applyAlignment="1">
      <alignment horizontal="right" vertical="center"/>
    </xf>
    <xf numFmtId="0" fontId="13" fillId="2" borderId="0" xfId="0" applyFont="1" applyFill="1"/>
    <xf numFmtId="0" fontId="23" fillId="2" borderId="0" xfId="0" applyFont="1" applyFill="1" applyAlignment="1">
      <alignment horizontal="center"/>
    </xf>
    <xf numFmtId="14" fontId="10" fillId="2" borderId="0" xfId="0" applyNumberFormat="1" applyFont="1" applyFill="1" applyAlignment="1">
      <alignment vertical="top"/>
    </xf>
    <xf numFmtId="0" fontId="13" fillId="2" borderId="0" xfId="0" applyFont="1" applyFill="1" applyAlignment="1">
      <alignment vertical="top"/>
    </xf>
    <xf numFmtId="0" fontId="13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4" fontId="10" fillId="0" borderId="0" xfId="1" applyNumberFormat="1" applyFont="1" applyBorder="1" applyAlignment="1">
      <alignment horizontal="right" vertical="center"/>
    </xf>
    <xf numFmtId="164" fontId="10" fillId="2" borderId="0" xfId="0" applyNumberFormat="1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0" fontId="28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164" fontId="13" fillId="0" borderId="0" xfId="0" applyNumberFormat="1" applyFont="1" applyFill="1" applyAlignment="1">
      <alignment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164" fontId="10" fillId="0" borderId="2" xfId="3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 wrapText="1"/>
    </xf>
    <xf numFmtId="164" fontId="31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wrapText="1"/>
    </xf>
    <xf numFmtId="0" fontId="10" fillId="0" borderId="5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wrapText="1"/>
    </xf>
    <xf numFmtId="164" fontId="31" fillId="0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/>
    <xf numFmtId="169" fontId="23" fillId="0" borderId="0" xfId="5" applyNumberFormat="1" applyFont="1" applyFill="1" applyBorder="1" applyAlignment="1" applyProtection="1">
      <alignment horizontal="center" vertical="center"/>
      <protection locked="0"/>
    </xf>
    <xf numFmtId="169" fontId="30" fillId="0" borderId="0" xfId="5" applyNumberFormat="1" applyFont="1" applyFill="1" applyBorder="1" applyAlignment="1" applyProtection="1">
      <alignment horizontal="center" vertical="center"/>
      <protection locked="0"/>
    </xf>
    <xf numFmtId="169" fontId="30" fillId="0" borderId="0" xfId="5" applyNumberFormat="1" applyFont="1" applyFill="1" applyBorder="1" applyAlignment="1" applyProtection="1">
      <alignment horizontal="center" vertical="center"/>
      <protection locked="0"/>
    </xf>
    <xf numFmtId="169" fontId="10" fillId="0" borderId="0" xfId="5" applyNumberFormat="1" applyFont="1" applyFill="1" applyBorder="1" applyAlignment="1" applyProtection="1">
      <alignment horizontal="center" vertical="center"/>
      <protection locked="0"/>
    </xf>
    <xf numFmtId="2" fontId="29" fillId="5" borderId="6" xfId="6" applyNumberFormat="1" applyFont="1" applyFill="1" applyBorder="1" applyAlignment="1">
      <alignment horizontal="center" vertical="center"/>
    </xf>
    <xf numFmtId="170" fontId="24" fillId="6" borderId="6" xfId="0" applyNumberFormat="1" applyFont="1" applyFill="1" applyBorder="1" applyAlignment="1">
      <alignment horizontal="center" vertical="center"/>
    </xf>
    <xf numFmtId="2" fontId="29" fillId="5" borderId="5" xfId="6" applyNumberFormat="1" applyFont="1" applyFill="1" applyBorder="1" applyAlignment="1">
      <alignment horizontal="center" vertical="center"/>
    </xf>
    <xf numFmtId="170" fontId="13" fillId="6" borderId="5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170" fontId="34" fillId="0" borderId="0" xfId="0" applyNumberFormat="1" applyFont="1" applyFill="1" applyBorder="1"/>
    <xf numFmtId="0" fontId="8" fillId="0" borderId="0" xfId="0" applyFont="1" applyBorder="1"/>
    <xf numFmtId="0" fontId="13" fillId="0" borderId="0" xfId="0" applyFont="1" applyBorder="1" applyAlignment="1">
      <alignment wrapText="1"/>
    </xf>
    <xf numFmtId="171" fontId="35" fillId="0" borderId="0" xfId="0" applyNumberFormat="1" applyFont="1" applyBorder="1"/>
    <xf numFmtId="172" fontId="34" fillId="0" borderId="0" xfId="4" applyNumberFormat="1" applyFont="1" applyFill="1" applyBorder="1" applyAlignment="1">
      <alignment horizontal="right"/>
    </xf>
    <xf numFmtId="0" fontId="36" fillId="0" borderId="0" xfId="0" applyFont="1" applyFill="1" applyBorder="1"/>
    <xf numFmtId="0" fontId="36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 wrapText="1"/>
    </xf>
    <xf numFmtId="172" fontId="36" fillId="0" borderId="0" xfId="4" applyNumberFormat="1" applyFont="1" applyFill="1" applyBorder="1" applyAlignment="1">
      <alignment horizontal="right"/>
    </xf>
    <xf numFmtId="0" fontId="37" fillId="0" borderId="0" xfId="0" applyFont="1" applyFill="1" applyBorder="1"/>
    <xf numFmtId="0" fontId="38" fillId="0" borderId="0" xfId="0" applyFont="1" applyFill="1" applyBorder="1"/>
    <xf numFmtId="0" fontId="39" fillId="0" borderId="0" xfId="0" applyFont="1" applyBorder="1" applyAlignment="1">
      <alignment vertical="center"/>
    </xf>
    <xf numFmtId="172" fontId="37" fillId="0" borderId="0" xfId="4" applyNumberFormat="1" applyFont="1" applyFill="1" applyBorder="1" applyAlignment="1">
      <alignment horizontal="right"/>
    </xf>
    <xf numFmtId="0" fontId="40" fillId="0" borderId="0" xfId="0" applyFont="1" applyFill="1" applyBorder="1"/>
    <xf numFmtId="0" fontId="41" fillId="0" borderId="0" xfId="0" applyFont="1" applyFill="1" applyBorder="1" applyAlignment="1">
      <alignment horizontal="left"/>
    </xf>
    <xf numFmtId="0" fontId="42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 wrapText="1"/>
    </xf>
    <xf numFmtId="172" fontId="40" fillId="0" borderId="0" xfId="4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vertical="top"/>
    </xf>
    <xf numFmtId="0" fontId="40" fillId="0" borderId="0" xfId="0" applyFont="1" applyFill="1" applyBorder="1" applyAlignment="1">
      <alignment horizontal="left"/>
    </xf>
    <xf numFmtId="0" fontId="43" fillId="0" borderId="0" xfId="0" applyFont="1" applyFill="1" applyBorder="1"/>
    <xf numFmtId="0" fontId="44" fillId="0" borderId="0" xfId="0" applyFont="1" applyFill="1" applyBorder="1"/>
    <xf numFmtId="0" fontId="41" fillId="0" borderId="0" xfId="0" applyFont="1" applyFill="1" applyBorder="1"/>
    <xf numFmtId="0" fontId="40" fillId="0" borderId="0" xfId="0" applyFont="1" applyFill="1" applyBorder="1" applyAlignment="1">
      <alignment vertical="top"/>
    </xf>
    <xf numFmtId="172" fontId="40" fillId="0" borderId="0" xfId="4" applyNumberFormat="1" applyFont="1" applyFill="1" applyBorder="1" applyAlignment="1">
      <alignment horizontal="right" vertical="top"/>
    </xf>
    <xf numFmtId="0" fontId="36" fillId="0" borderId="0" xfId="0" applyFont="1" applyFill="1" applyBorder="1" applyAlignment="1">
      <alignment horizontal="left"/>
    </xf>
    <xf numFmtId="0" fontId="39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/>
    </xf>
    <xf numFmtId="0" fontId="45" fillId="0" borderId="0" xfId="0" applyFont="1" applyFill="1" applyBorder="1"/>
    <xf numFmtId="0" fontId="13" fillId="0" borderId="0" xfId="0" applyFont="1" applyFill="1" applyBorder="1" applyAlignment="1">
      <alignment wrapText="1"/>
    </xf>
    <xf numFmtId="0" fontId="41" fillId="0" borderId="0" xfId="0" applyFont="1" applyFill="1" applyBorder="1" applyAlignment="1">
      <alignment wrapText="1"/>
    </xf>
    <xf numFmtId="0" fontId="37" fillId="0" borderId="0" xfId="0" applyFont="1" applyFill="1" applyBorder="1" applyAlignment="1">
      <alignment horizontal="left"/>
    </xf>
    <xf numFmtId="0" fontId="37" fillId="0" borderId="5" xfId="0" applyFont="1" applyFill="1" applyBorder="1" applyAlignment="1">
      <alignment horizontal="left"/>
    </xf>
    <xf numFmtId="0" fontId="13" fillId="0" borderId="5" xfId="0" applyFont="1" applyFill="1" applyBorder="1"/>
    <xf numFmtId="0" fontId="41" fillId="0" borderId="5" xfId="0" applyFont="1" applyFill="1" applyBorder="1" applyAlignment="1">
      <alignment wrapText="1"/>
    </xf>
    <xf numFmtId="0" fontId="36" fillId="0" borderId="5" xfId="0" applyFont="1" applyBorder="1" applyAlignment="1">
      <alignment vertical="center"/>
    </xf>
    <xf numFmtId="0" fontId="39" fillId="0" borderId="5" xfId="0" applyFont="1" applyBorder="1" applyAlignment="1">
      <alignment vertical="center" wrapText="1"/>
    </xf>
    <xf numFmtId="171" fontId="35" fillId="0" borderId="5" xfId="0" applyNumberFormat="1" applyFont="1" applyBorder="1"/>
    <xf numFmtId="0" fontId="24" fillId="0" borderId="0" xfId="0" applyFont="1" applyBorder="1" applyAlignment="1"/>
    <xf numFmtId="0" fontId="39" fillId="0" borderId="0" xfId="0" applyFont="1" applyBorder="1" applyAlignment="1"/>
    <xf numFmtId="0" fontId="46" fillId="0" borderId="0" xfId="0" applyFont="1" applyFill="1" applyBorder="1" applyAlignment="1">
      <alignment vertical="center"/>
    </xf>
    <xf numFmtId="173" fontId="47" fillId="0" borderId="0" xfId="0" applyNumberFormat="1" applyFont="1" applyFill="1" applyBorder="1" applyAlignment="1">
      <alignment vertical="center"/>
    </xf>
    <xf numFmtId="173" fontId="38" fillId="0" borderId="0" xfId="0" applyNumberFormat="1" applyFont="1" applyFill="1" applyBorder="1" applyAlignment="1">
      <alignment vertical="center"/>
    </xf>
    <xf numFmtId="0" fontId="48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49" fillId="0" borderId="0" xfId="0" applyFont="1" applyFill="1" applyBorder="1" applyAlignment="1">
      <alignment wrapText="1"/>
    </xf>
    <xf numFmtId="0" fontId="49" fillId="0" borderId="0" xfId="0" applyFont="1" applyFill="1" applyBorder="1"/>
    <xf numFmtId="174" fontId="10" fillId="0" borderId="0" xfId="0" applyNumberFormat="1" applyFont="1" applyFill="1" applyBorder="1"/>
    <xf numFmtId="173" fontId="8" fillId="0" borderId="0" xfId="0" applyNumberFormat="1" applyFont="1" applyBorder="1"/>
    <xf numFmtId="2" fontId="29" fillId="5" borderId="17" xfId="6" applyNumberFormat="1" applyFont="1" applyFill="1" applyBorder="1" applyAlignment="1">
      <alignment horizontal="center" vertical="center"/>
    </xf>
    <xf numFmtId="170" fontId="24" fillId="6" borderId="5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top"/>
    </xf>
    <xf numFmtId="0" fontId="37" fillId="0" borderId="0" xfId="0" applyFont="1" applyFill="1" applyBorder="1" applyAlignment="1">
      <alignment vertical="top" wrapText="1"/>
    </xf>
    <xf numFmtId="0" fontId="13" fillId="0" borderId="0" xfId="7" applyFont="1" applyFill="1" applyBorder="1"/>
    <xf numFmtId="0" fontId="37" fillId="0" borderId="0" xfId="7" applyFont="1" applyFill="1" applyBorder="1" applyAlignment="1"/>
    <xf numFmtId="0" fontId="37" fillId="0" borderId="0" xfId="7" applyFont="1" applyFill="1" applyBorder="1"/>
    <xf numFmtId="0" fontId="37" fillId="0" borderId="0" xfId="7" applyFont="1" applyFill="1" applyBorder="1" applyAlignment="1">
      <alignment vertical="top"/>
    </xf>
    <xf numFmtId="0" fontId="37" fillId="0" borderId="0" xfId="7" applyFont="1" applyFill="1" applyBorder="1" applyAlignment="1">
      <alignment wrapText="1"/>
    </xf>
    <xf numFmtId="0" fontId="37" fillId="0" borderId="0" xfId="0" applyFont="1" applyFill="1" applyBorder="1" applyAlignment="1"/>
    <xf numFmtId="173" fontId="50" fillId="0" borderId="0" xfId="0" applyNumberFormat="1" applyFont="1" applyFill="1" applyBorder="1" applyAlignment="1">
      <alignment vertical="center"/>
    </xf>
    <xf numFmtId="0" fontId="41" fillId="0" borderId="0" xfId="0" applyFont="1" applyFill="1" applyBorder="1" applyAlignment="1">
      <alignment horizontal="left" wrapText="1"/>
    </xf>
    <xf numFmtId="0" fontId="51" fillId="0" borderId="0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left" wrapText="1"/>
    </xf>
    <xf numFmtId="0" fontId="36" fillId="0" borderId="5" xfId="0" applyFont="1" applyFill="1" applyBorder="1"/>
    <xf numFmtId="0" fontId="37" fillId="0" borderId="5" xfId="0" applyFont="1" applyFill="1" applyBorder="1"/>
    <xf numFmtId="0" fontId="13" fillId="0" borderId="5" xfId="0" applyFont="1" applyFill="1" applyBorder="1" applyAlignment="1">
      <alignment vertical="top"/>
    </xf>
    <xf numFmtId="0" fontId="41" fillId="0" borderId="5" xfId="0" applyFont="1" applyFill="1" applyBorder="1" applyAlignment="1">
      <alignment horizontal="left" wrapText="1"/>
    </xf>
    <xf numFmtId="4" fontId="38" fillId="0" borderId="0" xfId="0" applyNumberFormat="1" applyFont="1" applyFill="1" applyBorder="1" applyAlignment="1">
      <alignment vertic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73" fontId="52" fillId="0" borderId="0" xfId="0" applyNumberFormat="1" applyFont="1" applyFill="1" applyBorder="1" applyAlignment="1">
      <alignment vertical="center"/>
    </xf>
    <xf numFmtId="0" fontId="15" fillId="2" borderId="0" xfId="0" applyFont="1" applyFill="1" applyAlignment="1">
      <alignment horizontal="center"/>
    </xf>
    <xf numFmtId="0" fontId="53" fillId="2" borderId="0" xfId="0" applyFont="1" applyFill="1" applyAlignment="1">
      <alignment horizontal="center"/>
    </xf>
    <xf numFmtId="164" fontId="15" fillId="2" borderId="0" xfId="0" applyNumberFormat="1" applyFont="1" applyFill="1"/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16" fontId="15" fillId="2" borderId="7" xfId="0" applyNumberFormat="1" applyFont="1" applyFill="1" applyBorder="1" applyAlignment="1">
      <alignment horizontal="center" vertical="center" wrapText="1"/>
    </xf>
    <xf numFmtId="164" fontId="1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1" fontId="1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textRotation="90"/>
    </xf>
    <xf numFmtId="0" fontId="15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1" fontId="15" fillId="0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textRotation="90" wrapText="1"/>
    </xf>
    <xf numFmtId="0" fontId="15" fillId="2" borderId="0" xfId="0" applyFont="1" applyFill="1" applyBorder="1" applyAlignment="1">
      <alignment horizontal="center" textRotation="1"/>
    </xf>
    <xf numFmtId="164" fontId="15" fillId="0" borderId="0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1" fontId="15" fillId="2" borderId="5" xfId="0" applyNumberFormat="1" applyFont="1" applyFill="1" applyBorder="1" applyAlignment="1">
      <alignment horizontal="center" vertical="center"/>
    </xf>
    <xf numFmtId="164" fontId="15" fillId="2" borderId="5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54" fillId="4" borderId="0" xfId="0" applyFont="1" applyFill="1"/>
    <xf numFmtId="0" fontId="54" fillId="4" borderId="0" xfId="0" applyFont="1" applyFill="1" applyAlignment="1">
      <alignment horizontal="center"/>
    </xf>
    <xf numFmtId="0" fontId="54" fillId="2" borderId="0" xfId="0" applyFont="1" applyFill="1" applyAlignment="1">
      <alignment horizontal="center"/>
    </xf>
    <xf numFmtId="164" fontId="54" fillId="2" borderId="0" xfId="0" applyNumberFormat="1" applyFont="1" applyFill="1" applyAlignment="1">
      <alignment horizontal="center"/>
    </xf>
    <xf numFmtId="0" fontId="53" fillId="4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164" fontId="15" fillId="2" borderId="0" xfId="0" applyNumberFormat="1" applyFont="1" applyFill="1" applyBorder="1" applyAlignment="1">
      <alignment horizontal="center"/>
    </xf>
    <xf numFmtId="0" fontId="15" fillId="4" borderId="0" xfId="0" applyFont="1" applyFill="1" applyBorder="1" applyAlignment="1">
      <alignment horizontal="left"/>
    </xf>
    <xf numFmtId="0" fontId="15" fillId="4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textRotation="90" wrapText="1"/>
    </xf>
    <xf numFmtId="164" fontId="15" fillId="2" borderId="7" xfId="0" applyNumberFormat="1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15" fillId="0" borderId="7" xfId="0" applyFont="1" applyFill="1" applyBorder="1" applyAlignment="1">
      <alignment horizontal="center" textRotation="90"/>
    </xf>
    <xf numFmtId="0" fontId="54" fillId="4" borderId="0" xfId="0" applyFont="1" applyFill="1" applyBorder="1"/>
    <xf numFmtId="0" fontId="15" fillId="4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textRotation="90" wrapText="1"/>
    </xf>
    <xf numFmtId="0" fontId="15" fillId="2" borderId="9" xfId="0" applyFont="1" applyFill="1" applyBorder="1" applyAlignment="1">
      <alignment horizontal="center" vertical="center" textRotation="90" wrapText="1"/>
    </xf>
    <xf numFmtId="164" fontId="15" fillId="2" borderId="9" xfId="0" applyNumberFormat="1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15" fillId="0" borderId="9" xfId="0" applyFont="1" applyFill="1" applyBorder="1" applyAlignment="1">
      <alignment horizontal="center" textRotation="90"/>
    </xf>
    <xf numFmtId="0" fontId="15" fillId="0" borderId="12" xfId="0" applyFont="1" applyBorder="1" applyAlignment="1">
      <alignment vertical="center"/>
    </xf>
    <xf numFmtId="0" fontId="13" fillId="0" borderId="6" xfId="0" applyFont="1" applyBorder="1"/>
    <xf numFmtId="1" fontId="15" fillId="0" borderId="6" xfId="0" applyNumberFormat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54" fillId="4" borderId="0" xfId="0" applyFont="1" applyFill="1" applyAlignment="1">
      <alignment vertical="center"/>
    </xf>
    <xf numFmtId="0" fontId="15" fillId="0" borderId="14" xfId="0" applyFont="1" applyBorder="1" applyAlignment="1">
      <alignment vertical="center"/>
    </xf>
    <xf numFmtId="0" fontId="13" fillId="0" borderId="0" xfId="0" applyFont="1" applyBorder="1"/>
    <xf numFmtId="0" fontId="15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0" xfId="0" quotePrefix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1" fontId="15" fillId="0" borderId="5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</cellXfs>
  <cellStyles count="8">
    <cellStyle name="Comma" xfId="3" builtinId="3"/>
    <cellStyle name="Comma 3" xfId="1"/>
    <cellStyle name="Normal" xfId="0" builtinId="0"/>
    <cellStyle name="Normal 2" xfId="2"/>
    <cellStyle name="Normal 2 2" xfId="4"/>
    <cellStyle name="Normal_AR-00-01" xfId="5"/>
    <cellStyle name="Normal_UB2000-12" xfId="6"/>
    <cellStyle name="RowLevel_3" xfId="7" builtinId="1" iLevel="2"/>
  </cellStyles>
  <dxfs count="10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selection activeCell="J15" sqref="J15"/>
    </sheetView>
  </sheetViews>
  <sheetFormatPr defaultRowHeight="11.25"/>
  <cols>
    <col min="1" max="1" width="23.42578125" style="326" customWidth="1"/>
    <col min="2" max="2" width="4.42578125" style="325" customWidth="1"/>
    <col min="3" max="3" width="10.140625" style="325" customWidth="1"/>
    <col min="4" max="4" width="9.85546875" style="325" customWidth="1"/>
    <col min="5" max="5" width="8.85546875" style="325" customWidth="1"/>
    <col min="6" max="6" width="4.85546875" style="325" customWidth="1"/>
    <col min="7" max="7" width="5.5703125" style="325" customWidth="1"/>
    <col min="8" max="8" width="6.28515625" style="296" customWidth="1"/>
    <col min="9" max="247" width="9.140625" style="296"/>
    <col min="248" max="248" width="27" style="296" customWidth="1"/>
    <col min="249" max="249" width="4.7109375" style="296" customWidth="1"/>
    <col min="250" max="250" width="8.85546875" style="296" customWidth="1"/>
    <col min="251" max="251" width="9.5703125" style="296" customWidth="1"/>
    <col min="252" max="252" width="8.85546875" style="296" customWidth="1"/>
    <col min="253" max="253" width="8.140625" style="296" customWidth="1"/>
    <col min="254" max="254" width="5.5703125" style="296" customWidth="1"/>
    <col min="255" max="255" width="8.85546875" style="296" customWidth="1"/>
    <col min="256" max="256" width="9.140625" style="296"/>
    <col min="257" max="257" width="27" style="296" customWidth="1"/>
    <col min="258" max="258" width="4.7109375" style="296" customWidth="1"/>
    <col min="259" max="259" width="10.140625" style="296" customWidth="1"/>
    <col min="260" max="260" width="10.7109375" style="296" customWidth="1"/>
    <col min="261" max="261" width="10" style="296" customWidth="1"/>
    <col min="262" max="262" width="8.140625" style="296" customWidth="1"/>
    <col min="263" max="263" width="5.5703125" style="296" customWidth="1"/>
    <col min="264" max="264" width="6.28515625" style="296" customWidth="1"/>
    <col min="265" max="503" width="9.140625" style="296"/>
    <col min="504" max="504" width="27" style="296" customWidth="1"/>
    <col min="505" max="505" width="4.7109375" style="296" customWidth="1"/>
    <col min="506" max="506" width="8.85546875" style="296" customWidth="1"/>
    <col min="507" max="507" width="9.5703125" style="296" customWidth="1"/>
    <col min="508" max="508" width="8.85546875" style="296" customWidth="1"/>
    <col min="509" max="509" width="8.140625" style="296" customWidth="1"/>
    <col min="510" max="510" width="5.5703125" style="296" customWidth="1"/>
    <col min="511" max="511" width="8.85546875" style="296" customWidth="1"/>
    <col min="512" max="512" width="9.140625" style="296"/>
    <col min="513" max="513" width="27" style="296" customWidth="1"/>
    <col min="514" max="514" width="4.7109375" style="296" customWidth="1"/>
    <col min="515" max="515" width="10.140625" style="296" customWidth="1"/>
    <col min="516" max="516" width="10.7109375" style="296" customWidth="1"/>
    <col min="517" max="517" width="10" style="296" customWidth="1"/>
    <col min="518" max="518" width="8.140625" style="296" customWidth="1"/>
    <col min="519" max="519" width="5.5703125" style="296" customWidth="1"/>
    <col min="520" max="520" width="6.28515625" style="296" customWidth="1"/>
    <col min="521" max="759" width="9.140625" style="296"/>
    <col min="760" max="760" width="27" style="296" customWidth="1"/>
    <col min="761" max="761" width="4.7109375" style="296" customWidth="1"/>
    <col min="762" max="762" width="8.85546875" style="296" customWidth="1"/>
    <col min="763" max="763" width="9.5703125" style="296" customWidth="1"/>
    <col min="764" max="764" width="8.85546875" style="296" customWidth="1"/>
    <col min="765" max="765" width="8.140625" style="296" customWidth="1"/>
    <col min="766" max="766" width="5.5703125" style="296" customWidth="1"/>
    <col min="767" max="767" width="8.85546875" style="296" customWidth="1"/>
    <col min="768" max="768" width="9.140625" style="296"/>
    <col min="769" max="769" width="27" style="296" customWidth="1"/>
    <col min="770" max="770" width="4.7109375" style="296" customWidth="1"/>
    <col min="771" max="771" width="10.140625" style="296" customWidth="1"/>
    <col min="772" max="772" width="10.7109375" style="296" customWidth="1"/>
    <col min="773" max="773" width="10" style="296" customWidth="1"/>
    <col min="774" max="774" width="8.140625" style="296" customWidth="1"/>
    <col min="775" max="775" width="5.5703125" style="296" customWidth="1"/>
    <col min="776" max="776" width="6.28515625" style="296" customWidth="1"/>
    <col min="777" max="1015" width="9.140625" style="296"/>
    <col min="1016" max="1016" width="27" style="296" customWidth="1"/>
    <col min="1017" max="1017" width="4.7109375" style="296" customWidth="1"/>
    <col min="1018" max="1018" width="8.85546875" style="296" customWidth="1"/>
    <col min="1019" max="1019" width="9.5703125" style="296" customWidth="1"/>
    <col min="1020" max="1020" width="8.85546875" style="296" customWidth="1"/>
    <col min="1021" max="1021" width="8.140625" style="296" customWidth="1"/>
    <col min="1022" max="1022" width="5.5703125" style="296" customWidth="1"/>
    <col min="1023" max="1023" width="8.85546875" style="296" customWidth="1"/>
    <col min="1024" max="1024" width="9.140625" style="296"/>
    <col min="1025" max="1025" width="27" style="296" customWidth="1"/>
    <col min="1026" max="1026" width="4.7109375" style="296" customWidth="1"/>
    <col min="1027" max="1027" width="10.140625" style="296" customWidth="1"/>
    <col min="1028" max="1028" width="10.7109375" style="296" customWidth="1"/>
    <col min="1029" max="1029" width="10" style="296" customWidth="1"/>
    <col min="1030" max="1030" width="8.140625" style="296" customWidth="1"/>
    <col min="1031" max="1031" width="5.5703125" style="296" customWidth="1"/>
    <col min="1032" max="1032" width="6.28515625" style="296" customWidth="1"/>
    <col min="1033" max="1271" width="9.140625" style="296"/>
    <col min="1272" max="1272" width="27" style="296" customWidth="1"/>
    <col min="1273" max="1273" width="4.7109375" style="296" customWidth="1"/>
    <col min="1274" max="1274" width="8.85546875" style="296" customWidth="1"/>
    <col min="1275" max="1275" width="9.5703125" style="296" customWidth="1"/>
    <col min="1276" max="1276" width="8.85546875" style="296" customWidth="1"/>
    <col min="1277" max="1277" width="8.140625" style="296" customWidth="1"/>
    <col min="1278" max="1278" width="5.5703125" style="296" customWidth="1"/>
    <col min="1279" max="1279" width="8.85546875" style="296" customWidth="1"/>
    <col min="1280" max="1280" width="9.140625" style="296"/>
    <col min="1281" max="1281" width="27" style="296" customWidth="1"/>
    <col min="1282" max="1282" width="4.7109375" style="296" customWidth="1"/>
    <col min="1283" max="1283" width="10.140625" style="296" customWidth="1"/>
    <col min="1284" max="1284" width="10.7109375" style="296" customWidth="1"/>
    <col min="1285" max="1285" width="10" style="296" customWidth="1"/>
    <col min="1286" max="1286" width="8.140625" style="296" customWidth="1"/>
    <col min="1287" max="1287" width="5.5703125" style="296" customWidth="1"/>
    <col min="1288" max="1288" width="6.28515625" style="296" customWidth="1"/>
    <col min="1289" max="1527" width="9.140625" style="296"/>
    <col min="1528" max="1528" width="27" style="296" customWidth="1"/>
    <col min="1529" max="1529" width="4.7109375" style="296" customWidth="1"/>
    <col min="1530" max="1530" width="8.85546875" style="296" customWidth="1"/>
    <col min="1531" max="1531" width="9.5703125" style="296" customWidth="1"/>
    <col min="1532" max="1532" width="8.85546875" style="296" customWidth="1"/>
    <col min="1533" max="1533" width="8.140625" style="296" customWidth="1"/>
    <col min="1534" max="1534" width="5.5703125" style="296" customWidth="1"/>
    <col min="1535" max="1535" width="8.85546875" style="296" customWidth="1"/>
    <col min="1536" max="1536" width="9.140625" style="296"/>
    <col min="1537" max="1537" width="27" style="296" customWidth="1"/>
    <col min="1538" max="1538" width="4.7109375" style="296" customWidth="1"/>
    <col min="1539" max="1539" width="10.140625" style="296" customWidth="1"/>
    <col min="1540" max="1540" width="10.7109375" style="296" customWidth="1"/>
    <col min="1541" max="1541" width="10" style="296" customWidth="1"/>
    <col min="1542" max="1542" width="8.140625" style="296" customWidth="1"/>
    <col min="1543" max="1543" width="5.5703125" style="296" customWidth="1"/>
    <col min="1544" max="1544" width="6.28515625" style="296" customWidth="1"/>
    <col min="1545" max="1783" width="9.140625" style="296"/>
    <col min="1784" max="1784" width="27" style="296" customWidth="1"/>
    <col min="1785" max="1785" width="4.7109375" style="296" customWidth="1"/>
    <col min="1786" max="1786" width="8.85546875" style="296" customWidth="1"/>
    <col min="1787" max="1787" width="9.5703125" style="296" customWidth="1"/>
    <col min="1788" max="1788" width="8.85546875" style="296" customWidth="1"/>
    <col min="1789" max="1789" width="8.140625" style="296" customWidth="1"/>
    <col min="1790" max="1790" width="5.5703125" style="296" customWidth="1"/>
    <col min="1791" max="1791" width="8.85546875" style="296" customWidth="1"/>
    <col min="1792" max="1792" width="9.140625" style="296"/>
    <col min="1793" max="1793" width="27" style="296" customWidth="1"/>
    <col min="1794" max="1794" width="4.7109375" style="296" customWidth="1"/>
    <col min="1795" max="1795" width="10.140625" style="296" customWidth="1"/>
    <col min="1796" max="1796" width="10.7109375" style="296" customWidth="1"/>
    <col min="1797" max="1797" width="10" style="296" customWidth="1"/>
    <col min="1798" max="1798" width="8.140625" style="296" customWidth="1"/>
    <col min="1799" max="1799" width="5.5703125" style="296" customWidth="1"/>
    <col min="1800" max="1800" width="6.28515625" style="296" customWidth="1"/>
    <col min="1801" max="2039" width="9.140625" style="296"/>
    <col min="2040" max="2040" width="27" style="296" customWidth="1"/>
    <col min="2041" max="2041" width="4.7109375" style="296" customWidth="1"/>
    <col min="2042" max="2042" width="8.85546875" style="296" customWidth="1"/>
    <col min="2043" max="2043" width="9.5703125" style="296" customWidth="1"/>
    <col min="2044" max="2044" width="8.85546875" style="296" customWidth="1"/>
    <col min="2045" max="2045" width="8.140625" style="296" customWidth="1"/>
    <col min="2046" max="2046" width="5.5703125" style="296" customWidth="1"/>
    <col min="2047" max="2047" width="8.85546875" style="296" customWidth="1"/>
    <col min="2048" max="2048" width="9.140625" style="296"/>
    <col min="2049" max="2049" width="27" style="296" customWidth="1"/>
    <col min="2050" max="2050" width="4.7109375" style="296" customWidth="1"/>
    <col min="2051" max="2051" width="10.140625" style="296" customWidth="1"/>
    <col min="2052" max="2052" width="10.7109375" style="296" customWidth="1"/>
    <col min="2053" max="2053" width="10" style="296" customWidth="1"/>
    <col min="2054" max="2054" width="8.140625" style="296" customWidth="1"/>
    <col min="2055" max="2055" width="5.5703125" style="296" customWidth="1"/>
    <col min="2056" max="2056" width="6.28515625" style="296" customWidth="1"/>
    <col min="2057" max="2295" width="9.140625" style="296"/>
    <col min="2296" max="2296" width="27" style="296" customWidth="1"/>
    <col min="2297" max="2297" width="4.7109375" style="296" customWidth="1"/>
    <col min="2298" max="2298" width="8.85546875" style="296" customWidth="1"/>
    <col min="2299" max="2299" width="9.5703125" style="296" customWidth="1"/>
    <col min="2300" max="2300" width="8.85546875" style="296" customWidth="1"/>
    <col min="2301" max="2301" width="8.140625" style="296" customWidth="1"/>
    <col min="2302" max="2302" width="5.5703125" style="296" customWidth="1"/>
    <col min="2303" max="2303" width="8.85546875" style="296" customWidth="1"/>
    <col min="2304" max="2304" width="9.140625" style="296"/>
    <col min="2305" max="2305" width="27" style="296" customWidth="1"/>
    <col min="2306" max="2306" width="4.7109375" style="296" customWidth="1"/>
    <col min="2307" max="2307" width="10.140625" style="296" customWidth="1"/>
    <col min="2308" max="2308" width="10.7109375" style="296" customWidth="1"/>
    <col min="2309" max="2309" width="10" style="296" customWidth="1"/>
    <col min="2310" max="2310" width="8.140625" style="296" customWidth="1"/>
    <col min="2311" max="2311" width="5.5703125" style="296" customWidth="1"/>
    <col min="2312" max="2312" width="6.28515625" style="296" customWidth="1"/>
    <col min="2313" max="2551" width="9.140625" style="296"/>
    <col min="2552" max="2552" width="27" style="296" customWidth="1"/>
    <col min="2553" max="2553" width="4.7109375" style="296" customWidth="1"/>
    <col min="2554" max="2554" width="8.85546875" style="296" customWidth="1"/>
    <col min="2555" max="2555" width="9.5703125" style="296" customWidth="1"/>
    <col min="2556" max="2556" width="8.85546875" style="296" customWidth="1"/>
    <col min="2557" max="2557" width="8.140625" style="296" customWidth="1"/>
    <col min="2558" max="2558" width="5.5703125" style="296" customWidth="1"/>
    <col min="2559" max="2559" width="8.85546875" style="296" customWidth="1"/>
    <col min="2560" max="2560" width="9.140625" style="296"/>
    <col min="2561" max="2561" width="27" style="296" customWidth="1"/>
    <col min="2562" max="2562" width="4.7109375" style="296" customWidth="1"/>
    <col min="2563" max="2563" width="10.140625" style="296" customWidth="1"/>
    <col min="2564" max="2564" width="10.7109375" style="296" customWidth="1"/>
    <col min="2565" max="2565" width="10" style="296" customWidth="1"/>
    <col min="2566" max="2566" width="8.140625" style="296" customWidth="1"/>
    <col min="2567" max="2567" width="5.5703125" style="296" customWidth="1"/>
    <col min="2568" max="2568" width="6.28515625" style="296" customWidth="1"/>
    <col min="2569" max="2807" width="9.140625" style="296"/>
    <col min="2808" max="2808" width="27" style="296" customWidth="1"/>
    <col min="2809" max="2809" width="4.7109375" style="296" customWidth="1"/>
    <col min="2810" max="2810" width="8.85546875" style="296" customWidth="1"/>
    <col min="2811" max="2811" width="9.5703125" style="296" customWidth="1"/>
    <col min="2812" max="2812" width="8.85546875" style="296" customWidth="1"/>
    <col min="2813" max="2813" width="8.140625" style="296" customWidth="1"/>
    <col min="2814" max="2814" width="5.5703125" style="296" customWidth="1"/>
    <col min="2815" max="2815" width="8.85546875" style="296" customWidth="1"/>
    <col min="2816" max="2816" width="9.140625" style="296"/>
    <col min="2817" max="2817" width="27" style="296" customWidth="1"/>
    <col min="2818" max="2818" width="4.7109375" style="296" customWidth="1"/>
    <col min="2819" max="2819" width="10.140625" style="296" customWidth="1"/>
    <col min="2820" max="2820" width="10.7109375" style="296" customWidth="1"/>
    <col min="2821" max="2821" width="10" style="296" customWidth="1"/>
    <col min="2822" max="2822" width="8.140625" style="296" customWidth="1"/>
    <col min="2823" max="2823" width="5.5703125" style="296" customWidth="1"/>
    <col min="2824" max="2824" width="6.28515625" style="296" customWidth="1"/>
    <col min="2825" max="3063" width="9.140625" style="296"/>
    <col min="3064" max="3064" width="27" style="296" customWidth="1"/>
    <col min="3065" max="3065" width="4.7109375" style="296" customWidth="1"/>
    <col min="3066" max="3066" width="8.85546875" style="296" customWidth="1"/>
    <col min="3067" max="3067" width="9.5703125" style="296" customWidth="1"/>
    <col min="3068" max="3068" width="8.85546875" style="296" customWidth="1"/>
    <col min="3069" max="3069" width="8.140625" style="296" customWidth="1"/>
    <col min="3070" max="3070" width="5.5703125" style="296" customWidth="1"/>
    <col min="3071" max="3071" width="8.85546875" style="296" customWidth="1"/>
    <col min="3072" max="3072" width="9.140625" style="296"/>
    <col min="3073" max="3073" width="27" style="296" customWidth="1"/>
    <col min="3074" max="3074" width="4.7109375" style="296" customWidth="1"/>
    <col min="3075" max="3075" width="10.140625" style="296" customWidth="1"/>
    <col min="3076" max="3076" width="10.7109375" style="296" customWidth="1"/>
    <col min="3077" max="3077" width="10" style="296" customWidth="1"/>
    <col min="3078" max="3078" width="8.140625" style="296" customWidth="1"/>
    <col min="3079" max="3079" width="5.5703125" style="296" customWidth="1"/>
    <col min="3080" max="3080" width="6.28515625" style="296" customWidth="1"/>
    <col min="3081" max="3319" width="9.140625" style="296"/>
    <col min="3320" max="3320" width="27" style="296" customWidth="1"/>
    <col min="3321" max="3321" width="4.7109375" style="296" customWidth="1"/>
    <col min="3322" max="3322" width="8.85546875" style="296" customWidth="1"/>
    <col min="3323" max="3323" width="9.5703125" style="296" customWidth="1"/>
    <col min="3324" max="3324" width="8.85546875" style="296" customWidth="1"/>
    <col min="3325" max="3325" width="8.140625" style="296" customWidth="1"/>
    <col min="3326" max="3326" width="5.5703125" style="296" customWidth="1"/>
    <col min="3327" max="3327" width="8.85546875" style="296" customWidth="1"/>
    <col min="3328" max="3328" width="9.140625" style="296"/>
    <col min="3329" max="3329" width="27" style="296" customWidth="1"/>
    <col min="3330" max="3330" width="4.7109375" style="296" customWidth="1"/>
    <col min="3331" max="3331" width="10.140625" style="296" customWidth="1"/>
    <col min="3332" max="3332" width="10.7109375" style="296" customWidth="1"/>
    <col min="3333" max="3333" width="10" style="296" customWidth="1"/>
    <col min="3334" max="3334" width="8.140625" style="296" customWidth="1"/>
    <col min="3335" max="3335" width="5.5703125" style="296" customWidth="1"/>
    <col min="3336" max="3336" width="6.28515625" style="296" customWidth="1"/>
    <col min="3337" max="3575" width="9.140625" style="296"/>
    <col min="3576" max="3576" width="27" style="296" customWidth="1"/>
    <col min="3577" max="3577" width="4.7109375" style="296" customWidth="1"/>
    <col min="3578" max="3578" width="8.85546875" style="296" customWidth="1"/>
    <col min="3579" max="3579" width="9.5703125" style="296" customWidth="1"/>
    <col min="3580" max="3580" width="8.85546875" style="296" customWidth="1"/>
    <col min="3581" max="3581" width="8.140625" style="296" customWidth="1"/>
    <col min="3582" max="3582" width="5.5703125" style="296" customWidth="1"/>
    <col min="3583" max="3583" width="8.85546875" style="296" customWidth="1"/>
    <col min="3584" max="3584" width="9.140625" style="296"/>
    <col min="3585" max="3585" width="27" style="296" customWidth="1"/>
    <col min="3586" max="3586" width="4.7109375" style="296" customWidth="1"/>
    <col min="3587" max="3587" width="10.140625" style="296" customWidth="1"/>
    <col min="3588" max="3588" width="10.7109375" style="296" customWidth="1"/>
    <col min="3589" max="3589" width="10" style="296" customWidth="1"/>
    <col min="3590" max="3590" width="8.140625" style="296" customWidth="1"/>
    <col min="3591" max="3591" width="5.5703125" style="296" customWidth="1"/>
    <col min="3592" max="3592" width="6.28515625" style="296" customWidth="1"/>
    <col min="3593" max="3831" width="9.140625" style="296"/>
    <col min="3832" max="3832" width="27" style="296" customWidth="1"/>
    <col min="3833" max="3833" width="4.7109375" style="296" customWidth="1"/>
    <col min="3834" max="3834" width="8.85546875" style="296" customWidth="1"/>
    <col min="3835" max="3835" width="9.5703125" style="296" customWidth="1"/>
    <col min="3836" max="3836" width="8.85546875" style="296" customWidth="1"/>
    <col min="3837" max="3837" width="8.140625" style="296" customWidth="1"/>
    <col min="3838" max="3838" width="5.5703125" style="296" customWidth="1"/>
    <col min="3839" max="3839" width="8.85546875" style="296" customWidth="1"/>
    <col min="3840" max="3840" width="9.140625" style="296"/>
    <col min="3841" max="3841" width="27" style="296" customWidth="1"/>
    <col min="3842" max="3842" width="4.7109375" style="296" customWidth="1"/>
    <col min="3843" max="3843" width="10.140625" style="296" customWidth="1"/>
    <col min="3844" max="3844" width="10.7109375" style="296" customWidth="1"/>
    <col min="3845" max="3845" width="10" style="296" customWidth="1"/>
    <col min="3846" max="3846" width="8.140625" style="296" customWidth="1"/>
    <col min="3847" max="3847" width="5.5703125" style="296" customWidth="1"/>
    <col min="3848" max="3848" width="6.28515625" style="296" customWidth="1"/>
    <col min="3849" max="4087" width="9.140625" style="296"/>
    <col min="4088" max="4088" width="27" style="296" customWidth="1"/>
    <col min="4089" max="4089" width="4.7109375" style="296" customWidth="1"/>
    <col min="4090" max="4090" width="8.85546875" style="296" customWidth="1"/>
    <col min="4091" max="4091" width="9.5703125" style="296" customWidth="1"/>
    <col min="4092" max="4092" width="8.85546875" style="296" customWidth="1"/>
    <col min="4093" max="4093" width="8.140625" style="296" customWidth="1"/>
    <col min="4094" max="4094" width="5.5703125" style="296" customWidth="1"/>
    <col min="4095" max="4095" width="8.85546875" style="296" customWidth="1"/>
    <col min="4096" max="4096" width="9.140625" style="296"/>
    <col min="4097" max="4097" width="27" style="296" customWidth="1"/>
    <col min="4098" max="4098" width="4.7109375" style="296" customWidth="1"/>
    <col min="4099" max="4099" width="10.140625" style="296" customWidth="1"/>
    <col min="4100" max="4100" width="10.7109375" style="296" customWidth="1"/>
    <col min="4101" max="4101" width="10" style="296" customWidth="1"/>
    <col min="4102" max="4102" width="8.140625" style="296" customWidth="1"/>
    <col min="4103" max="4103" width="5.5703125" style="296" customWidth="1"/>
    <col min="4104" max="4104" width="6.28515625" style="296" customWidth="1"/>
    <col min="4105" max="4343" width="9.140625" style="296"/>
    <col min="4344" max="4344" width="27" style="296" customWidth="1"/>
    <col min="4345" max="4345" width="4.7109375" style="296" customWidth="1"/>
    <col min="4346" max="4346" width="8.85546875" style="296" customWidth="1"/>
    <col min="4347" max="4347" width="9.5703125" style="296" customWidth="1"/>
    <col min="4348" max="4348" width="8.85546875" style="296" customWidth="1"/>
    <col min="4349" max="4349" width="8.140625" style="296" customWidth="1"/>
    <col min="4350" max="4350" width="5.5703125" style="296" customWidth="1"/>
    <col min="4351" max="4351" width="8.85546875" style="296" customWidth="1"/>
    <col min="4352" max="4352" width="9.140625" style="296"/>
    <col min="4353" max="4353" width="27" style="296" customWidth="1"/>
    <col min="4354" max="4354" width="4.7109375" style="296" customWidth="1"/>
    <col min="4355" max="4355" width="10.140625" style="296" customWidth="1"/>
    <col min="4356" max="4356" width="10.7109375" style="296" customWidth="1"/>
    <col min="4357" max="4357" width="10" style="296" customWidth="1"/>
    <col min="4358" max="4358" width="8.140625" style="296" customWidth="1"/>
    <col min="4359" max="4359" width="5.5703125" style="296" customWidth="1"/>
    <col min="4360" max="4360" width="6.28515625" style="296" customWidth="1"/>
    <col min="4361" max="4599" width="9.140625" style="296"/>
    <col min="4600" max="4600" width="27" style="296" customWidth="1"/>
    <col min="4601" max="4601" width="4.7109375" style="296" customWidth="1"/>
    <col min="4602" max="4602" width="8.85546875" style="296" customWidth="1"/>
    <col min="4603" max="4603" width="9.5703125" style="296" customWidth="1"/>
    <col min="4604" max="4604" width="8.85546875" style="296" customWidth="1"/>
    <col min="4605" max="4605" width="8.140625" style="296" customWidth="1"/>
    <col min="4606" max="4606" width="5.5703125" style="296" customWidth="1"/>
    <col min="4607" max="4607" width="8.85546875" style="296" customWidth="1"/>
    <col min="4608" max="4608" width="9.140625" style="296"/>
    <col min="4609" max="4609" width="27" style="296" customWidth="1"/>
    <col min="4610" max="4610" width="4.7109375" style="296" customWidth="1"/>
    <col min="4611" max="4611" width="10.140625" style="296" customWidth="1"/>
    <col min="4612" max="4612" width="10.7109375" style="296" customWidth="1"/>
    <col min="4613" max="4613" width="10" style="296" customWidth="1"/>
    <col min="4614" max="4614" width="8.140625" style="296" customWidth="1"/>
    <col min="4615" max="4615" width="5.5703125" style="296" customWidth="1"/>
    <col min="4616" max="4616" width="6.28515625" style="296" customWidth="1"/>
    <col min="4617" max="4855" width="9.140625" style="296"/>
    <col min="4856" max="4856" width="27" style="296" customWidth="1"/>
    <col min="4857" max="4857" width="4.7109375" style="296" customWidth="1"/>
    <col min="4858" max="4858" width="8.85546875" style="296" customWidth="1"/>
    <col min="4859" max="4859" width="9.5703125" style="296" customWidth="1"/>
    <col min="4860" max="4860" width="8.85546875" style="296" customWidth="1"/>
    <col min="4861" max="4861" width="8.140625" style="296" customWidth="1"/>
    <col min="4862" max="4862" width="5.5703125" style="296" customWidth="1"/>
    <col min="4863" max="4863" width="8.85546875" style="296" customWidth="1"/>
    <col min="4864" max="4864" width="9.140625" style="296"/>
    <col min="4865" max="4865" width="27" style="296" customWidth="1"/>
    <col min="4866" max="4866" width="4.7109375" style="296" customWidth="1"/>
    <col min="4867" max="4867" width="10.140625" style="296" customWidth="1"/>
    <col min="4868" max="4868" width="10.7109375" style="296" customWidth="1"/>
    <col min="4869" max="4869" width="10" style="296" customWidth="1"/>
    <col min="4870" max="4870" width="8.140625" style="296" customWidth="1"/>
    <col min="4871" max="4871" width="5.5703125" style="296" customWidth="1"/>
    <col min="4872" max="4872" width="6.28515625" style="296" customWidth="1"/>
    <col min="4873" max="5111" width="9.140625" style="296"/>
    <col min="5112" max="5112" width="27" style="296" customWidth="1"/>
    <col min="5113" max="5113" width="4.7109375" style="296" customWidth="1"/>
    <col min="5114" max="5114" width="8.85546875" style="296" customWidth="1"/>
    <col min="5115" max="5115" width="9.5703125" style="296" customWidth="1"/>
    <col min="5116" max="5116" width="8.85546875" style="296" customWidth="1"/>
    <col min="5117" max="5117" width="8.140625" style="296" customWidth="1"/>
    <col min="5118" max="5118" width="5.5703125" style="296" customWidth="1"/>
    <col min="5119" max="5119" width="8.85546875" style="296" customWidth="1"/>
    <col min="5120" max="5120" width="9.140625" style="296"/>
    <col min="5121" max="5121" width="27" style="296" customWidth="1"/>
    <col min="5122" max="5122" width="4.7109375" style="296" customWidth="1"/>
    <col min="5123" max="5123" width="10.140625" style="296" customWidth="1"/>
    <col min="5124" max="5124" width="10.7109375" style="296" customWidth="1"/>
    <col min="5125" max="5125" width="10" style="296" customWidth="1"/>
    <col min="5126" max="5126" width="8.140625" style="296" customWidth="1"/>
    <col min="5127" max="5127" width="5.5703125" style="296" customWidth="1"/>
    <col min="5128" max="5128" width="6.28515625" style="296" customWidth="1"/>
    <col min="5129" max="5367" width="9.140625" style="296"/>
    <col min="5368" max="5368" width="27" style="296" customWidth="1"/>
    <col min="5369" max="5369" width="4.7109375" style="296" customWidth="1"/>
    <col min="5370" max="5370" width="8.85546875" style="296" customWidth="1"/>
    <col min="5371" max="5371" width="9.5703125" style="296" customWidth="1"/>
    <col min="5372" max="5372" width="8.85546875" style="296" customWidth="1"/>
    <col min="5373" max="5373" width="8.140625" style="296" customWidth="1"/>
    <col min="5374" max="5374" width="5.5703125" style="296" customWidth="1"/>
    <col min="5375" max="5375" width="8.85546875" style="296" customWidth="1"/>
    <col min="5376" max="5376" width="9.140625" style="296"/>
    <col min="5377" max="5377" width="27" style="296" customWidth="1"/>
    <col min="5378" max="5378" width="4.7109375" style="296" customWidth="1"/>
    <col min="5379" max="5379" width="10.140625" style="296" customWidth="1"/>
    <col min="5380" max="5380" width="10.7109375" style="296" customWidth="1"/>
    <col min="5381" max="5381" width="10" style="296" customWidth="1"/>
    <col min="5382" max="5382" width="8.140625" style="296" customWidth="1"/>
    <col min="5383" max="5383" width="5.5703125" style="296" customWidth="1"/>
    <col min="5384" max="5384" width="6.28515625" style="296" customWidth="1"/>
    <col min="5385" max="5623" width="9.140625" style="296"/>
    <col min="5624" max="5624" width="27" style="296" customWidth="1"/>
    <col min="5625" max="5625" width="4.7109375" style="296" customWidth="1"/>
    <col min="5626" max="5626" width="8.85546875" style="296" customWidth="1"/>
    <col min="5627" max="5627" width="9.5703125" style="296" customWidth="1"/>
    <col min="5628" max="5628" width="8.85546875" style="296" customWidth="1"/>
    <col min="5629" max="5629" width="8.140625" style="296" customWidth="1"/>
    <col min="5630" max="5630" width="5.5703125" style="296" customWidth="1"/>
    <col min="5631" max="5631" width="8.85546875" style="296" customWidth="1"/>
    <col min="5632" max="5632" width="9.140625" style="296"/>
    <col min="5633" max="5633" width="27" style="296" customWidth="1"/>
    <col min="5634" max="5634" width="4.7109375" style="296" customWidth="1"/>
    <col min="5635" max="5635" width="10.140625" style="296" customWidth="1"/>
    <col min="5636" max="5636" width="10.7109375" style="296" customWidth="1"/>
    <col min="5637" max="5637" width="10" style="296" customWidth="1"/>
    <col min="5638" max="5638" width="8.140625" style="296" customWidth="1"/>
    <col min="5639" max="5639" width="5.5703125" style="296" customWidth="1"/>
    <col min="5640" max="5640" width="6.28515625" style="296" customWidth="1"/>
    <col min="5641" max="5879" width="9.140625" style="296"/>
    <col min="5880" max="5880" width="27" style="296" customWidth="1"/>
    <col min="5881" max="5881" width="4.7109375" style="296" customWidth="1"/>
    <col min="5882" max="5882" width="8.85546875" style="296" customWidth="1"/>
    <col min="5883" max="5883" width="9.5703125" style="296" customWidth="1"/>
    <col min="5884" max="5884" width="8.85546875" style="296" customWidth="1"/>
    <col min="5885" max="5885" width="8.140625" style="296" customWidth="1"/>
    <col min="5886" max="5886" width="5.5703125" style="296" customWidth="1"/>
    <col min="5887" max="5887" width="8.85546875" style="296" customWidth="1"/>
    <col min="5888" max="5888" width="9.140625" style="296"/>
    <col min="5889" max="5889" width="27" style="296" customWidth="1"/>
    <col min="5890" max="5890" width="4.7109375" style="296" customWidth="1"/>
    <col min="5891" max="5891" width="10.140625" style="296" customWidth="1"/>
    <col min="5892" max="5892" width="10.7109375" style="296" customWidth="1"/>
    <col min="5893" max="5893" width="10" style="296" customWidth="1"/>
    <col min="5894" max="5894" width="8.140625" style="296" customWidth="1"/>
    <col min="5895" max="5895" width="5.5703125" style="296" customWidth="1"/>
    <col min="5896" max="5896" width="6.28515625" style="296" customWidth="1"/>
    <col min="5897" max="6135" width="9.140625" style="296"/>
    <col min="6136" max="6136" width="27" style="296" customWidth="1"/>
    <col min="6137" max="6137" width="4.7109375" style="296" customWidth="1"/>
    <col min="6138" max="6138" width="8.85546875" style="296" customWidth="1"/>
    <col min="6139" max="6139" width="9.5703125" style="296" customWidth="1"/>
    <col min="6140" max="6140" width="8.85546875" style="296" customWidth="1"/>
    <col min="6141" max="6141" width="8.140625" style="296" customWidth="1"/>
    <col min="6142" max="6142" width="5.5703125" style="296" customWidth="1"/>
    <col min="6143" max="6143" width="8.85546875" style="296" customWidth="1"/>
    <col min="6144" max="6144" width="9.140625" style="296"/>
    <col min="6145" max="6145" width="27" style="296" customWidth="1"/>
    <col min="6146" max="6146" width="4.7109375" style="296" customWidth="1"/>
    <col min="6147" max="6147" width="10.140625" style="296" customWidth="1"/>
    <col min="6148" max="6148" width="10.7109375" style="296" customWidth="1"/>
    <col min="6149" max="6149" width="10" style="296" customWidth="1"/>
    <col min="6150" max="6150" width="8.140625" style="296" customWidth="1"/>
    <col min="6151" max="6151" width="5.5703125" style="296" customWidth="1"/>
    <col min="6152" max="6152" width="6.28515625" style="296" customWidth="1"/>
    <col min="6153" max="6391" width="9.140625" style="296"/>
    <col min="6392" max="6392" width="27" style="296" customWidth="1"/>
    <col min="6393" max="6393" width="4.7109375" style="296" customWidth="1"/>
    <col min="6394" max="6394" width="8.85546875" style="296" customWidth="1"/>
    <col min="6395" max="6395" width="9.5703125" style="296" customWidth="1"/>
    <col min="6396" max="6396" width="8.85546875" style="296" customWidth="1"/>
    <col min="6397" max="6397" width="8.140625" style="296" customWidth="1"/>
    <col min="6398" max="6398" width="5.5703125" style="296" customWidth="1"/>
    <col min="6399" max="6399" width="8.85546875" style="296" customWidth="1"/>
    <col min="6400" max="6400" width="9.140625" style="296"/>
    <col min="6401" max="6401" width="27" style="296" customWidth="1"/>
    <col min="6402" max="6402" width="4.7109375" style="296" customWidth="1"/>
    <col min="6403" max="6403" width="10.140625" style="296" customWidth="1"/>
    <col min="6404" max="6404" width="10.7109375" style="296" customWidth="1"/>
    <col min="6405" max="6405" width="10" style="296" customWidth="1"/>
    <col min="6406" max="6406" width="8.140625" style="296" customWidth="1"/>
    <col min="6407" max="6407" width="5.5703125" style="296" customWidth="1"/>
    <col min="6408" max="6408" width="6.28515625" style="296" customWidth="1"/>
    <col min="6409" max="6647" width="9.140625" style="296"/>
    <col min="6648" max="6648" width="27" style="296" customWidth="1"/>
    <col min="6649" max="6649" width="4.7109375" style="296" customWidth="1"/>
    <col min="6650" max="6650" width="8.85546875" style="296" customWidth="1"/>
    <col min="6651" max="6651" width="9.5703125" style="296" customWidth="1"/>
    <col min="6652" max="6652" width="8.85546875" style="296" customWidth="1"/>
    <col min="6653" max="6653" width="8.140625" style="296" customWidth="1"/>
    <col min="6654" max="6654" width="5.5703125" style="296" customWidth="1"/>
    <col min="6655" max="6655" width="8.85546875" style="296" customWidth="1"/>
    <col min="6656" max="6656" width="9.140625" style="296"/>
    <col min="6657" max="6657" width="27" style="296" customWidth="1"/>
    <col min="6658" max="6658" width="4.7109375" style="296" customWidth="1"/>
    <col min="6659" max="6659" width="10.140625" style="296" customWidth="1"/>
    <col min="6660" max="6660" width="10.7109375" style="296" customWidth="1"/>
    <col min="6661" max="6661" width="10" style="296" customWidth="1"/>
    <col min="6662" max="6662" width="8.140625" style="296" customWidth="1"/>
    <col min="6663" max="6663" width="5.5703125" style="296" customWidth="1"/>
    <col min="6664" max="6664" width="6.28515625" style="296" customWidth="1"/>
    <col min="6665" max="6903" width="9.140625" style="296"/>
    <col min="6904" max="6904" width="27" style="296" customWidth="1"/>
    <col min="6905" max="6905" width="4.7109375" style="296" customWidth="1"/>
    <col min="6906" max="6906" width="8.85546875" style="296" customWidth="1"/>
    <col min="6907" max="6907" width="9.5703125" style="296" customWidth="1"/>
    <col min="6908" max="6908" width="8.85546875" style="296" customWidth="1"/>
    <col min="6909" max="6909" width="8.140625" style="296" customWidth="1"/>
    <col min="6910" max="6910" width="5.5703125" style="296" customWidth="1"/>
    <col min="6911" max="6911" width="8.85546875" style="296" customWidth="1"/>
    <col min="6912" max="6912" width="9.140625" style="296"/>
    <col min="6913" max="6913" width="27" style="296" customWidth="1"/>
    <col min="6914" max="6914" width="4.7109375" style="296" customWidth="1"/>
    <col min="6915" max="6915" width="10.140625" style="296" customWidth="1"/>
    <col min="6916" max="6916" width="10.7109375" style="296" customWidth="1"/>
    <col min="6917" max="6917" width="10" style="296" customWidth="1"/>
    <col min="6918" max="6918" width="8.140625" style="296" customWidth="1"/>
    <col min="6919" max="6919" width="5.5703125" style="296" customWidth="1"/>
    <col min="6920" max="6920" width="6.28515625" style="296" customWidth="1"/>
    <col min="6921" max="7159" width="9.140625" style="296"/>
    <col min="7160" max="7160" width="27" style="296" customWidth="1"/>
    <col min="7161" max="7161" width="4.7109375" style="296" customWidth="1"/>
    <col min="7162" max="7162" width="8.85546875" style="296" customWidth="1"/>
    <col min="7163" max="7163" width="9.5703125" style="296" customWidth="1"/>
    <col min="7164" max="7164" width="8.85546875" style="296" customWidth="1"/>
    <col min="7165" max="7165" width="8.140625" style="296" customWidth="1"/>
    <col min="7166" max="7166" width="5.5703125" style="296" customWidth="1"/>
    <col min="7167" max="7167" width="8.85546875" style="296" customWidth="1"/>
    <col min="7168" max="7168" width="9.140625" style="296"/>
    <col min="7169" max="7169" width="27" style="296" customWidth="1"/>
    <col min="7170" max="7170" width="4.7109375" style="296" customWidth="1"/>
    <col min="7171" max="7171" width="10.140625" style="296" customWidth="1"/>
    <col min="7172" max="7172" width="10.7109375" style="296" customWidth="1"/>
    <col min="7173" max="7173" width="10" style="296" customWidth="1"/>
    <col min="7174" max="7174" width="8.140625" style="296" customWidth="1"/>
    <col min="7175" max="7175" width="5.5703125" style="296" customWidth="1"/>
    <col min="7176" max="7176" width="6.28515625" style="296" customWidth="1"/>
    <col min="7177" max="7415" width="9.140625" style="296"/>
    <col min="7416" max="7416" width="27" style="296" customWidth="1"/>
    <col min="7417" max="7417" width="4.7109375" style="296" customWidth="1"/>
    <col min="7418" max="7418" width="8.85546875" style="296" customWidth="1"/>
    <col min="7419" max="7419" width="9.5703125" style="296" customWidth="1"/>
    <col min="7420" max="7420" width="8.85546875" style="296" customWidth="1"/>
    <col min="7421" max="7421" width="8.140625" style="296" customWidth="1"/>
    <col min="7422" max="7422" width="5.5703125" style="296" customWidth="1"/>
    <col min="7423" max="7423" width="8.85546875" style="296" customWidth="1"/>
    <col min="7424" max="7424" width="9.140625" style="296"/>
    <col min="7425" max="7425" width="27" style="296" customWidth="1"/>
    <col min="7426" max="7426" width="4.7109375" style="296" customWidth="1"/>
    <col min="7427" max="7427" width="10.140625" style="296" customWidth="1"/>
    <col min="7428" max="7428" width="10.7109375" style="296" customWidth="1"/>
    <col min="7429" max="7429" width="10" style="296" customWidth="1"/>
    <col min="7430" max="7430" width="8.140625" style="296" customWidth="1"/>
    <col min="7431" max="7431" width="5.5703125" style="296" customWidth="1"/>
    <col min="7432" max="7432" width="6.28515625" style="296" customWidth="1"/>
    <col min="7433" max="7671" width="9.140625" style="296"/>
    <col min="7672" max="7672" width="27" style="296" customWidth="1"/>
    <col min="7673" max="7673" width="4.7109375" style="296" customWidth="1"/>
    <col min="7674" max="7674" width="8.85546875" style="296" customWidth="1"/>
    <col min="7675" max="7675" width="9.5703125" style="296" customWidth="1"/>
    <col min="7676" max="7676" width="8.85546875" style="296" customWidth="1"/>
    <col min="7677" max="7677" width="8.140625" style="296" customWidth="1"/>
    <col min="7678" max="7678" width="5.5703125" style="296" customWidth="1"/>
    <col min="7679" max="7679" width="8.85546875" style="296" customWidth="1"/>
    <col min="7680" max="7680" width="9.140625" style="296"/>
    <col min="7681" max="7681" width="27" style="296" customWidth="1"/>
    <col min="7682" max="7682" width="4.7109375" style="296" customWidth="1"/>
    <col min="7683" max="7683" width="10.140625" style="296" customWidth="1"/>
    <col min="7684" max="7684" width="10.7109375" style="296" customWidth="1"/>
    <col min="7685" max="7685" width="10" style="296" customWidth="1"/>
    <col min="7686" max="7686" width="8.140625" style="296" customWidth="1"/>
    <col min="7687" max="7687" width="5.5703125" style="296" customWidth="1"/>
    <col min="7688" max="7688" width="6.28515625" style="296" customWidth="1"/>
    <col min="7689" max="7927" width="9.140625" style="296"/>
    <col min="7928" max="7928" width="27" style="296" customWidth="1"/>
    <col min="7929" max="7929" width="4.7109375" style="296" customWidth="1"/>
    <col min="7930" max="7930" width="8.85546875" style="296" customWidth="1"/>
    <col min="7931" max="7931" width="9.5703125" style="296" customWidth="1"/>
    <col min="7932" max="7932" width="8.85546875" style="296" customWidth="1"/>
    <col min="7933" max="7933" width="8.140625" style="296" customWidth="1"/>
    <col min="7934" max="7934" width="5.5703125" style="296" customWidth="1"/>
    <col min="7935" max="7935" width="8.85546875" style="296" customWidth="1"/>
    <col min="7936" max="7936" width="9.140625" style="296"/>
    <col min="7937" max="7937" width="27" style="296" customWidth="1"/>
    <col min="7938" max="7938" width="4.7109375" style="296" customWidth="1"/>
    <col min="7939" max="7939" width="10.140625" style="296" customWidth="1"/>
    <col min="7940" max="7940" width="10.7109375" style="296" customWidth="1"/>
    <col min="7941" max="7941" width="10" style="296" customWidth="1"/>
    <col min="7942" max="7942" width="8.140625" style="296" customWidth="1"/>
    <col min="7943" max="7943" width="5.5703125" style="296" customWidth="1"/>
    <col min="7944" max="7944" width="6.28515625" style="296" customWidth="1"/>
    <col min="7945" max="8183" width="9.140625" style="296"/>
    <col min="8184" max="8184" width="27" style="296" customWidth="1"/>
    <col min="8185" max="8185" width="4.7109375" style="296" customWidth="1"/>
    <col min="8186" max="8186" width="8.85546875" style="296" customWidth="1"/>
    <col min="8187" max="8187" width="9.5703125" style="296" customWidth="1"/>
    <col min="8188" max="8188" width="8.85546875" style="296" customWidth="1"/>
    <col min="8189" max="8189" width="8.140625" style="296" customWidth="1"/>
    <col min="8190" max="8190" width="5.5703125" style="296" customWidth="1"/>
    <col min="8191" max="8191" width="8.85546875" style="296" customWidth="1"/>
    <col min="8192" max="8192" width="9.140625" style="296"/>
    <col min="8193" max="8193" width="27" style="296" customWidth="1"/>
    <col min="8194" max="8194" width="4.7109375" style="296" customWidth="1"/>
    <col min="8195" max="8195" width="10.140625" style="296" customWidth="1"/>
    <col min="8196" max="8196" width="10.7109375" style="296" customWidth="1"/>
    <col min="8197" max="8197" width="10" style="296" customWidth="1"/>
    <col min="8198" max="8198" width="8.140625" style="296" customWidth="1"/>
    <col min="8199" max="8199" width="5.5703125" style="296" customWidth="1"/>
    <col min="8200" max="8200" width="6.28515625" style="296" customWidth="1"/>
    <col min="8201" max="8439" width="9.140625" style="296"/>
    <col min="8440" max="8440" width="27" style="296" customWidth="1"/>
    <col min="8441" max="8441" width="4.7109375" style="296" customWidth="1"/>
    <col min="8442" max="8442" width="8.85546875" style="296" customWidth="1"/>
    <col min="8443" max="8443" width="9.5703125" style="296" customWidth="1"/>
    <col min="8444" max="8444" width="8.85546875" style="296" customWidth="1"/>
    <col min="8445" max="8445" width="8.140625" style="296" customWidth="1"/>
    <col min="8446" max="8446" width="5.5703125" style="296" customWidth="1"/>
    <col min="8447" max="8447" width="8.85546875" style="296" customWidth="1"/>
    <col min="8448" max="8448" width="9.140625" style="296"/>
    <col min="8449" max="8449" width="27" style="296" customWidth="1"/>
    <col min="8450" max="8450" width="4.7109375" style="296" customWidth="1"/>
    <col min="8451" max="8451" width="10.140625" style="296" customWidth="1"/>
    <col min="8452" max="8452" width="10.7109375" style="296" customWidth="1"/>
    <col min="8453" max="8453" width="10" style="296" customWidth="1"/>
    <col min="8454" max="8454" width="8.140625" style="296" customWidth="1"/>
    <col min="8455" max="8455" width="5.5703125" style="296" customWidth="1"/>
    <col min="8456" max="8456" width="6.28515625" style="296" customWidth="1"/>
    <col min="8457" max="8695" width="9.140625" style="296"/>
    <col min="8696" max="8696" width="27" style="296" customWidth="1"/>
    <col min="8697" max="8697" width="4.7109375" style="296" customWidth="1"/>
    <col min="8698" max="8698" width="8.85546875" style="296" customWidth="1"/>
    <col min="8699" max="8699" width="9.5703125" style="296" customWidth="1"/>
    <col min="8700" max="8700" width="8.85546875" style="296" customWidth="1"/>
    <col min="8701" max="8701" width="8.140625" style="296" customWidth="1"/>
    <col min="8702" max="8702" width="5.5703125" style="296" customWidth="1"/>
    <col min="8703" max="8703" width="8.85546875" style="296" customWidth="1"/>
    <col min="8704" max="8704" width="9.140625" style="296"/>
    <col min="8705" max="8705" width="27" style="296" customWidth="1"/>
    <col min="8706" max="8706" width="4.7109375" style="296" customWidth="1"/>
    <col min="8707" max="8707" width="10.140625" style="296" customWidth="1"/>
    <col min="8708" max="8708" width="10.7109375" style="296" customWidth="1"/>
    <col min="8709" max="8709" width="10" style="296" customWidth="1"/>
    <col min="8710" max="8710" width="8.140625" style="296" customWidth="1"/>
    <col min="8711" max="8711" width="5.5703125" style="296" customWidth="1"/>
    <col min="8712" max="8712" width="6.28515625" style="296" customWidth="1"/>
    <col min="8713" max="8951" width="9.140625" style="296"/>
    <col min="8952" max="8952" width="27" style="296" customWidth="1"/>
    <col min="8953" max="8953" width="4.7109375" style="296" customWidth="1"/>
    <col min="8954" max="8954" width="8.85546875" style="296" customWidth="1"/>
    <col min="8955" max="8955" width="9.5703125" style="296" customWidth="1"/>
    <col min="8956" max="8956" width="8.85546875" style="296" customWidth="1"/>
    <col min="8957" max="8957" width="8.140625" style="296" customWidth="1"/>
    <col min="8958" max="8958" width="5.5703125" style="296" customWidth="1"/>
    <col min="8959" max="8959" width="8.85546875" style="296" customWidth="1"/>
    <col min="8960" max="8960" width="9.140625" style="296"/>
    <col min="8961" max="8961" width="27" style="296" customWidth="1"/>
    <col min="8962" max="8962" width="4.7109375" style="296" customWidth="1"/>
    <col min="8963" max="8963" width="10.140625" style="296" customWidth="1"/>
    <col min="8964" max="8964" width="10.7109375" style="296" customWidth="1"/>
    <col min="8965" max="8965" width="10" style="296" customWidth="1"/>
    <col min="8966" max="8966" width="8.140625" style="296" customWidth="1"/>
    <col min="8967" max="8967" width="5.5703125" style="296" customWidth="1"/>
    <col min="8968" max="8968" width="6.28515625" style="296" customWidth="1"/>
    <col min="8969" max="9207" width="9.140625" style="296"/>
    <col min="9208" max="9208" width="27" style="296" customWidth="1"/>
    <col min="9209" max="9209" width="4.7109375" style="296" customWidth="1"/>
    <col min="9210" max="9210" width="8.85546875" style="296" customWidth="1"/>
    <col min="9211" max="9211" width="9.5703125" style="296" customWidth="1"/>
    <col min="9212" max="9212" width="8.85546875" style="296" customWidth="1"/>
    <col min="9213" max="9213" width="8.140625" style="296" customWidth="1"/>
    <col min="9214" max="9214" width="5.5703125" style="296" customWidth="1"/>
    <col min="9215" max="9215" width="8.85546875" style="296" customWidth="1"/>
    <col min="9216" max="9216" width="9.140625" style="296"/>
    <col min="9217" max="9217" width="27" style="296" customWidth="1"/>
    <col min="9218" max="9218" width="4.7109375" style="296" customWidth="1"/>
    <col min="9219" max="9219" width="10.140625" style="296" customWidth="1"/>
    <col min="9220" max="9220" width="10.7109375" style="296" customWidth="1"/>
    <col min="9221" max="9221" width="10" style="296" customWidth="1"/>
    <col min="9222" max="9222" width="8.140625" style="296" customWidth="1"/>
    <col min="9223" max="9223" width="5.5703125" style="296" customWidth="1"/>
    <col min="9224" max="9224" width="6.28515625" style="296" customWidth="1"/>
    <col min="9225" max="9463" width="9.140625" style="296"/>
    <col min="9464" max="9464" width="27" style="296" customWidth="1"/>
    <col min="9465" max="9465" width="4.7109375" style="296" customWidth="1"/>
    <col min="9466" max="9466" width="8.85546875" style="296" customWidth="1"/>
    <col min="9467" max="9467" width="9.5703125" style="296" customWidth="1"/>
    <col min="9468" max="9468" width="8.85546875" style="296" customWidth="1"/>
    <col min="9469" max="9469" width="8.140625" style="296" customWidth="1"/>
    <col min="9470" max="9470" width="5.5703125" style="296" customWidth="1"/>
    <col min="9471" max="9471" width="8.85546875" style="296" customWidth="1"/>
    <col min="9472" max="9472" width="9.140625" style="296"/>
    <col min="9473" max="9473" width="27" style="296" customWidth="1"/>
    <col min="9474" max="9474" width="4.7109375" style="296" customWidth="1"/>
    <col min="9475" max="9475" width="10.140625" style="296" customWidth="1"/>
    <col min="9476" max="9476" width="10.7109375" style="296" customWidth="1"/>
    <col min="9477" max="9477" width="10" style="296" customWidth="1"/>
    <col min="9478" max="9478" width="8.140625" style="296" customWidth="1"/>
    <col min="9479" max="9479" width="5.5703125" style="296" customWidth="1"/>
    <col min="9480" max="9480" width="6.28515625" style="296" customWidth="1"/>
    <col min="9481" max="9719" width="9.140625" style="296"/>
    <col min="9720" max="9720" width="27" style="296" customWidth="1"/>
    <col min="9721" max="9721" width="4.7109375" style="296" customWidth="1"/>
    <col min="9722" max="9722" width="8.85546875" style="296" customWidth="1"/>
    <col min="9723" max="9723" width="9.5703125" style="296" customWidth="1"/>
    <col min="9724" max="9724" width="8.85546875" style="296" customWidth="1"/>
    <col min="9725" max="9725" width="8.140625" style="296" customWidth="1"/>
    <col min="9726" max="9726" width="5.5703125" style="296" customWidth="1"/>
    <col min="9727" max="9727" width="8.85546875" style="296" customWidth="1"/>
    <col min="9728" max="9728" width="9.140625" style="296"/>
    <col min="9729" max="9729" width="27" style="296" customWidth="1"/>
    <col min="9730" max="9730" width="4.7109375" style="296" customWidth="1"/>
    <col min="9731" max="9731" width="10.140625" style="296" customWidth="1"/>
    <col min="9732" max="9732" width="10.7109375" style="296" customWidth="1"/>
    <col min="9733" max="9733" width="10" style="296" customWidth="1"/>
    <col min="9734" max="9734" width="8.140625" style="296" customWidth="1"/>
    <col min="9735" max="9735" width="5.5703125" style="296" customWidth="1"/>
    <col min="9736" max="9736" width="6.28515625" style="296" customWidth="1"/>
    <col min="9737" max="9975" width="9.140625" style="296"/>
    <col min="9976" max="9976" width="27" style="296" customWidth="1"/>
    <col min="9977" max="9977" width="4.7109375" style="296" customWidth="1"/>
    <col min="9978" max="9978" width="8.85546875" style="296" customWidth="1"/>
    <col min="9979" max="9979" width="9.5703125" style="296" customWidth="1"/>
    <col min="9980" max="9980" width="8.85546875" style="296" customWidth="1"/>
    <col min="9981" max="9981" width="8.140625" style="296" customWidth="1"/>
    <col min="9982" max="9982" width="5.5703125" style="296" customWidth="1"/>
    <col min="9983" max="9983" width="8.85546875" style="296" customWidth="1"/>
    <col min="9984" max="9984" width="9.140625" style="296"/>
    <col min="9985" max="9985" width="27" style="296" customWidth="1"/>
    <col min="9986" max="9986" width="4.7109375" style="296" customWidth="1"/>
    <col min="9987" max="9987" width="10.140625" style="296" customWidth="1"/>
    <col min="9988" max="9988" width="10.7109375" style="296" customWidth="1"/>
    <col min="9989" max="9989" width="10" style="296" customWidth="1"/>
    <col min="9990" max="9990" width="8.140625" style="296" customWidth="1"/>
    <col min="9991" max="9991" width="5.5703125" style="296" customWidth="1"/>
    <col min="9992" max="9992" width="6.28515625" style="296" customWidth="1"/>
    <col min="9993" max="10231" width="9.140625" style="296"/>
    <col min="10232" max="10232" width="27" style="296" customWidth="1"/>
    <col min="10233" max="10233" width="4.7109375" style="296" customWidth="1"/>
    <col min="10234" max="10234" width="8.85546875" style="296" customWidth="1"/>
    <col min="10235" max="10235" width="9.5703125" style="296" customWidth="1"/>
    <col min="10236" max="10236" width="8.85546875" style="296" customWidth="1"/>
    <col min="10237" max="10237" width="8.140625" style="296" customWidth="1"/>
    <col min="10238" max="10238" width="5.5703125" style="296" customWidth="1"/>
    <col min="10239" max="10239" width="8.85546875" style="296" customWidth="1"/>
    <col min="10240" max="10240" width="9.140625" style="296"/>
    <col min="10241" max="10241" width="27" style="296" customWidth="1"/>
    <col min="10242" max="10242" width="4.7109375" style="296" customWidth="1"/>
    <col min="10243" max="10243" width="10.140625" style="296" customWidth="1"/>
    <col min="10244" max="10244" width="10.7109375" style="296" customWidth="1"/>
    <col min="10245" max="10245" width="10" style="296" customWidth="1"/>
    <col min="10246" max="10246" width="8.140625" style="296" customWidth="1"/>
    <col min="10247" max="10247" width="5.5703125" style="296" customWidth="1"/>
    <col min="10248" max="10248" width="6.28515625" style="296" customWidth="1"/>
    <col min="10249" max="10487" width="9.140625" style="296"/>
    <col min="10488" max="10488" width="27" style="296" customWidth="1"/>
    <col min="10489" max="10489" width="4.7109375" style="296" customWidth="1"/>
    <col min="10490" max="10490" width="8.85546875" style="296" customWidth="1"/>
    <col min="10491" max="10491" width="9.5703125" style="296" customWidth="1"/>
    <col min="10492" max="10492" width="8.85546875" style="296" customWidth="1"/>
    <col min="10493" max="10493" width="8.140625" style="296" customWidth="1"/>
    <col min="10494" max="10494" width="5.5703125" style="296" customWidth="1"/>
    <col min="10495" max="10495" width="8.85546875" style="296" customWidth="1"/>
    <col min="10496" max="10496" width="9.140625" style="296"/>
    <col min="10497" max="10497" width="27" style="296" customWidth="1"/>
    <col min="10498" max="10498" width="4.7109375" style="296" customWidth="1"/>
    <col min="10499" max="10499" width="10.140625" style="296" customWidth="1"/>
    <col min="10500" max="10500" width="10.7109375" style="296" customWidth="1"/>
    <col min="10501" max="10501" width="10" style="296" customWidth="1"/>
    <col min="10502" max="10502" width="8.140625" style="296" customWidth="1"/>
    <col min="10503" max="10503" width="5.5703125" style="296" customWidth="1"/>
    <col min="10504" max="10504" width="6.28515625" style="296" customWidth="1"/>
    <col min="10505" max="10743" width="9.140625" style="296"/>
    <col min="10744" max="10744" width="27" style="296" customWidth="1"/>
    <col min="10745" max="10745" width="4.7109375" style="296" customWidth="1"/>
    <col min="10746" max="10746" width="8.85546875" style="296" customWidth="1"/>
    <col min="10747" max="10747" width="9.5703125" style="296" customWidth="1"/>
    <col min="10748" max="10748" width="8.85546875" style="296" customWidth="1"/>
    <col min="10749" max="10749" width="8.140625" style="296" customWidth="1"/>
    <col min="10750" max="10750" width="5.5703125" style="296" customWidth="1"/>
    <col min="10751" max="10751" width="8.85546875" style="296" customWidth="1"/>
    <col min="10752" max="10752" width="9.140625" style="296"/>
    <col min="10753" max="10753" width="27" style="296" customWidth="1"/>
    <col min="10754" max="10754" width="4.7109375" style="296" customWidth="1"/>
    <col min="10755" max="10755" width="10.140625" style="296" customWidth="1"/>
    <col min="10756" max="10756" width="10.7109375" style="296" customWidth="1"/>
    <col min="10757" max="10757" width="10" style="296" customWidth="1"/>
    <col min="10758" max="10758" width="8.140625" style="296" customWidth="1"/>
    <col min="10759" max="10759" width="5.5703125" style="296" customWidth="1"/>
    <col min="10760" max="10760" width="6.28515625" style="296" customWidth="1"/>
    <col min="10761" max="10999" width="9.140625" style="296"/>
    <col min="11000" max="11000" width="27" style="296" customWidth="1"/>
    <col min="11001" max="11001" width="4.7109375" style="296" customWidth="1"/>
    <col min="11002" max="11002" width="8.85546875" style="296" customWidth="1"/>
    <col min="11003" max="11003" width="9.5703125" style="296" customWidth="1"/>
    <col min="11004" max="11004" width="8.85546875" style="296" customWidth="1"/>
    <col min="11005" max="11005" width="8.140625" style="296" customWidth="1"/>
    <col min="11006" max="11006" width="5.5703125" style="296" customWidth="1"/>
    <col min="11007" max="11007" width="8.85546875" style="296" customWidth="1"/>
    <col min="11008" max="11008" width="9.140625" style="296"/>
    <col min="11009" max="11009" width="27" style="296" customWidth="1"/>
    <col min="11010" max="11010" width="4.7109375" style="296" customWidth="1"/>
    <col min="11011" max="11011" width="10.140625" style="296" customWidth="1"/>
    <col min="11012" max="11012" width="10.7109375" style="296" customWidth="1"/>
    <col min="11013" max="11013" width="10" style="296" customWidth="1"/>
    <col min="11014" max="11014" width="8.140625" style="296" customWidth="1"/>
    <col min="11015" max="11015" width="5.5703125" style="296" customWidth="1"/>
    <col min="11016" max="11016" width="6.28515625" style="296" customWidth="1"/>
    <col min="11017" max="11255" width="9.140625" style="296"/>
    <col min="11256" max="11256" width="27" style="296" customWidth="1"/>
    <col min="11257" max="11257" width="4.7109375" style="296" customWidth="1"/>
    <col min="11258" max="11258" width="8.85546875" style="296" customWidth="1"/>
    <col min="11259" max="11259" width="9.5703125" style="296" customWidth="1"/>
    <col min="11260" max="11260" width="8.85546875" style="296" customWidth="1"/>
    <col min="11261" max="11261" width="8.140625" style="296" customWidth="1"/>
    <col min="11262" max="11262" width="5.5703125" style="296" customWidth="1"/>
    <col min="11263" max="11263" width="8.85546875" style="296" customWidth="1"/>
    <col min="11264" max="11264" width="9.140625" style="296"/>
    <col min="11265" max="11265" width="27" style="296" customWidth="1"/>
    <col min="11266" max="11266" width="4.7109375" style="296" customWidth="1"/>
    <col min="11267" max="11267" width="10.140625" style="296" customWidth="1"/>
    <col min="11268" max="11268" width="10.7109375" style="296" customWidth="1"/>
    <col min="11269" max="11269" width="10" style="296" customWidth="1"/>
    <col min="11270" max="11270" width="8.140625" style="296" customWidth="1"/>
    <col min="11271" max="11271" width="5.5703125" style="296" customWidth="1"/>
    <col min="11272" max="11272" width="6.28515625" style="296" customWidth="1"/>
    <col min="11273" max="11511" width="9.140625" style="296"/>
    <col min="11512" max="11512" width="27" style="296" customWidth="1"/>
    <col min="11513" max="11513" width="4.7109375" style="296" customWidth="1"/>
    <col min="11514" max="11514" width="8.85546875" style="296" customWidth="1"/>
    <col min="11515" max="11515" width="9.5703125" style="296" customWidth="1"/>
    <col min="11516" max="11516" width="8.85546875" style="296" customWidth="1"/>
    <col min="11517" max="11517" width="8.140625" style="296" customWidth="1"/>
    <col min="11518" max="11518" width="5.5703125" style="296" customWidth="1"/>
    <col min="11519" max="11519" width="8.85546875" style="296" customWidth="1"/>
    <col min="11520" max="11520" width="9.140625" style="296"/>
    <col min="11521" max="11521" width="27" style="296" customWidth="1"/>
    <col min="11522" max="11522" width="4.7109375" style="296" customWidth="1"/>
    <col min="11523" max="11523" width="10.140625" style="296" customWidth="1"/>
    <col min="11524" max="11524" width="10.7109375" style="296" customWidth="1"/>
    <col min="11525" max="11525" width="10" style="296" customWidth="1"/>
    <col min="11526" max="11526" width="8.140625" style="296" customWidth="1"/>
    <col min="11527" max="11527" width="5.5703125" style="296" customWidth="1"/>
    <col min="11528" max="11528" width="6.28515625" style="296" customWidth="1"/>
    <col min="11529" max="11767" width="9.140625" style="296"/>
    <col min="11768" max="11768" width="27" style="296" customWidth="1"/>
    <col min="11769" max="11769" width="4.7109375" style="296" customWidth="1"/>
    <col min="11770" max="11770" width="8.85546875" style="296" customWidth="1"/>
    <col min="11771" max="11771" width="9.5703125" style="296" customWidth="1"/>
    <col min="11772" max="11772" width="8.85546875" style="296" customWidth="1"/>
    <col min="11773" max="11773" width="8.140625" style="296" customWidth="1"/>
    <col min="11774" max="11774" width="5.5703125" style="296" customWidth="1"/>
    <col min="11775" max="11775" width="8.85546875" style="296" customWidth="1"/>
    <col min="11776" max="11776" width="9.140625" style="296"/>
    <col min="11777" max="11777" width="27" style="296" customWidth="1"/>
    <col min="11778" max="11778" width="4.7109375" style="296" customWidth="1"/>
    <col min="11779" max="11779" width="10.140625" style="296" customWidth="1"/>
    <col min="11780" max="11780" width="10.7109375" style="296" customWidth="1"/>
    <col min="11781" max="11781" width="10" style="296" customWidth="1"/>
    <col min="11782" max="11782" width="8.140625" style="296" customWidth="1"/>
    <col min="11783" max="11783" width="5.5703125" style="296" customWidth="1"/>
    <col min="11784" max="11784" width="6.28515625" style="296" customWidth="1"/>
    <col min="11785" max="12023" width="9.140625" style="296"/>
    <col min="12024" max="12024" width="27" style="296" customWidth="1"/>
    <col min="12025" max="12025" width="4.7109375" style="296" customWidth="1"/>
    <col min="12026" max="12026" width="8.85546875" style="296" customWidth="1"/>
    <col min="12027" max="12027" width="9.5703125" style="296" customWidth="1"/>
    <col min="12028" max="12028" width="8.85546875" style="296" customWidth="1"/>
    <col min="12029" max="12029" width="8.140625" style="296" customWidth="1"/>
    <col min="12030" max="12030" width="5.5703125" style="296" customWidth="1"/>
    <col min="12031" max="12031" width="8.85546875" style="296" customWidth="1"/>
    <col min="12032" max="12032" width="9.140625" style="296"/>
    <col min="12033" max="12033" width="27" style="296" customWidth="1"/>
    <col min="12034" max="12034" width="4.7109375" style="296" customWidth="1"/>
    <col min="12035" max="12035" width="10.140625" style="296" customWidth="1"/>
    <col min="12036" max="12036" width="10.7109375" style="296" customWidth="1"/>
    <col min="12037" max="12037" width="10" style="296" customWidth="1"/>
    <col min="12038" max="12038" width="8.140625" style="296" customWidth="1"/>
    <col min="12039" max="12039" width="5.5703125" style="296" customWidth="1"/>
    <col min="12040" max="12040" width="6.28515625" style="296" customWidth="1"/>
    <col min="12041" max="12279" width="9.140625" style="296"/>
    <col min="12280" max="12280" width="27" style="296" customWidth="1"/>
    <col min="12281" max="12281" width="4.7109375" style="296" customWidth="1"/>
    <col min="12282" max="12282" width="8.85546875" style="296" customWidth="1"/>
    <col min="12283" max="12283" width="9.5703125" style="296" customWidth="1"/>
    <col min="12284" max="12284" width="8.85546875" style="296" customWidth="1"/>
    <col min="12285" max="12285" width="8.140625" style="296" customWidth="1"/>
    <col min="12286" max="12286" width="5.5703125" style="296" customWidth="1"/>
    <col min="12287" max="12287" width="8.85546875" style="296" customWidth="1"/>
    <col min="12288" max="12288" width="9.140625" style="296"/>
    <col min="12289" max="12289" width="27" style="296" customWidth="1"/>
    <col min="12290" max="12290" width="4.7109375" style="296" customWidth="1"/>
    <col min="12291" max="12291" width="10.140625" style="296" customWidth="1"/>
    <col min="12292" max="12292" width="10.7109375" style="296" customWidth="1"/>
    <col min="12293" max="12293" width="10" style="296" customWidth="1"/>
    <col min="12294" max="12294" width="8.140625" style="296" customWidth="1"/>
    <col min="12295" max="12295" width="5.5703125" style="296" customWidth="1"/>
    <col min="12296" max="12296" width="6.28515625" style="296" customWidth="1"/>
    <col min="12297" max="12535" width="9.140625" style="296"/>
    <col min="12536" max="12536" width="27" style="296" customWidth="1"/>
    <col min="12537" max="12537" width="4.7109375" style="296" customWidth="1"/>
    <col min="12538" max="12538" width="8.85546875" style="296" customWidth="1"/>
    <col min="12539" max="12539" width="9.5703125" style="296" customWidth="1"/>
    <col min="12540" max="12540" width="8.85546875" style="296" customWidth="1"/>
    <col min="12541" max="12541" width="8.140625" style="296" customWidth="1"/>
    <col min="12542" max="12542" width="5.5703125" style="296" customWidth="1"/>
    <col min="12543" max="12543" width="8.85546875" style="296" customWidth="1"/>
    <col min="12544" max="12544" width="9.140625" style="296"/>
    <col min="12545" max="12545" width="27" style="296" customWidth="1"/>
    <col min="12546" max="12546" width="4.7109375" style="296" customWidth="1"/>
    <col min="12547" max="12547" width="10.140625" style="296" customWidth="1"/>
    <col min="12548" max="12548" width="10.7109375" style="296" customWidth="1"/>
    <col min="12549" max="12549" width="10" style="296" customWidth="1"/>
    <col min="12550" max="12550" width="8.140625" style="296" customWidth="1"/>
    <col min="12551" max="12551" width="5.5703125" style="296" customWidth="1"/>
    <col min="12552" max="12552" width="6.28515625" style="296" customWidth="1"/>
    <col min="12553" max="12791" width="9.140625" style="296"/>
    <col min="12792" max="12792" width="27" style="296" customWidth="1"/>
    <col min="12793" max="12793" width="4.7109375" style="296" customWidth="1"/>
    <col min="12794" max="12794" width="8.85546875" style="296" customWidth="1"/>
    <col min="12795" max="12795" width="9.5703125" style="296" customWidth="1"/>
    <col min="12796" max="12796" width="8.85546875" style="296" customWidth="1"/>
    <col min="12797" max="12797" width="8.140625" style="296" customWidth="1"/>
    <col min="12798" max="12798" width="5.5703125" style="296" customWidth="1"/>
    <col min="12799" max="12799" width="8.85546875" style="296" customWidth="1"/>
    <col min="12800" max="12800" width="9.140625" style="296"/>
    <col min="12801" max="12801" width="27" style="296" customWidth="1"/>
    <col min="12802" max="12802" width="4.7109375" style="296" customWidth="1"/>
    <col min="12803" max="12803" width="10.140625" style="296" customWidth="1"/>
    <col min="12804" max="12804" width="10.7109375" style="296" customWidth="1"/>
    <col min="12805" max="12805" width="10" style="296" customWidth="1"/>
    <col min="12806" max="12806" width="8.140625" style="296" customWidth="1"/>
    <col min="12807" max="12807" width="5.5703125" style="296" customWidth="1"/>
    <col min="12808" max="12808" width="6.28515625" style="296" customWidth="1"/>
    <col min="12809" max="13047" width="9.140625" style="296"/>
    <col min="13048" max="13048" width="27" style="296" customWidth="1"/>
    <col min="13049" max="13049" width="4.7109375" style="296" customWidth="1"/>
    <col min="13050" max="13050" width="8.85546875" style="296" customWidth="1"/>
    <col min="13051" max="13051" width="9.5703125" style="296" customWidth="1"/>
    <col min="13052" max="13052" width="8.85546875" style="296" customWidth="1"/>
    <col min="13053" max="13053" width="8.140625" style="296" customWidth="1"/>
    <col min="13054" max="13054" width="5.5703125" style="296" customWidth="1"/>
    <col min="13055" max="13055" width="8.85546875" style="296" customWidth="1"/>
    <col min="13056" max="13056" width="9.140625" style="296"/>
    <col min="13057" max="13057" width="27" style="296" customWidth="1"/>
    <col min="13058" max="13058" width="4.7109375" style="296" customWidth="1"/>
    <col min="13059" max="13059" width="10.140625" style="296" customWidth="1"/>
    <col min="13060" max="13060" width="10.7109375" style="296" customWidth="1"/>
    <col min="13061" max="13061" width="10" style="296" customWidth="1"/>
    <col min="13062" max="13062" width="8.140625" style="296" customWidth="1"/>
    <col min="13063" max="13063" width="5.5703125" style="296" customWidth="1"/>
    <col min="13064" max="13064" width="6.28515625" style="296" customWidth="1"/>
    <col min="13065" max="13303" width="9.140625" style="296"/>
    <col min="13304" max="13304" width="27" style="296" customWidth="1"/>
    <col min="13305" max="13305" width="4.7109375" style="296" customWidth="1"/>
    <col min="13306" max="13306" width="8.85546875" style="296" customWidth="1"/>
    <col min="13307" max="13307" width="9.5703125" style="296" customWidth="1"/>
    <col min="13308" max="13308" width="8.85546875" style="296" customWidth="1"/>
    <col min="13309" max="13309" width="8.140625" style="296" customWidth="1"/>
    <col min="13310" max="13310" width="5.5703125" style="296" customWidth="1"/>
    <col min="13311" max="13311" width="8.85546875" style="296" customWidth="1"/>
    <col min="13312" max="13312" width="9.140625" style="296"/>
    <col min="13313" max="13313" width="27" style="296" customWidth="1"/>
    <col min="13314" max="13314" width="4.7109375" style="296" customWidth="1"/>
    <col min="13315" max="13315" width="10.140625" style="296" customWidth="1"/>
    <col min="13316" max="13316" width="10.7109375" style="296" customWidth="1"/>
    <col min="13317" max="13317" width="10" style="296" customWidth="1"/>
    <col min="13318" max="13318" width="8.140625" style="296" customWidth="1"/>
    <col min="13319" max="13319" width="5.5703125" style="296" customWidth="1"/>
    <col min="13320" max="13320" width="6.28515625" style="296" customWidth="1"/>
    <col min="13321" max="13559" width="9.140625" style="296"/>
    <col min="13560" max="13560" width="27" style="296" customWidth="1"/>
    <col min="13561" max="13561" width="4.7109375" style="296" customWidth="1"/>
    <col min="13562" max="13562" width="8.85546875" style="296" customWidth="1"/>
    <col min="13563" max="13563" width="9.5703125" style="296" customWidth="1"/>
    <col min="13564" max="13564" width="8.85546875" style="296" customWidth="1"/>
    <col min="13565" max="13565" width="8.140625" style="296" customWidth="1"/>
    <col min="13566" max="13566" width="5.5703125" style="296" customWidth="1"/>
    <col min="13567" max="13567" width="8.85546875" style="296" customWidth="1"/>
    <col min="13568" max="13568" width="9.140625" style="296"/>
    <col min="13569" max="13569" width="27" style="296" customWidth="1"/>
    <col min="13570" max="13570" width="4.7109375" style="296" customWidth="1"/>
    <col min="13571" max="13571" width="10.140625" style="296" customWidth="1"/>
    <col min="13572" max="13572" width="10.7109375" style="296" customWidth="1"/>
    <col min="13573" max="13573" width="10" style="296" customWidth="1"/>
    <col min="13574" max="13574" width="8.140625" style="296" customWidth="1"/>
    <col min="13575" max="13575" width="5.5703125" style="296" customWidth="1"/>
    <col min="13576" max="13576" width="6.28515625" style="296" customWidth="1"/>
    <col min="13577" max="13815" width="9.140625" style="296"/>
    <col min="13816" max="13816" width="27" style="296" customWidth="1"/>
    <col min="13817" max="13817" width="4.7109375" style="296" customWidth="1"/>
    <col min="13818" max="13818" width="8.85546875" style="296" customWidth="1"/>
    <col min="13819" max="13819" width="9.5703125" style="296" customWidth="1"/>
    <col min="13820" max="13820" width="8.85546875" style="296" customWidth="1"/>
    <col min="13821" max="13821" width="8.140625" style="296" customWidth="1"/>
    <col min="13822" max="13822" width="5.5703125" style="296" customWidth="1"/>
    <col min="13823" max="13823" width="8.85546875" style="296" customWidth="1"/>
    <col min="13824" max="13824" width="9.140625" style="296"/>
    <col min="13825" max="13825" width="27" style="296" customWidth="1"/>
    <col min="13826" max="13826" width="4.7109375" style="296" customWidth="1"/>
    <col min="13827" max="13827" width="10.140625" style="296" customWidth="1"/>
    <col min="13828" max="13828" width="10.7109375" style="296" customWidth="1"/>
    <col min="13829" max="13829" width="10" style="296" customWidth="1"/>
    <col min="13830" max="13830" width="8.140625" style="296" customWidth="1"/>
    <col min="13831" max="13831" width="5.5703125" style="296" customWidth="1"/>
    <col min="13832" max="13832" width="6.28515625" style="296" customWidth="1"/>
    <col min="13833" max="14071" width="9.140625" style="296"/>
    <col min="14072" max="14072" width="27" style="296" customWidth="1"/>
    <col min="14073" max="14073" width="4.7109375" style="296" customWidth="1"/>
    <col min="14074" max="14074" width="8.85546875" style="296" customWidth="1"/>
    <col min="14075" max="14075" width="9.5703125" style="296" customWidth="1"/>
    <col min="14076" max="14076" width="8.85546875" style="296" customWidth="1"/>
    <col min="14077" max="14077" width="8.140625" style="296" customWidth="1"/>
    <col min="14078" max="14078" width="5.5703125" style="296" customWidth="1"/>
    <col min="14079" max="14079" width="8.85546875" style="296" customWidth="1"/>
    <col min="14080" max="14080" width="9.140625" style="296"/>
    <col min="14081" max="14081" width="27" style="296" customWidth="1"/>
    <col min="14082" max="14082" width="4.7109375" style="296" customWidth="1"/>
    <col min="14083" max="14083" width="10.140625" style="296" customWidth="1"/>
    <col min="14084" max="14084" width="10.7109375" style="296" customWidth="1"/>
    <col min="14085" max="14085" width="10" style="296" customWidth="1"/>
    <col min="14086" max="14086" width="8.140625" style="296" customWidth="1"/>
    <col min="14087" max="14087" width="5.5703125" style="296" customWidth="1"/>
    <col min="14088" max="14088" width="6.28515625" style="296" customWidth="1"/>
    <col min="14089" max="14327" width="9.140625" style="296"/>
    <col min="14328" max="14328" width="27" style="296" customWidth="1"/>
    <col min="14329" max="14329" width="4.7109375" style="296" customWidth="1"/>
    <col min="14330" max="14330" width="8.85546875" style="296" customWidth="1"/>
    <col min="14331" max="14331" width="9.5703125" style="296" customWidth="1"/>
    <col min="14332" max="14332" width="8.85546875" style="296" customWidth="1"/>
    <col min="14333" max="14333" width="8.140625" style="296" customWidth="1"/>
    <col min="14334" max="14334" width="5.5703125" style="296" customWidth="1"/>
    <col min="14335" max="14335" width="8.85546875" style="296" customWidth="1"/>
    <col min="14336" max="14336" width="9.140625" style="296"/>
    <col min="14337" max="14337" width="27" style="296" customWidth="1"/>
    <col min="14338" max="14338" width="4.7109375" style="296" customWidth="1"/>
    <col min="14339" max="14339" width="10.140625" style="296" customWidth="1"/>
    <col min="14340" max="14340" width="10.7109375" style="296" customWidth="1"/>
    <col min="14341" max="14341" width="10" style="296" customWidth="1"/>
    <col min="14342" max="14342" width="8.140625" style="296" customWidth="1"/>
    <col min="14343" max="14343" width="5.5703125" style="296" customWidth="1"/>
    <col min="14344" max="14344" width="6.28515625" style="296" customWidth="1"/>
    <col min="14345" max="14583" width="9.140625" style="296"/>
    <col min="14584" max="14584" width="27" style="296" customWidth="1"/>
    <col min="14585" max="14585" width="4.7109375" style="296" customWidth="1"/>
    <col min="14586" max="14586" width="8.85546875" style="296" customWidth="1"/>
    <col min="14587" max="14587" width="9.5703125" style="296" customWidth="1"/>
    <col min="14588" max="14588" width="8.85546875" style="296" customWidth="1"/>
    <col min="14589" max="14589" width="8.140625" style="296" customWidth="1"/>
    <col min="14590" max="14590" width="5.5703125" style="296" customWidth="1"/>
    <col min="14591" max="14591" width="8.85546875" style="296" customWidth="1"/>
    <col min="14592" max="14592" width="9.140625" style="296"/>
    <col min="14593" max="14593" width="27" style="296" customWidth="1"/>
    <col min="14594" max="14594" width="4.7109375" style="296" customWidth="1"/>
    <col min="14595" max="14595" width="10.140625" style="296" customWidth="1"/>
    <col min="14596" max="14596" width="10.7109375" style="296" customWidth="1"/>
    <col min="14597" max="14597" width="10" style="296" customWidth="1"/>
    <col min="14598" max="14598" width="8.140625" style="296" customWidth="1"/>
    <col min="14599" max="14599" width="5.5703125" style="296" customWidth="1"/>
    <col min="14600" max="14600" width="6.28515625" style="296" customWidth="1"/>
    <col min="14601" max="14839" width="9.140625" style="296"/>
    <col min="14840" max="14840" width="27" style="296" customWidth="1"/>
    <col min="14841" max="14841" width="4.7109375" style="296" customWidth="1"/>
    <col min="14842" max="14842" width="8.85546875" style="296" customWidth="1"/>
    <col min="14843" max="14843" width="9.5703125" style="296" customWidth="1"/>
    <col min="14844" max="14844" width="8.85546875" style="296" customWidth="1"/>
    <col min="14845" max="14845" width="8.140625" style="296" customWidth="1"/>
    <col min="14846" max="14846" width="5.5703125" style="296" customWidth="1"/>
    <col min="14847" max="14847" width="8.85546875" style="296" customWidth="1"/>
    <col min="14848" max="14848" width="9.140625" style="296"/>
    <col min="14849" max="14849" width="27" style="296" customWidth="1"/>
    <col min="14850" max="14850" width="4.7109375" style="296" customWidth="1"/>
    <col min="14851" max="14851" width="10.140625" style="296" customWidth="1"/>
    <col min="14852" max="14852" width="10.7109375" style="296" customWidth="1"/>
    <col min="14853" max="14853" width="10" style="296" customWidth="1"/>
    <col min="14854" max="14854" width="8.140625" style="296" customWidth="1"/>
    <col min="14855" max="14855" width="5.5703125" style="296" customWidth="1"/>
    <col min="14856" max="14856" width="6.28515625" style="296" customWidth="1"/>
    <col min="14857" max="15095" width="9.140625" style="296"/>
    <col min="15096" max="15096" width="27" style="296" customWidth="1"/>
    <col min="15097" max="15097" width="4.7109375" style="296" customWidth="1"/>
    <col min="15098" max="15098" width="8.85546875" style="296" customWidth="1"/>
    <col min="15099" max="15099" width="9.5703125" style="296" customWidth="1"/>
    <col min="15100" max="15100" width="8.85546875" style="296" customWidth="1"/>
    <col min="15101" max="15101" width="8.140625" style="296" customWidth="1"/>
    <col min="15102" max="15102" width="5.5703125" style="296" customWidth="1"/>
    <col min="15103" max="15103" width="8.85546875" style="296" customWidth="1"/>
    <col min="15104" max="15104" width="9.140625" style="296"/>
    <col min="15105" max="15105" width="27" style="296" customWidth="1"/>
    <col min="15106" max="15106" width="4.7109375" style="296" customWidth="1"/>
    <col min="15107" max="15107" width="10.140625" style="296" customWidth="1"/>
    <col min="15108" max="15108" width="10.7109375" style="296" customWidth="1"/>
    <col min="15109" max="15109" width="10" style="296" customWidth="1"/>
    <col min="15110" max="15110" width="8.140625" style="296" customWidth="1"/>
    <col min="15111" max="15111" width="5.5703125" style="296" customWidth="1"/>
    <col min="15112" max="15112" width="6.28515625" style="296" customWidth="1"/>
    <col min="15113" max="15351" width="9.140625" style="296"/>
    <col min="15352" max="15352" width="27" style="296" customWidth="1"/>
    <col min="15353" max="15353" width="4.7109375" style="296" customWidth="1"/>
    <col min="15354" max="15354" width="8.85546875" style="296" customWidth="1"/>
    <col min="15355" max="15355" width="9.5703125" style="296" customWidth="1"/>
    <col min="15356" max="15356" width="8.85546875" style="296" customWidth="1"/>
    <col min="15357" max="15357" width="8.140625" style="296" customWidth="1"/>
    <col min="15358" max="15358" width="5.5703125" style="296" customWidth="1"/>
    <col min="15359" max="15359" width="8.85546875" style="296" customWidth="1"/>
    <col min="15360" max="15360" width="9.140625" style="296"/>
    <col min="15361" max="15361" width="27" style="296" customWidth="1"/>
    <col min="15362" max="15362" width="4.7109375" style="296" customWidth="1"/>
    <col min="15363" max="15363" width="10.140625" style="296" customWidth="1"/>
    <col min="15364" max="15364" width="10.7109375" style="296" customWidth="1"/>
    <col min="15365" max="15365" width="10" style="296" customWidth="1"/>
    <col min="15366" max="15366" width="8.140625" style="296" customWidth="1"/>
    <col min="15367" max="15367" width="5.5703125" style="296" customWidth="1"/>
    <col min="15368" max="15368" width="6.28515625" style="296" customWidth="1"/>
    <col min="15369" max="15607" width="9.140625" style="296"/>
    <col min="15608" max="15608" width="27" style="296" customWidth="1"/>
    <col min="15609" max="15609" width="4.7109375" style="296" customWidth="1"/>
    <col min="15610" max="15610" width="8.85546875" style="296" customWidth="1"/>
    <col min="15611" max="15611" width="9.5703125" style="296" customWidth="1"/>
    <col min="15612" max="15612" width="8.85546875" style="296" customWidth="1"/>
    <col min="15613" max="15613" width="8.140625" style="296" customWidth="1"/>
    <col min="15614" max="15614" width="5.5703125" style="296" customWidth="1"/>
    <col min="15615" max="15615" width="8.85546875" style="296" customWidth="1"/>
    <col min="15616" max="15616" width="9.140625" style="296"/>
    <col min="15617" max="15617" width="27" style="296" customWidth="1"/>
    <col min="15618" max="15618" width="4.7109375" style="296" customWidth="1"/>
    <col min="15619" max="15619" width="10.140625" style="296" customWidth="1"/>
    <col min="15620" max="15620" width="10.7109375" style="296" customWidth="1"/>
    <col min="15621" max="15621" width="10" style="296" customWidth="1"/>
    <col min="15622" max="15622" width="8.140625" style="296" customWidth="1"/>
    <col min="15623" max="15623" width="5.5703125" style="296" customWidth="1"/>
    <col min="15624" max="15624" width="6.28515625" style="296" customWidth="1"/>
    <col min="15625" max="15863" width="9.140625" style="296"/>
    <col min="15864" max="15864" width="27" style="296" customWidth="1"/>
    <col min="15865" max="15865" width="4.7109375" style="296" customWidth="1"/>
    <col min="15866" max="15866" width="8.85546875" style="296" customWidth="1"/>
    <col min="15867" max="15867" width="9.5703125" style="296" customWidth="1"/>
    <col min="15868" max="15868" width="8.85546875" style="296" customWidth="1"/>
    <col min="15869" max="15869" width="8.140625" style="296" customWidth="1"/>
    <col min="15870" max="15870" width="5.5703125" style="296" customWidth="1"/>
    <col min="15871" max="15871" width="8.85546875" style="296" customWidth="1"/>
    <col min="15872" max="15872" width="9.140625" style="296"/>
    <col min="15873" max="15873" width="27" style="296" customWidth="1"/>
    <col min="15874" max="15874" width="4.7109375" style="296" customWidth="1"/>
    <col min="15875" max="15875" width="10.140625" style="296" customWidth="1"/>
    <col min="15876" max="15876" width="10.7109375" style="296" customWidth="1"/>
    <col min="15877" max="15877" width="10" style="296" customWidth="1"/>
    <col min="15878" max="15878" width="8.140625" style="296" customWidth="1"/>
    <col min="15879" max="15879" width="5.5703125" style="296" customWidth="1"/>
    <col min="15880" max="15880" width="6.28515625" style="296" customWidth="1"/>
    <col min="15881" max="16119" width="9.140625" style="296"/>
    <col min="16120" max="16120" width="27" style="296" customWidth="1"/>
    <col min="16121" max="16121" width="4.7109375" style="296" customWidth="1"/>
    <col min="16122" max="16122" width="8.85546875" style="296" customWidth="1"/>
    <col min="16123" max="16123" width="9.5703125" style="296" customWidth="1"/>
    <col min="16124" max="16124" width="8.85546875" style="296" customWidth="1"/>
    <col min="16125" max="16125" width="8.140625" style="296" customWidth="1"/>
    <col min="16126" max="16126" width="5.5703125" style="296" customWidth="1"/>
    <col min="16127" max="16127" width="8.85546875" style="296" customWidth="1"/>
    <col min="16128" max="16128" width="9.140625" style="296"/>
    <col min="16129" max="16129" width="27" style="296" customWidth="1"/>
    <col min="16130" max="16130" width="4.7109375" style="296" customWidth="1"/>
    <col min="16131" max="16131" width="10.140625" style="296" customWidth="1"/>
    <col min="16132" max="16132" width="10.7109375" style="296" customWidth="1"/>
    <col min="16133" max="16133" width="10" style="296" customWidth="1"/>
    <col min="16134" max="16134" width="8.140625" style="296" customWidth="1"/>
    <col min="16135" max="16135" width="5.5703125" style="296" customWidth="1"/>
    <col min="16136" max="16136" width="6.28515625" style="296" customWidth="1"/>
    <col min="16137" max="16375" width="9.140625" style="296"/>
    <col min="16376" max="16376" width="27" style="296" customWidth="1"/>
    <col min="16377" max="16377" width="4.7109375" style="296" customWidth="1"/>
    <col min="16378" max="16378" width="8.85546875" style="296" customWidth="1"/>
    <col min="16379" max="16379" width="9.5703125" style="296" customWidth="1"/>
    <col min="16380" max="16380" width="8.85546875" style="296" customWidth="1"/>
    <col min="16381" max="16381" width="8.140625" style="296" customWidth="1"/>
    <col min="16382" max="16382" width="5.5703125" style="296" customWidth="1"/>
    <col min="16383" max="16383" width="8.85546875" style="296" customWidth="1"/>
    <col min="16384" max="16384" width="9.140625" style="296"/>
  </cols>
  <sheetData>
    <row r="1" spans="1:7" ht="14.25">
      <c r="A1" s="295" t="s">
        <v>215</v>
      </c>
      <c r="B1" s="295"/>
      <c r="C1" s="295"/>
      <c r="D1" s="295"/>
      <c r="E1" s="295"/>
      <c r="F1" s="295"/>
      <c r="G1" s="295"/>
    </row>
    <row r="2" spans="1:7" ht="12.75">
      <c r="A2" s="297" t="s">
        <v>160</v>
      </c>
      <c r="B2" s="298" t="s">
        <v>216</v>
      </c>
      <c r="C2" s="299" t="s">
        <v>217</v>
      </c>
      <c r="D2" s="298" t="s">
        <v>218</v>
      </c>
      <c r="E2" s="298"/>
      <c r="F2" s="298"/>
      <c r="G2" s="300" t="s">
        <v>219</v>
      </c>
    </row>
    <row r="3" spans="1:7" ht="12.75">
      <c r="A3" s="301"/>
      <c r="B3" s="298"/>
      <c r="C3" s="302"/>
      <c r="D3" s="300" t="s">
        <v>25</v>
      </c>
      <c r="E3" s="300" t="s">
        <v>26</v>
      </c>
      <c r="F3" s="300" t="s">
        <v>24</v>
      </c>
      <c r="G3" s="300" t="s">
        <v>24</v>
      </c>
    </row>
    <row r="4" spans="1:7" s="306" customFormat="1" ht="22.5">
      <c r="A4" s="303" t="s">
        <v>220</v>
      </c>
      <c r="B4" s="304">
        <v>1</v>
      </c>
      <c r="C4" s="305">
        <v>25530298.800000001</v>
      </c>
      <c r="D4" s="305">
        <f>SUM(D5+D27+D28)</f>
        <v>25653635.399999999</v>
      </c>
      <c r="E4" s="305">
        <f>SUM(E5+E27+E28)</f>
        <v>24193687.5</v>
      </c>
      <c r="F4" s="305">
        <f>(E4/D4)*100</f>
        <v>94.309001912454093</v>
      </c>
      <c r="G4" s="305">
        <f t="shared" ref="G4:G19" si="0">(E4/C4)*100</f>
        <v>94.764607690372969</v>
      </c>
    </row>
    <row r="5" spans="1:7">
      <c r="A5" s="303" t="s">
        <v>221</v>
      </c>
      <c r="B5" s="304">
        <v>2</v>
      </c>
      <c r="C5" s="305">
        <v>3534052</v>
      </c>
      <c r="D5" s="305">
        <f>D6+D24</f>
        <v>5429044.0999999996</v>
      </c>
      <c r="E5" s="305">
        <f>E6+E24</f>
        <v>3997388.6</v>
      </c>
      <c r="F5" s="305">
        <f>(E5/D5)*100</f>
        <v>73.629694774444744</v>
      </c>
      <c r="G5" s="305">
        <f t="shared" si="0"/>
        <v>113.11063334665138</v>
      </c>
    </row>
    <row r="6" spans="1:7">
      <c r="A6" s="303" t="s">
        <v>222</v>
      </c>
      <c r="B6" s="304">
        <v>3</v>
      </c>
      <c r="C6" s="305">
        <f>C7+C14+C15+C16</f>
        <v>2368057.1999999997</v>
      </c>
      <c r="D6" s="305">
        <f>SUM(D7+D14+D15+D16)</f>
        <v>2586309.0999999996</v>
      </c>
      <c r="E6" s="305">
        <f>SUM(E7+E14+E15+E16)</f>
        <v>2539063.3000000003</v>
      </c>
      <c r="F6" s="305">
        <f>(E6/D6)*100</f>
        <v>98.173234591333298</v>
      </c>
      <c r="G6" s="305">
        <f t="shared" si="0"/>
        <v>107.22136695008891</v>
      </c>
    </row>
    <row r="7" spans="1:7" ht="22.5">
      <c r="A7" s="303" t="s">
        <v>223</v>
      </c>
      <c r="B7" s="304">
        <v>4</v>
      </c>
      <c r="C7" s="305">
        <f>SUM(C8:C13)</f>
        <v>1886689.5999999999</v>
      </c>
      <c r="D7" s="305">
        <f>SUM(D8:D13)</f>
        <v>1967665.3</v>
      </c>
      <c r="E7" s="305">
        <f>SUM(E8:E13)</f>
        <v>1962480.2000000002</v>
      </c>
      <c r="F7" s="305">
        <f>(E7/D7)*100</f>
        <v>99.736484655190097</v>
      </c>
      <c r="G7" s="305">
        <f t="shared" si="0"/>
        <v>104.01712078128804</v>
      </c>
    </row>
    <row r="8" spans="1:7" ht="33.75">
      <c r="A8" s="307" t="s">
        <v>224</v>
      </c>
      <c r="B8" s="308"/>
      <c r="C8" s="309">
        <v>1988347.2</v>
      </c>
      <c r="D8" s="309">
        <v>2202795.1</v>
      </c>
      <c r="E8" s="309">
        <v>2044184.6</v>
      </c>
      <c r="F8" s="309">
        <f>(E8/D8)*100</f>
        <v>92.799579951852991</v>
      </c>
      <c r="G8" s="309">
        <f>(E8/C8)*100</f>
        <v>102.80823188223869</v>
      </c>
    </row>
    <row r="9" spans="1:7" ht="22.5">
      <c r="A9" s="307" t="s">
        <v>225</v>
      </c>
      <c r="B9" s="308"/>
      <c r="C9" s="309">
        <v>-430194.4</v>
      </c>
      <c r="D9" s="309">
        <v>-436797.3</v>
      </c>
      <c r="E9" s="309">
        <v>-436797.4</v>
      </c>
      <c r="F9" s="309">
        <v>0</v>
      </c>
      <c r="G9" s="309">
        <v>0</v>
      </c>
    </row>
    <row r="10" spans="1:7">
      <c r="A10" s="310" t="s">
        <v>226</v>
      </c>
      <c r="B10" s="308">
        <v>5</v>
      </c>
      <c r="C10" s="309">
        <v>67471.199999999997</v>
      </c>
      <c r="D10" s="309">
        <v>159667.5</v>
      </c>
      <c r="E10" s="309">
        <v>327808.40000000002</v>
      </c>
      <c r="F10" s="309">
        <v>0</v>
      </c>
      <c r="G10" s="309">
        <v>0</v>
      </c>
    </row>
    <row r="11" spans="1:7">
      <c r="A11" s="310" t="s">
        <v>227</v>
      </c>
      <c r="B11" s="308">
        <v>6</v>
      </c>
      <c r="C11" s="309">
        <v>98969</v>
      </c>
      <c r="D11" s="309">
        <v>42000</v>
      </c>
      <c r="E11" s="309">
        <v>27284.6</v>
      </c>
      <c r="F11" s="309">
        <v>0</v>
      </c>
      <c r="G11" s="309">
        <v>0</v>
      </c>
    </row>
    <row r="12" spans="1:7" ht="22.5">
      <c r="A12" s="310" t="s">
        <v>228</v>
      </c>
      <c r="B12" s="308">
        <v>7</v>
      </c>
      <c r="C12" s="309">
        <v>162096.6</v>
      </c>
      <c r="D12" s="309">
        <v>0</v>
      </c>
      <c r="E12" s="309">
        <v>0</v>
      </c>
      <c r="F12" s="309">
        <v>0</v>
      </c>
      <c r="G12" s="309">
        <f t="shared" si="0"/>
        <v>0</v>
      </c>
    </row>
    <row r="13" spans="1:7">
      <c r="A13" s="311" t="s">
        <v>229</v>
      </c>
      <c r="B13" s="308">
        <v>8</v>
      </c>
      <c r="C13" s="309">
        <v>0</v>
      </c>
      <c r="D13" s="309">
        <v>0</v>
      </c>
      <c r="E13" s="309">
        <v>0</v>
      </c>
      <c r="F13" s="309">
        <v>0</v>
      </c>
      <c r="G13" s="309">
        <v>0</v>
      </c>
    </row>
    <row r="14" spans="1:7" ht="22.5">
      <c r="A14" s="312" t="s">
        <v>230</v>
      </c>
      <c r="B14" s="304">
        <v>9</v>
      </c>
      <c r="C14" s="305">
        <v>49710.5</v>
      </c>
      <c r="D14" s="305">
        <v>61579</v>
      </c>
      <c r="E14" s="305">
        <v>51920.4</v>
      </c>
      <c r="F14" s="305">
        <f>(E14/D14)*100</f>
        <v>84.315107422985108</v>
      </c>
      <c r="G14" s="305">
        <f>(E14/C14)*100</f>
        <v>104.44553967471661</v>
      </c>
    </row>
    <row r="15" spans="1:7" s="306" customFormat="1" ht="22.5">
      <c r="A15" s="312" t="s">
        <v>231</v>
      </c>
      <c r="B15" s="304">
        <v>12</v>
      </c>
      <c r="C15" s="305">
        <v>194796.7</v>
      </c>
      <c r="D15" s="305">
        <v>217164.5</v>
      </c>
      <c r="E15" s="305">
        <v>226700.6</v>
      </c>
      <c r="F15" s="305">
        <v>0</v>
      </c>
      <c r="G15" s="305">
        <f t="shared" si="0"/>
        <v>116.37804952547964</v>
      </c>
    </row>
    <row r="16" spans="1:7">
      <c r="A16" s="312" t="s">
        <v>232</v>
      </c>
      <c r="B16" s="304">
        <v>13</v>
      </c>
      <c r="C16" s="313">
        <f>SUM(C17:C23)</f>
        <v>236860.4</v>
      </c>
      <c r="D16" s="313">
        <f>SUM(D17:D23)</f>
        <v>339900.3</v>
      </c>
      <c r="E16" s="313">
        <f>SUM(E17:E23)</f>
        <v>297962.09999999998</v>
      </c>
      <c r="F16" s="305">
        <f>(E16/D16)*100</f>
        <v>87.661617244821485</v>
      </c>
      <c r="G16" s="305">
        <f t="shared" si="0"/>
        <v>125.79650291901896</v>
      </c>
    </row>
    <row r="17" spans="1:7">
      <c r="A17" s="314" t="s">
        <v>233</v>
      </c>
      <c r="B17" s="315">
        <v>14</v>
      </c>
      <c r="C17" s="316">
        <v>65680.7</v>
      </c>
      <c r="D17" s="309">
        <v>66691</v>
      </c>
      <c r="E17" s="309">
        <v>73714.3</v>
      </c>
      <c r="F17" s="316">
        <f>(E17/D17)*100</f>
        <v>110.53110614625663</v>
      </c>
      <c r="G17" s="316">
        <f t="shared" si="0"/>
        <v>112.23129473346052</v>
      </c>
    </row>
    <row r="18" spans="1:7">
      <c r="A18" s="314" t="s">
        <v>234</v>
      </c>
      <c r="B18" s="315">
        <v>15</v>
      </c>
      <c r="C18" s="316">
        <v>23830.6</v>
      </c>
      <c r="D18" s="317">
        <v>28760</v>
      </c>
      <c r="E18" s="317">
        <v>11403.2</v>
      </c>
      <c r="F18" s="316">
        <f>(E18/D18)*100</f>
        <v>39.649513212795554</v>
      </c>
      <c r="G18" s="316">
        <f>(E18/C18)*100</f>
        <v>47.851082222017077</v>
      </c>
    </row>
    <row r="19" spans="1:7">
      <c r="A19" s="314" t="s">
        <v>235</v>
      </c>
      <c r="B19" s="315">
        <v>16</v>
      </c>
      <c r="C19" s="316">
        <v>88644.2</v>
      </c>
      <c r="D19" s="309">
        <v>125716</v>
      </c>
      <c r="E19" s="309">
        <v>102538.8</v>
      </c>
      <c r="F19" s="309">
        <f>(E19/D19)*100</f>
        <v>81.563842311241203</v>
      </c>
      <c r="G19" s="316">
        <f t="shared" si="0"/>
        <v>115.6745731813249</v>
      </c>
    </row>
    <row r="20" spans="1:7" ht="22.5">
      <c r="A20" s="314" t="s">
        <v>236</v>
      </c>
      <c r="B20" s="315">
        <v>17</v>
      </c>
      <c r="C20" s="316">
        <v>7568.3</v>
      </c>
      <c r="D20" s="309">
        <v>20081.099999999999</v>
      </c>
      <c r="E20" s="309">
        <v>12581.2</v>
      </c>
      <c r="F20" s="316">
        <f>(E20/D20)*100</f>
        <v>62.651946357520259</v>
      </c>
      <c r="G20" s="316">
        <v>0</v>
      </c>
    </row>
    <row r="21" spans="1:7">
      <c r="A21" s="314" t="s">
        <v>237</v>
      </c>
      <c r="B21" s="315">
        <v>18</v>
      </c>
      <c r="C21" s="316">
        <v>10611.7</v>
      </c>
      <c r="D21" s="309">
        <v>21816.2</v>
      </c>
      <c r="E21" s="316">
        <v>5697</v>
      </c>
      <c r="F21" s="316">
        <v>0</v>
      </c>
      <c r="G21" s="316">
        <v>0</v>
      </c>
    </row>
    <row r="22" spans="1:7">
      <c r="A22" s="314" t="s">
        <v>238</v>
      </c>
      <c r="B22" s="315">
        <v>19</v>
      </c>
      <c r="C22" s="316">
        <v>0</v>
      </c>
      <c r="D22" s="309">
        <v>0</v>
      </c>
      <c r="E22" s="309">
        <v>0</v>
      </c>
      <c r="F22" s="316">
        <v>0</v>
      </c>
      <c r="G22" s="316">
        <v>0</v>
      </c>
    </row>
    <row r="23" spans="1:7">
      <c r="A23" s="310" t="s">
        <v>239</v>
      </c>
      <c r="B23" s="308">
        <v>20</v>
      </c>
      <c r="C23" s="309">
        <v>40524.9</v>
      </c>
      <c r="D23" s="318">
        <v>76836</v>
      </c>
      <c r="E23" s="309">
        <v>92027.6</v>
      </c>
      <c r="F23" s="316">
        <v>0</v>
      </c>
      <c r="G23" s="316">
        <f>(E23/C23)*100</f>
        <v>227.08902427890015</v>
      </c>
    </row>
    <row r="24" spans="1:7">
      <c r="A24" s="312" t="s">
        <v>240</v>
      </c>
      <c r="B24" s="304">
        <v>19</v>
      </c>
      <c r="C24" s="305">
        <f>C25+C26</f>
        <v>1165994.8</v>
      </c>
      <c r="D24" s="305">
        <f>SUM(D25:D26)</f>
        <v>2842735</v>
      </c>
      <c r="E24" s="305">
        <f>SUM(E25:E26)</f>
        <v>1458325.2999999998</v>
      </c>
      <c r="F24" s="305">
        <f>(E24/D24)*100</f>
        <v>51.300078973242314</v>
      </c>
      <c r="G24" s="305">
        <v>101.6282658745757</v>
      </c>
    </row>
    <row r="25" spans="1:7" ht="22.5">
      <c r="A25" s="314" t="s">
        <v>241</v>
      </c>
      <c r="B25" s="315">
        <v>22</v>
      </c>
      <c r="C25" s="316">
        <v>940418.3</v>
      </c>
      <c r="D25" s="309">
        <v>2632938.2000000002</v>
      </c>
      <c r="E25" s="309">
        <v>1221336.3999999999</v>
      </c>
      <c r="F25" s="316">
        <f>(E25/D25)*100</f>
        <v>46.386823663388675</v>
      </c>
      <c r="G25" s="316">
        <f>(E25/C25)*100</f>
        <v>129.87161138825135</v>
      </c>
    </row>
    <row r="26" spans="1:7">
      <c r="A26" s="310" t="s">
        <v>242</v>
      </c>
      <c r="B26" s="308">
        <v>23</v>
      </c>
      <c r="C26" s="316">
        <v>225576.5</v>
      </c>
      <c r="D26" s="309">
        <v>209796.8</v>
      </c>
      <c r="E26" s="309">
        <v>236988.9</v>
      </c>
      <c r="F26" s="316">
        <f>(E26/D26)*100</f>
        <v>112.96116051341107</v>
      </c>
      <c r="G26" s="316">
        <f>(E26/C26)*100</f>
        <v>105.05921494481916</v>
      </c>
    </row>
    <row r="27" spans="1:7">
      <c r="A27" s="310" t="s">
        <v>243</v>
      </c>
      <c r="B27" s="308">
        <v>24</v>
      </c>
      <c r="C27" s="309">
        <v>0</v>
      </c>
      <c r="D27" s="309">
        <v>39000</v>
      </c>
      <c r="E27" s="309">
        <v>9231.4</v>
      </c>
      <c r="F27" s="316">
        <v>0</v>
      </c>
      <c r="G27" s="316">
        <v>0</v>
      </c>
    </row>
    <row r="28" spans="1:7" s="306" customFormat="1">
      <c r="A28" s="312" t="s">
        <v>244</v>
      </c>
      <c r="B28" s="304">
        <v>26</v>
      </c>
      <c r="C28" s="305">
        <f>SUM(C29:C31)</f>
        <v>21996246.800000001</v>
      </c>
      <c r="D28" s="305">
        <f>SUM(D29:D31)</f>
        <v>20185591.299999997</v>
      </c>
      <c r="E28" s="305">
        <f>SUM(E29:E31)</f>
        <v>20187067.5</v>
      </c>
      <c r="F28" s="305">
        <f t="shared" ref="F28:F34" si="1">(E28/D28)*100</f>
        <v>100.00731313726739</v>
      </c>
      <c r="G28" s="305">
        <f t="shared" ref="G28:G34" si="2">(E28/C28)*100</f>
        <v>91.775054551579231</v>
      </c>
    </row>
    <row r="29" spans="1:7" ht="22.5">
      <c r="A29" s="314" t="s">
        <v>245</v>
      </c>
      <c r="B29" s="315">
        <v>28</v>
      </c>
      <c r="C29" s="316">
        <v>5033355.8</v>
      </c>
      <c r="D29" s="309">
        <v>3917125.2</v>
      </c>
      <c r="E29" s="309">
        <v>3918601.3</v>
      </c>
      <c r="F29" s="309">
        <v>0</v>
      </c>
      <c r="G29" s="316">
        <f t="shared" si="2"/>
        <v>77.852658458994696</v>
      </c>
    </row>
    <row r="30" spans="1:7" ht="22.5">
      <c r="A30" s="314" t="s">
        <v>246</v>
      </c>
      <c r="B30" s="315"/>
      <c r="C30" s="316">
        <v>14678305.5</v>
      </c>
      <c r="D30" s="309">
        <v>14897907.199999999</v>
      </c>
      <c r="E30" s="309">
        <v>14897907.199999999</v>
      </c>
      <c r="F30" s="316">
        <f t="shared" si="1"/>
        <v>100</v>
      </c>
      <c r="G30" s="316">
        <f>(E30/C30)*100</f>
        <v>101.4960970801432</v>
      </c>
    </row>
    <row r="31" spans="1:7" ht="33.75">
      <c r="A31" s="314" t="s">
        <v>247</v>
      </c>
      <c r="B31" s="315"/>
      <c r="C31" s="316">
        <v>2284585.5</v>
      </c>
      <c r="D31" s="309">
        <v>1370558.9</v>
      </c>
      <c r="E31" s="319">
        <v>1370559</v>
      </c>
      <c r="F31" s="316">
        <f t="shared" si="1"/>
        <v>100.0000072962935</v>
      </c>
      <c r="G31" s="316">
        <v>0</v>
      </c>
    </row>
    <row r="32" spans="1:7" ht="22.5">
      <c r="A32" s="312" t="s">
        <v>248</v>
      </c>
      <c r="B32" s="304">
        <v>29</v>
      </c>
      <c r="C32" s="305">
        <f>C4-C28</f>
        <v>3534052</v>
      </c>
      <c r="D32" s="305">
        <f>D4-D28</f>
        <v>5468044.1000000015</v>
      </c>
      <c r="E32" s="305">
        <f>E4-E28</f>
        <v>4006620</v>
      </c>
      <c r="F32" s="305">
        <f>E32/D32*100</f>
        <v>73.273366613850072</v>
      </c>
      <c r="G32" s="305">
        <f t="shared" si="2"/>
        <v>113.37184625466745</v>
      </c>
    </row>
    <row r="33" spans="1:7" ht="22.5">
      <c r="A33" s="314" t="s">
        <v>249</v>
      </c>
      <c r="B33" s="315">
        <v>30</v>
      </c>
      <c r="C33" s="309">
        <v>1967044</v>
      </c>
      <c r="D33" s="320">
        <v>2152015</v>
      </c>
      <c r="E33" s="320">
        <v>1883665.3</v>
      </c>
      <c r="F33" s="305">
        <f>E33/D33*100</f>
        <v>87.530305318503821</v>
      </c>
      <c r="G33" s="316">
        <f t="shared" si="2"/>
        <v>95.761218356071339</v>
      </c>
    </row>
    <row r="34" spans="1:7">
      <c r="A34" s="321" t="s">
        <v>250</v>
      </c>
      <c r="B34" s="322">
        <v>31</v>
      </c>
      <c r="C34" s="323">
        <f>C32+C33</f>
        <v>5501096</v>
      </c>
      <c r="D34" s="323">
        <f>D32+D33</f>
        <v>7620059.1000000015</v>
      </c>
      <c r="E34" s="323">
        <f>E32+E33</f>
        <v>5890285.2999999998</v>
      </c>
      <c r="F34" s="323">
        <f t="shared" si="1"/>
        <v>77.299732491576066</v>
      </c>
      <c r="G34" s="323">
        <f t="shared" si="2"/>
        <v>107.07475928433171</v>
      </c>
    </row>
    <row r="35" spans="1:7">
      <c r="A35" s="324"/>
      <c r="B35" s="324"/>
      <c r="C35" s="324"/>
      <c r="E35" s="324"/>
      <c r="F35" s="324"/>
      <c r="G35" s="324"/>
    </row>
    <row r="36" spans="1:7">
      <c r="D36" s="327"/>
      <c r="E36" s="327"/>
    </row>
    <row r="37" spans="1:7">
      <c r="D37" s="327"/>
      <c r="E37" s="327"/>
    </row>
    <row r="38" spans="1:7">
      <c r="C38" s="327"/>
    </row>
  </sheetData>
  <mergeCells count="5">
    <mergeCell ref="A1:G1"/>
    <mergeCell ref="A2:A3"/>
    <mergeCell ref="B2:B3"/>
    <mergeCell ref="C2:C3"/>
    <mergeCell ref="D2:F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6"/>
  <sheetViews>
    <sheetView topLeftCell="A4" workbookViewId="0">
      <selection activeCell="K27" sqref="K27"/>
    </sheetView>
  </sheetViews>
  <sheetFormatPr defaultRowHeight="15"/>
  <cols>
    <col min="1" max="15" width="6.28515625" customWidth="1"/>
  </cols>
  <sheetData>
    <row r="1" spans="1:15">
      <c r="A1" s="250" t="s">
        <v>103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</row>
    <row r="2" spans="1:15">
      <c r="A2" s="121"/>
      <c r="B2" s="122"/>
      <c r="C2" s="122"/>
      <c r="D2" s="122"/>
      <c r="E2" s="122"/>
      <c r="F2" s="122"/>
      <c r="G2" s="123"/>
      <c r="H2" s="122"/>
      <c r="I2" s="122"/>
      <c r="J2" s="122"/>
      <c r="K2" s="122"/>
      <c r="L2" s="251" t="s">
        <v>52</v>
      </c>
      <c r="M2" s="251"/>
      <c r="N2" s="122"/>
      <c r="O2" s="122"/>
    </row>
    <row r="3" spans="1:15">
      <c r="A3" s="124"/>
      <c r="B3" s="252" t="s">
        <v>104</v>
      </c>
      <c r="C3" s="253"/>
      <c r="D3" s="258" t="s">
        <v>105</v>
      </c>
      <c r="E3" s="259"/>
      <c r="F3" s="252" t="s">
        <v>106</v>
      </c>
      <c r="G3" s="253"/>
      <c r="H3" s="264" t="s">
        <v>107</v>
      </c>
      <c r="I3" s="265"/>
      <c r="J3" s="265"/>
      <c r="K3" s="265"/>
      <c r="L3" s="265"/>
      <c r="M3" s="265"/>
      <c r="N3" s="265"/>
      <c r="O3" s="266"/>
    </row>
    <row r="4" spans="1:15">
      <c r="A4" s="125" t="s">
        <v>47</v>
      </c>
      <c r="B4" s="254"/>
      <c r="C4" s="255"/>
      <c r="D4" s="260"/>
      <c r="E4" s="261"/>
      <c r="F4" s="254"/>
      <c r="G4" s="255"/>
      <c r="H4" s="267" t="s">
        <v>108</v>
      </c>
      <c r="I4" s="268"/>
      <c r="J4" s="271" t="s">
        <v>109</v>
      </c>
      <c r="K4" s="272"/>
      <c r="L4" s="267" t="s">
        <v>110</v>
      </c>
      <c r="M4" s="268"/>
      <c r="N4" s="271" t="s">
        <v>111</v>
      </c>
      <c r="O4" s="272"/>
    </row>
    <row r="5" spans="1:15">
      <c r="A5" s="125"/>
      <c r="B5" s="256"/>
      <c r="C5" s="257"/>
      <c r="D5" s="262"/>
      <c r="E5" s="263"/>
      <c r="F5" s="256"/>
      <c r="G5" s="257"/>
      <c r="H5" s="269"/>
      <c r="I5" s="270"/>
      <c r="J5" s="273"/>
      <c r="K5" s="274"/>
      <c r="L5" s="269"/>
      <c r="M5" s="270"/>
      <c r="N5" s="273"/>
      <c r="O5" s="274"/>
    </row>
    <row r="6" spans="1:15">
      <c r="A6" s="126"/>
      <c r="B6" s="127">
        <v>2016</v>
      </c>
      <c r="C6" s="127">
        <v>2017</v>
      </c>
      <c r="D6" s="127">
        <v>2016</v>
      </c>
      <c r="E6" s="127">
        <v>2017</v>
      </c>
      <c r="F6" s="127">
        <v>2016</v>
      </c>
      <c r="G6" s="127">
        <v>2017</v>
      </c>
      <c r="H6" s="127">
        <v>2016</v>
      </c>
      <c r="I6" s="127">
        <v>2017</v>
      </c>
      <c r="J6" s="127">
        <v>2016</v>
      </c>
      <c r="K6" s="127">
        <v>2017</v>
      </c>
      <c r="L6" s="127">
        <v>2016</v>
      </c>
      <c r="M6" s="127">
        <v>2017</v>
      </c>
      <c r="N6" s="127">
        <v>2016</v>
      </c>
      <c r="O6" s="127">
        <v>2017</v>
      </c>
    </row>
    <row r="7" spans="1:15">
      <c r="A7" s="128" t="s">
        <v>112</v>
      </c>
      <c r="B7" s="101">
        <v>142</v>
      </c>
      <c r="C7" s="129">
        <v>176</v>
      </c>
      <c r="D7" s="130">
        <v>1196</v>
      </c>
      <c r="E7" s="129">
        <v>1290</v>
      </c>
      <c r="F7" s="130">
        <v>10</v>
      </c>
      <c r="G7" s="129">
        <v>7</v>
      </c>
      <c r="H7" s="130">
        <v>0</v>
      </c>
      <c r="I7" s="129">
        <v>1</v>
      </c>
      <c r="J7" s="130">
        <v>0</v>
      </c>
      <c r="K7" s="129">
        <v>0</v>
      </c>
      <c r="L7" s="130">
        <v>2</v>
      </c>
      <c r="M7" s="129">
        <v>1</v>
      </c>
      <c r="N7" s="130">
        <v>1</v>
      </c>
      <c r="O7" s="131">
        <v>1</v>
      </c>
    </row>
    <row r="8" spans="1:15">
      <c r="A8" s="132" t="s">
        <v>113</v>
      </c>
      <c r="B8" s="133">
        <v>144</v>
      </c>
      <c r="C8" s="134">
        <v>173</v>
      </c>
      <c r="D8" s="133">
        <v>1742</v>
      </c>
      <c r="E8" s="134">
        <v>3216</v>
      </c>
      <c r="F8" s="133">
        <v>12</v>
      </c>
      <c r="G8" s="134">
        <v>3</v>
      </c>
      <c r="H8" s="133">
        <v>0</v>
      </c>
      <c r="I8" s="134">
        <v>0</v>
      </c>
      <c r="J8" s="133">
        <v>0</v>
      </c>
      <c r="K8" s="134">
        <v>0</v>
      </c>
      <c r="L8" s="133">
        <v>0</v>
      </c>
      <c r="M8" s="134">
        <v>0</v>
      </c>
      <c r="N8" s="133">
        <v>0</v>
      </c>
      <c r="O8" s="135">
        <v>2</v>
      </c>
    </row>
    <row r="9" spans="1:15">
      <c r="A9" s="132" t="s">
        <v>114</v>
      </c>
      <c r="B9" s="133">
        <v>159</v>
      </c>
      <c r="C9" s="134">
        <v>107</v>
      </c>
      <c r="D9" s="133">
        <v>4536</v>
      </c>
      <c r="E9" s="134">
        <v>3130</v>
      </c>
      <c r="F9" s="133">
        <v>26</v>
      </c>
      <c r="G9" s="134">
        <v>37</v>
      </c>
      <c r="H9" s="133">
        <v>0</v>
      </c>
      <c r="I9" s="134">
        <v>3</v>
      </c>
      <c r="J9" s="133">
        <v>0</v>
      </c>
      <c r="K9" s="134">
        <v>0</v>
      </c>
      <c r="L9" s="133">
        <v>0</v>
      </c>
      <c r="M9" s="134">
        <v>0</v>
      </c>
      <c r="N9" s="133">
        <v>1</v>
      </c>
      <c r="O9" s="135">
        <v>0</v>
      </c>
    </row>
    <row r="10" spans="1:15">
      <c r="A10" s="132" t="s">
        <v>115</v>
      </c>
      <c r="B10" s="136">
        <v>158</v>
      </c>
      <c r="C10" s="137">
        <v>95</v>
      </c>
      <c r="D10" s="136">
        <v>1329</v>
      </c>
      <c r="E10" s="137">
        <v>1410</v>
      </c>
      <c r="F10" s="136">
        <v>4</v>
      </c>
      <c r="G10" s="137">
        <v>8</v>
      </c>
      <c r="H10" s="136">
        <v>1</v>
      </c>
      <c r="I10" s="137">
        <v>0</v>
      </c>
      <c r="J10" s="136">
        <v>0</v>
      </c>
      <c r="K10" s="137">
        <v>2</v>
      </c>
      <c r="L10" s="136">
        <v>0</v>
      </c>
      <c r="M10" s="137">
        <v>0</v>
      </c>
      <c r="N10" s="136">
        <v>0</v>
      </c>
      <c r="O10" s="138">
        <v>0</v>
      </c>
    </row>
    <row r="11" spans="1:15">
      <c r="A11" s="132" t="s">
        <v>116</v>
      </c>
      <c r="B11" s="136">
        <v>152</v>
      </c>
      <c r="C11" s="137">
        <v>150</v>
      </c>
      <c r="D11" s="136">
        <v>1581</v>
      </c>
      <c r="E11" s="137">
        <v>1492</v>
      </c>
      <c r="F11" s="136">
        <v>12</v>
      </c>
      <c r="G11" s="137">
        <v>0</v>
      </c>
      <c r="H11" s="136">
        <v>0</v>
      </c>
      <c r="I11" s="137">
        <v>0</v>
      </c>
      <c r="J11" s="136">
        <v>0</v>
      </c>
      <c r="K11" s="137">
        <v>0</v>
      </c>
      <c r="L11" s="136">
        <v>1</v>
      </c>
      <c r="M11" s="137">
        <v>0</v>
      </c>
      <c r="N11" s="136">
        <v>0</v>
      </c>
      <c r="O11" s="138">
        <v>0</v>
      </c>
    </row>
    <row r="12" spans="1:15">
      <c r="A12" s="132" t="s">
        <v>117</v>
      </c>
      <c r="B12" s="136">
        <v>136</v>
      </c>
      <c r="C12" s="137">
        <v>173</v>
      </c>
      <c r="D12" s="136">
        <v>3626</v>
      </c>
      <c r="E12" s="137">
        <v>3189</v>
      </c>
      <c r="F12" s="136">
        <v>15</v>
      </c>
      <c r="G12" s="137">
        <v>3</v>
      </c>
      <c r="H12" s="136">
        <v>0</v>
      </c>
      <c r="I12" s="137">
        <v>0</v>
      </c>
      <c r="J12" s="136">
        <v>0</v>
      </c>
      <c r="K12" s="137">
        <v>0</v>
      </c>
      <c r="L12" s="136">
        <v>1</v>
      </c>
      <c r="M12" s="137">
        <v>1</v>
      </c>
      <c r="N12" s="136">
        <v>1</v>
      </c>
      <c r="O12" s="138">
        <v>2</v>
      </c>
    </row>
    <row r="13" spans="1:15">
      <c r="A13" s="132" t="s">
        <v>118</v>
      </c>
      <c r="B13" s="136">
        <v>115</v>
      </c>
      <c r="C13" s="137">
        <v>122</v>
      </c>
      <c r="D13" s="136">
        <v>1644</v>
      </c>
      <c r="E13" s="137">
        <v>1726</v>
      </c>
      <c r="F13" s="136">
        <v>15</v>
      </c>
      <c r="G13" s="137">
        <v>8</v>
      </c>
      <c r="H13" s="136">
        <v>1</v>
      </c>
      <c r="I13" s="137">
        <v>1</v>
      </c>
      <c r="J13" s="136">
        <v>0</v>
      </c>
      <c r="K13" s="137">
        <v>0</v>
      </c>
      <c r="L13" s="136">
        <v>1</v>
      </c>
      <c r="M13" s="137">
        <v>0</v>
      </c>
      <c r="N13" s="136">
        <v>1</v>
      </c>
      <c r="O13" s="138">
        <v>1</v>
      </c>
    </row>
    <row r="14" spans="1:15">
      <c r="A14" s="132" t="s">
        <v>119</v>
      </c>
      <c r="B14" s="136">
        <v>143</v>
      </c>
      <c r="C14" s="137">
        <v>85</v>
      </c>
      <c r="D14" s="136">
        <v>2683</v>
      </c>
      <c r="E14" s="137">
        <v>2834</v>
      </c>
      <c r="F14" s="136">
        <v>10</v>
      </c>
      <c r="G14" s="137">
        <v>7</v>
      </c>
      <c r="H14" s="136">
        <v>0</v>
      </c>
      <c r="I14" s="137">
        <v>1</v>
      </c>
      <c r="J14" s="136">
        <v>0</v>
      </c>
      <c r="K14" s="137">
        <v>0</v>
      </c>
      <c r="L14" s="136">
        <v>1</v>
      </c>
      <c r="M14" s="137">
        <v>3</v>
      </c>
      <c r="N14" s="136">
        <v>2</v>
      </c>
      <c r="O14" s="138">
        <v>2</v>
      </c>
    </row>
    <row r="15" spans="1:15">
      <c r="A15" s="132" t="s">
        <v>120</v>
      </c>
      <c r="B15" s="136">
        <v>119</v>
      </c>
      <c r="C15" s="137">
        <v>103</v>
      </c>
      <c r="D15" s="136">
        <v>2437</v>
      </c>
      <c r="E15" s="137">
        <v>2209</v>
      </c>
      <c r="F15" s="136">
        <v>7</v>
      </c>
      <c r="G15" s="137">
        <v>5</v>
      </c>
      <c r="H15" s="136">
        <v>0</v>
      </c>
      <c r="I15" s="137">
        <v>0</v>
      </c>
      <c r="J15" s="136">
        <v>0</v>
      </c>
      <c r="K15" s="137">
        <v>0</v>
      </c>
      <c r="L15" s="136">
        <v>0</v>
      </c>
      <c r="M15" s="137">
        <v>1</v>
      </c>
      <c r="N15" s="136">
        <v>3</v>
      </c>
      <c r="O15" s="138">
        <v>1</v>
      </c>
    </row>
    <row r="16" spans="1:15">
      <c r="A16" s="132" t="s">
        <v>121</v>
      </c>
      <c r="B16" s="136">
        <v>142</v>
      </c>
      <c r="C16" s="137">
        <v>116</v>
      </c>
      <c r="D16" s="136">
        <v>2819</v>
      </c>
      <c r="E16" s="137">
        <v>3321</v>
      </c>
      <c r="F16" s="136">
        <v>18</v>
      </c>
      <c r="G16" s="137">
        <v>10</v>
      </c>
      <c r="H16" s="136">
        <v>0</v>
      </c>
      <c r="I16" s="137">
        <v>0</v>
      </c>
      <c r="J16" s="136">
        <v>0</v>
      </c>
      <c r="K16" s="137">
        <v>0</v>
      </c>
      <c r="L16" s="136">
        <v>5</v>
      </c>
      <c r="M16" s="137">
        <v>3</v>
      </c>
      <c r="N16" s="136">
        <v>2</v>
      </c>
      <c r="O16" s="138">
        <v>1</v>
      </c>
    </row>
    <row r="17" spans="1:15">
      <c r="A17" s="132" t="s">
        <v>122</v>
      </c>
      <c r="B17" s="136">
        <v>95</v>
      </c>
      <c r="C17" s="137">
        <v>90</v>
      </c>
      <c r="D17" s="136">
        <v>3043</v>
      </c>
      <c r="E17" s="137">
        <v>2948</v>
      </c>
      <c r="F17" s="136">
        <v>1</v>
      </c>
      <c r="G17" s="137">
        <v>2</v>
      </c>
      <c r="H17" s="136">
        <v>0</v>
      </c>
      <c r="I17" s="137">
        <v>0</v>
      </c>
      <c r="J17" s="136">
        <v>0</v>
      </c>
      <c r="K17" s="137">
        <v>0</v>
      </c>
      <c r="L17" s="136">
        <v>0</v>
      </c>
      <c r="M17" s="137">
        <v>0</v>
      </c>
      <c r="N17" s="136">
        <v>0</v>
      </c>
      <c r="O17" s="138">
        <v>1</v>
      </c>
    </row>
    <row r="18" spans="1:15">
      <c r="A18" s="132" t="s">
        <v>123</v>
      </c>
      <c r="B18" s="136">
        <v>146</v>
      </c>
      <c r="C18" s="137">
        <v>131</v>
      </c>
      <c r="D18" s="136">
        <v>2017</v>
      </c>
      <c r="E18" s="137">
        <v>2000</v>
      </c>
      <c r="F18" s="136">
        <v>14</v>
      </c>
      <c r="G18" s="137">
        <v>3</v>
      </c>
      <c r="H18" s="136">
        <v>0</v>
      </c>
      <c r="I18" s="137">
        <v>0</v>
      </c>
      <c r="J18" s="136">
        <v>0</v>
      </c>
      <c r="K18" s="137">
        <v>0</v>
      </c>
      <c r="L18" s="136">
        <v>1</v>
      </c>
      <c r="M18" s="137">
        <v>0</v>
      </c>
      <c r="N18" s="136">
        <v>2</v>
      </c>
      <c r="O18" s="138">
        <v>0</v>
      </c>
    </row>
    <row r="19" spans="1:15">
      <c r="A19" s="132" t="s">
        <v>124</v>
      </c>
      <c r="B19" s="136">
        <v>496</v>
      </c>
      <c r="C19" s="137">
        <v>424</v>
      </c>
      <c r="D19" s="136">
        <v>8067</v>
      </c>
      <c r="E19" s="137">
        <v>7652</v>
      </c>
      <c r="F19" s="136">
        <v>57</v>
      </c>
      <c r="G19" s="137">
        <v>17</v>
      </c>
      <c r="H19" s="136">
        <v>0</v>
      </c>
      <c r="I19" s="137">
        <v>3</v>
      </c>
      <c r="J19" s="136">
        <v>2</v>
      </c>
      <c r="K19" s="137">
        <v>0</v>
      </c>
      <c r="L19" s="136">
        <v>1</v>
      </c>
      <c r="M19" s="137">
        <v>0</v>
      </c>
      <c r="N19" s="136">
        <v>0</v>
      </c>
      <c r="O19" s="138">
        <v>0</v>
      </c>
    </row>
    <row r="20" spans="1:15">
      <c r="A20" s="132" t="s">
        <v>125</v>
      </c>
      <c r="B20" s="136">
        <v>204</v>
      </c>
      <c r="C20" s="137">
        <v>197</v>
      </c>
      <c r="D20" s="136">
        <v>5314</v>
      </c>
      <c r="E20" s="137">
        <v>7472</v>
      </c>
      <c r="F20" s="136">
        <v>32</v>
      </c>
      <c r="G20" s="137">
        <v>6</v>
      </c>
      <c r="H20" s="136">
        <v>4</v>
      </c>
      <c r="I20" s="137">
        <v>3</v>
      </c>
      <c r="J20" s="136">
        <v>1</v>
      </c>
      <c r="K20" s="137">
        <v>0</v>
      </c>
      <c r="L20" s="136">
        <v>1</v>
      </c>
      <c r="M20" s="137">
        <v>0</v>
      </c>
      <c r="N20" s="136">
        <v>0</v>
      </c>
      <c r="O20" s="138">
        <v>2</v>
      </c>
    </row>
    <row r="21" spans="1:15">
      <c r="A21" s="139" t="s">
        <v>126</v>
      </c>
      <c r="B21" s="136">
        <v>4139</v>
      </c>
      <c r="C21" s="137">
        <v>3837</v>
      </c>
      <c r="D21" s="136">
        <v>75540</v>
      </c>
      <c r="E21" s="137">
        <v>74329</v>
      </c>
      <c r="F21" s="136">
        <v>253</v>
      </c>
      <c r="G21" s="137">
        <v>225</v>
      </c>
      <c r="H21" s="136">
        <v>4</v>
      </c>
      <c r="I21" s="137">
        <v>11</v>
      </c>
      <c r="J21" s="136">
        <v>1</v>
      </c>
      <c r="K21" s="137">
        <v>2</v>
      </c>
      <c r="L21" s="136">
        <v>24</v>
      </c>
      <c r="M21" s="137">
        <v>15</v>
      </c>
      <c r="N21" s="136">
        <v>26</v>
      </c>
      <c r="O21" s="138">
        <v>22</v>
      </c>
    </row>
    <row r="22" spans="1:15">
      <c r="A22" s="132" t="s">
        <v>127</v>
      </c>
      <c r="B22" s="136">
        <v>352</v>
      </c>
      <c r="C22" s="137">
        <v>362</v>
      </c>
      <c r="D22" s="136">
        <v>384</v>
      </c>
      <c r="E22" s="137">
        <v>380</v>
      </c>
      <c r="F22" s="136">
        <v>0</v>
      </c>
      <c r="G22" s="137">
        <v>0</v>
      </c>
      <c r="H22" s="136">
        <v>0</v>
      </c>
      <c r="I22" s="137">
        <v>0</v>
      </c>
      <c r="J22" s="136">
        <v>0</v>
      </c>
      <c r="K22" s="137">
        <v>0</v>
      </c>
      <c r="L22" s="136">
        <v>0</v>
      </c>
      <c r="M22" s="137">
        <v>0</v>
      </c>
      <c r="N22" s="136">
        <v>0</v>
      </c>
      <c r="O22" s="138">
        <v>0</v>
      </c>
    </row>
    <row r="23" spans="1:15">
      <c r="A23" s="132" t="s">
        <v>128</v>
      </c>
      <c r="B23" s="136">
        <v>299</v>
      </c>
      <c r="C23" s="137">
        <v>285</v>
      </c>
      <c r="D23" s="136">
        <v>268</v>
      </c>
      <c r="E23" s="137">
        <v>244</v>
      </c>
      <c r="F23" s="136">
        <v>0</v>
      </c>
      <c r="G23" s="137">
        <v>0</v>
      </c>
      <c r="H23" s="136">
        <v>0</v>
      </c>
      <c r="I23" s="137">
        <v>0</v>
      </c>
      <c r="J23" s="136">
        <v>0</v>
      </c>
      <c r="K23" s="137">
        <v>0</v>
      </c>
      <c r="L23" s="136">
        <v>0</v>
      </c>
      <c r="M23" s="137">
        <v>0</v>
      </c>
      <c r="N23" s="136">
        <v>0</v>
      </c>
      <c r="O23" s="138">
        <v>0</v>
      </c>
    </row>
    <row r="24" spans="1:15">
      <c r="A24" s="132" t="s">
        <v>129</v>
      </c>
      <c r="B24" s="136">
        <v>537</v>
      </c>
      <c r="C24" s="137">
        <v>608</v>
      </c>
      <c r="D24" s="136">
        <v>1980</v>
      </c>
      <c r="E24" s="137">
        <v>1824</v>
      </c>
      <c r="F24" s="136">
        <v>0</v>
      </c>
      <c r="G24" s="137">
        <v>0</v>
      </c>
      <c r="H24" s="136">
        <v>0</v>
      </c>
      <c r="I24" s="137"/>
      <c r="J24" s="136">
        <v>0</v>
      </c>
      <c r="K24" s="137">
        <v>0</v>
      </c>
      <c r="L24" s="136">
        <v>0</v>
      </c>
      <c r="M24" s="137">
        <v>0</v>
      </c>
      <c r="N24" s="136">
        <v>0</v>
      </c>
      <c r="O24" s="138">
        <v>0</v>
      </c>
    </row>
    <row r="25" spans="1:15">
      <c r="A25" s="140" t="s">
        <v>101</v>
      </c>
      <c r="B25" s="141">
        <f t="shared" ref="B25:O25" si="0">SUM(B7:B24)</f>
        <v>7678</v>
      </c>
      <c r="C25" s="141">
        <f t="shared" si="0"/>
        <v>7234</v>
      </c>
      <c r="D25" s="141">
        <f t="shared" si="0"/>
        <v>120206</v>
      </c>
      <c r="E25" s="141">
        <f t="shared" si="0"/>
        <v>120666</v>
      </c>
      <c r="F25" s="141">
        <f t="shared" si="0"/>
        <v>486</v>
      </c>
      <c r="G25" s="141">
        <f t="shared" si="0"/>
        <v>341</v>
      </c>
      <c r="H25" s="141">
        <f t="shared" si="0"/>
        <v>10</v>
      </c>
      <c r="I25" s="141">
        <f t="shared" si="0"/>
        <v>23</v>
      </c>
      <c r="J25" s="141">
        <f t="shared" si="0"/>
        <v>4</v>
      </c>
      <c r="K25" s="141">
        <f t="shared" si="0"/>
        <v>4</v>
      </c>
      <c r="L25" s="141">
        <f t="shared" si="0"/>
        <v>38</v>
      </c>
      <c r="M25" s="141">
        <f t="shared" si="0"/>
        <v>24</v>
      </c>
      <c r="N25" s="141">
        <f t="shared" si="0"/>
        <v>39</v>
      </c>
      <c r="O25" s="141">
        <f t="shared" si="0"/>
        <v>35</v>
      </c>
    </row>
    <row r="26" spans="1:15">
      <c r="A26" s="91" t="s">
        <v>102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</row>
  </sheetData>
  <mergeCells count="10">
    <mergeCell ref="A1:O1"/>
    <mergeCell ref="L2:M2"/>
    <mergeCell ref="B3:C5"/>
    <mergeCell ref="D3:E5"/>
    <mergeCell ref="F3:G5"/>
    <mergeCell ref="H3:O3"/>
    <mergeCell ref="H4:I5"/>
    <mergeCell ref="J4:K5"/>
    <mergeCell ref="L4:M5"/>
    <mergeCell ref="N4:O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L10" sqref="L10"/>
    </sheetView>
  </sheetViews>
  <sheetFormatPr defaultRowHeight="15"/>
  <cols>
    <col min="2" max="2" width="13.140625" customWidth="1"/>
  </cols>
  <sheetData>
    <row r="1" spans="1:10">
      <c r="A1" s="281" t="s">
        <v>130</v>
      </c>
      <c r="B1" s="281"/>
      <c r="C1" s="281"/>
      <c r="D1" s="281"/>
      <c r="E1" s="281"/>
      <c r="F1" s="281"/>
      <c r="G1" s="281"/>
      <c r="H1" s="281"/>
      <c r="I1" s="281"/>
      <c r="J1" s="142"/>
    </row>
    <row r="2" spans="1:10">
      <c r="A2" s="143"/>
      <c r="B2" s="143" t="s">
        <v>52</v>
      </c>
      <c r="C2" s="143"/>
      <c r="D2" s="143"/>
      <c r="E2" s="143"/>
      <c r="F2" s="143"/>
      <c r="G2" s="143"/>
      <c r="H2" s="143"/>
      <c r="I2" s="144"/>
      <c r="J2" s="142"/>
    </row>
    <row r="3" spans="1:10">
      <c r="A3" s="282"/>
      <c r="B3" s="282"/>
      <c r="C3" s="284" t="s">
        <v>131</v>
      </c>
      <c r="D3" s="285"/>
      <c r="E3" s="284" t="s">
        <v>132</v>
      </c>
      <c r="F3" s="285"/>
      <c r="G3" s="286" t="s">
        <v>49</v>
      </c>
      <c r="H3" s="287"/>
      <c r="I3" s="275" t="s">
        <v>133</v>
      </c>
      <c r="J3" s="275" t="s">
        <v>134</v>
      </c>
    </row>
    <row r="4" spans="1:10" ht="25.5">
      <c r="A4" s="283"/>
      <c r="B4" s="283"/>
      <c r="C4" s="145" t="s">
        <v>135</v>
      </c>
      <c r="D4" s="145" t="s">
        <v>136</v>
      </c>
      <c r="E4" s="146" t="s">
        <v>135</v>
      </c>
      <c r="F4" s="146" t="s">
        <v>136</v>
      </c>
      <c r="G4" s="147" t="s">
        <v>135</v>
      </c>
      <c r="H4" s="147" t="s">
        <v>136</v>
      </c>
      <c r="I4" s="288"/>
      <c r="J4" s="276"/>
    </row>
    <row r="5" spans="1:10">
      <c r="A5" s="277" t="s">
        <v>137</v>
      </c>
      <c r="B5" s="278"/>
      <c r="C5" s="148">
        <f>SUM(C6:C23)</f>
        <v>404</v>
      </c>
      <c r="D5" s="149">
        <f>SUM(D6:D23)</f>
        <v>100</v>
      </c>
      <c r="E5" s="148">
        <f>SUM(E6:E23)</f>
        <v>486</v>
      </c>
      <c r="F5" s="150">
        <f>SUM(F6:F23)</f>
        <v>100</v>
      </c>
      <c r="G5" s="151">
        <f>SUM(G6:G25)</f>
        <v>341</v>
      </c>
      <c r="H5" s="152">
        <f>SUM(H6:H23)</f>
        <v>98.826979472140749</v>
      </c>
      <c r="I5" s="153">
        <f>SUM(G5/E5*100)</f>
        <v>70.164609053497941</v>
      </c>
      <c r="J5" s="154">
        <f>SUM(G5/C5*100)</f>
        <v>84.405940594059402</v>
      </c>
    </row>
    <row r="6" spans="1:10" ht="15.75" customHeight="1">
      <c r="A6" s="279" t="s">
        <v>138</v>
      </c>
      <c r="B6" s="155" t="s">
        <v>139</v>
      </c>
      <c r="C6" s="148">
        <v>2</v>
      </c>
      <c r="D6" s="149">
        <f>C6/C5*100</f>
        <v>0.49504950495049505</v>
      </c>
      <c r="E6" s="156">
        <v>4</v>
      </c>
      <c r="F6" s="157">
        <f>E6/E5*100</f>
        <v>0.82304526748971196</v>
      </c>
      <c r="G6" s="151">
        <v>4</v>
      </c>
      <c r="H6" s="152">
        <f>G6/G5*100</f>
        <v>1.1730205278592376</v>
      </c>
      <c r="I6" s="158">
        <v>0</v>
      </c>
      <c r="J6" s="158">
        <v>0</v>
      </c>
    </row>
    <row r="7" spans="1:10" ht="15.75" customHeight="1">
      <c r="A7" s="280"/>
      <c r="B7" s="159" t="s">
        <v>140</v>
      </c>
      <c r="C7" s="160">
        <v>14</v>
      </c>
      <c r="D7" s="161">
        <f>C7/C5*100</f>
        <v>3.4653465346534658</v>
      </c>
      <c r="E7" s="162">
        <v>8</v>
      </c>
      <c r="F7" s="33">
        <f>E7/E5*100</f>
        <v>1.6460905349794239</v>
      </c>
      <c r="G7" s="163">
        <v>5</v>
      </c>
      <c r="H7" s="164">
        <f>G7/G5*100</f>
        <v>1.466275659824047</v>
      </c>
      <c r="I7" s="165">
        <f>SUM(G7/E7*100)</f>
        <v>62.5</v>
      </c>
      <c r="J7" s="165">
        <f>SUM(G7/C7*100)</f>
        <v>35.714285714285715</v>
      </c>
    </row>
    <row r="8" spans="1:10" ht="15.75" customHeight="1">
      <c r="A8" s="280"/>
      <c r="B8" s="159" t="s">
        <v>141</v>
      </c>
      <c r="C8" s="160">
        <v>18</v>
      </c>
      <c r="D8" s="161">
        <f>C8/C5*100</f>
        <v>4.455445544554455</v>
      </c>
      <c r="E8" s="162">
        <v>59</v>
      </c>
      <c r="F8" s="33">
        <f>E8/E5*100</f>
        <v>12.139917695473251</v>
      </c>
      <c r="G8" s="163">
        <v>105</v>
      </c>
      <c r="H8" s="164">
        <f>G8/G5*100</f>
        <v>30.791788856304986</v>
      </c>
      <c r="I8" s="165">
        <v>0</v>
      </c>
      <c r="J8" s="165">
        <v>0</v>
      </c>
    </row>
    <row r="9" spans="1:10" ht="15.75" customHeight="1">
      <c r="A9" s="280"/>
      <c r="B9" s="159" t="s">
        <v>142</v>
      </c>
      <c r="C9" s="160">
        <v>0</v>
      </c>
      <c r="D9" s="161">
        <f>C9/C5*100</f>
        <v>0</v>
      </c>
      <c r="E9" s="162">
        <v>1</v>
      </c>
      <c r="F9" s="33">
        <f>E9/E5*100</f>
        <v>0.20576131687242799</v>
      </c>
      <c r="G9" s="163">
        <v>2</v>
      </c>
      <c r="H9" s="164">
        <f>G9/G5*100</f>
        <v>0.5865102639296188</v>
      </c>
      <c r="I9" s="165">
        <v>0</v>
      </c>
      <c r="J9" s="165">
        <v>0</v>
      </c>
    </row>
    <row r="10" spans="1:10" ht="15.75" customHeight="1">
      <c r="A10" s="280"/>
      <c r="B10" s="159" t="s">
        <v>143</v>
      </c>
      <c r="C10" s="160">
        <v>18</v>
      </c>
      <c r="D10" s="161">
        <f>C10/C5*100</f>
        <v>4.455445544554455</v>
      </c>
      <c r="E10" s="162">
        <v>85</v>
      </c>
      <c r="F10" s="33">
        <f>E10/E5*100</f>
        <v>17.489711934156379</v>
      </c>
      <c r="G10" s="163">
        <v>127</v>
      </c>
      <c r="H10" s="164">
        <f>G10/G5*100</f>
        <v>37.243401759530791</v>
      </c>
      <c r="I10" s="165">
        <f>SUM(G10/E10*100)</f>
        <v>149.41176470588235</v>
      </c>
      <c r="J10" s="165">
        <f>SUM(G10/C10*100)</f>
        <v>705.55555555555554</v>
      </c>
    </row>
    <row r="11" spans="1:10" ht="15.75" customHeight="1">
      <c r="A11" s="280"/>
      <c r="B11" s="159" t="s">
        <v>144</v>
      </c>
      <c r="C11" s="160">
        <v>0</v>
      </c>
      <c r="D11" s="161">
        <f>C11/C5*100</f>
        <v>0</v>
      </c>
      <c r="E11" s="162">
        <v>0</v>
      </c>
      <c r="F11" s="33">
        <f>E11/E5*100</f>
        <v>0</v>
      </c>
      <c r="G11" s="163">
        <v>0</v>
      </c>
      <c r="H11" s="164">
        <f>G11/G5*100</f>
        <v>0</v>
      </c>
      <c r="I11" s="165">
        <v>0</v>
      </c>
      <c r="J11" s="165">
        <v>0</v>
      </c>
    </row>
    <row r="12" spans="1:10" ht="15.75" customHeight="1">
      <c r="A12" s="280"/>
      <c r="B12" s="159" t="s">
        <v>145</v>
      </c>
      <c r="C12" s="160">
        <v>1</v>
      </c>
      <c r="D12" s="161">
        <f>C12/C5*100</f>
        <v>0.24752475247524752</v>
      </c>
      <c r="E12" s="162">
        <v>1</v>
      </c>
      <c r="F12" s="33">
        <f>E12/E5*100</f>
        <v>0.20576131687242799</v>
      </c>
      <c r="G12" s="163">
        <v>0</v>
      </c>
      <c r="H12" s="164">
        <f>G12/G5*100</f>
        <v>0</v>
      </c>
      <c r="I12" s="165">
        <v>0</v>
      </c>
      <c r="J12" s="165">
        <v>0</v>
      </c>
    </row>
    <row r="13" spans="1:10" ht="15.75" customHeight="1">
      <c r="A13" s="280"/>
      <c r="B13" s="159" t="s">
        <v>146</v>
      </c>
      <c r="C13" s="160">
        <v>0</v>
      </c>
      <c r="D13" s="161">
        <f>C13/C5*100</f>
        <v>0</v>
      </c>
      <c r="E13" s="162">
        <v>0</v>
      </c>
      <c r="F13" s="33">
        <f>E13/E5*100</f>
        <v>0</v>
      </c>
      <c r="G13" s="163">
        <v>0</v>
      </c>
      <c r="H13" s="164">
        <f>G13/G5*100</f>
        <v>0</v>
      </c>
      <c r="I13" s="165">
        <v>0</v>
      </c>
      <c r="J13" s="165">
        <v>0</v>
      </c>
    </row>
    <row r="14" spans="1:10" ht="15.75" customHeight="1">
      <c r="A14" s="280"/>
      <c r="B14" s="159" t="s">
        <v>147</v>
      </c>
      <c r="C14" s="160">
        <v>1</v>
      </c>
      <c r="D14" s="161">
        <f>C14/C5*100</f>
        <v>0.24752475247524752</v>
      </c>
      <c r="E14" s="162">
        <v>3</v>
      </c>
      <c r="F14" s="33">
        <f>E14/E5*100</f>
        <v>0.61728395061728392</v>
      </c>
      <c r="G14" s="163">
        <v>3</v>
      </c>
      <c r="H14" s="164">
        <f>G14/G5*100</f>
        <v>0.87976539589442826</v>
      </c>
      <c r="I14" s="165">
        <f>SUM(G14/E14*100)</f>
        <v>100</v>
      </c>
      <c r="J14" s="165">
        <v>0</v>
      </c>
    </row>
    <row r="15" spans="1:10" ht="15.75" customHeight="1">
      <c r="A15" s="280"/>
      <c r="B15" s="159" t="s">
        <v>148</v>
      </c>
      <c r="C15" s="160">
        <v>11</v>
      </c>
      <c r="D15" s="161">
        <f>C15/C5*100</f>
        <v>2.722772277227723</v>
      </c>
      <c r="E15" s="162">
        <v>10</v>
      </c>
      <c r="F15" s="33">
        <f>E15/E5*100</f>
        <v>2.0576131687242798</v>
      </c>
      <c r="G15" s="163">
        <v>23</v>
      </c>
      <c r="H15" s="164">
        <f>G15/G5*100</f>
        <v>6.7448680351906152</v>
      </c>
      <c r="I15" s="165">
        <v>0</v>
      </c>
      <c r="J15" s="165">
        <f>SUM(G15/C15*100)</f>
        <v>209.09090909090909</v>
      </c>
    </row>
    <row r="16" spans="1:10" ht="15.75" customHeight="1">
      <c r="A16" s="280"/>
      <c r="B16" s="159" t="s">
        <v>149</v>
      </c>
      <c r="C16" s="160">
        <v>41</v>
      </c>
      <c r="D16" s="161">
        <f>C16/C5*100</f>
        <v>10.14851485148515</v>
      </c>
      <c r="E16" s="162">
        <v>38</v>
      </c>
      <c r="F16" s="33">
        <f>E16/E5*100</f>
        <v>7.8189300411522638</v>
      </c>
      <c r="G16" s="163">
        <v>24</v>
      </c>
      <c r="H16" s="164">
        <f>G16/G5*100</f>
        <v>7.0381231671554261</v>
      </c>
      <c r="I16" s="165">
        <f>SUM(G16/E16*100)</f>
        <v>63.157894736842103</v>
      </c>
      <c r="J16" s="165">
        <f>SUM(G16/C16*100)</f>
        <v>58.536585365853654</v>
      </c>
    </row>
    <row r="17" spans="1:10" ht="15.75" customHeight="1">
      <c r="A17" s="280"/>
      <c r="B17" s="166" t="s">
        <v>150</v>
      </c>
      <c r="C17" s="160">
        <v>66</v>
      </c>
      <c r="D17" s="161">
        <f>C17/C5*100</f>
        <v>16.336633663366339</v>
      </c>
      <c r="E17" s="162">
        <v>39</v>
      </c>
      <c r="F17" s="33">
        <f>E17/E5*100</f>
        <v>8.0246913580246915</v>
      </c>
      <c r="G17" s="163">
        <v>35</v>
      </c>
      <c r="H17" s="164">
        <f>G17/G5*100</f>
        <v>10.263929618768328</v>
      </c>
      <c r="I17" s="165">
        <f>SUM(G17/E17*100)</f>
        <v>89.743589743589752</v>
      </c>
      <c r="J17" s="165">
        <f>SUM(G17/C17*100)</f>
        <v>53.030303030303031</v>
      </c>
    </row>
    <row r="18" spans="1:10" ht="15.75" customHeight="1">
      <c r="A18" s="280"/>
      <c r="B18" s="159" t="s">
        <v>151</v>
      </c>
      <c r="C18" s="160">
        <v>1</v>
      </c>
      <c r="D18" s="161">
        <f>C18/C5*100</f>
        <v>0.24752475247524752</v>
      </c>
      <c r="E18" s="162">
        <v>0</v>
      </c>
      <c r="F18" s="33">
        <f>E18/E5*100</f>
        <v>0</v>
      </c>
      <c r="G18" s="163">
        <v>2</v>
      </c>
      <c r="H18" s="164">
        <f>G18/G5*100</f>
        <v>0.5865102639296188</v>
      </c>
      <c r="I18" s="165">
        <v>0</v>
      </c>
      <c r="J18" s="165">
        <v>0</v>
      </c>
    </row>
    <row r="19" spans="1:10" ht="15.75" customHeight="1">
      <c r="A19" s="280"/>
      <c r="B19" s="159" t="s">
        <v>152</v>
      </c>
      <c r="C19" s="160">
        <v>0</v>
      </c>
      <c r="D19" s="161">
        <f>C19/C5*100</f>
        <v>0</v>
      </c>
      <c r="E19" s="162">
        <v>1</v>
      </c>
      <c r="F19" s="33">
        <f>E19/E5*100</f>
        <v>0.20576131687242799</v>
      </c>
      <c r="G19" s="163">
        <v>0</v>
      </c>
      <c r="H19" s="164">
        <f>G19/G5*100</f>
        <v>0</v>
      </c>
      <c r="I19" s="165">
        <v>0</v>
      </c>
      <c r="J19" s="165">
        <v>0</v>
      </c>
    </row>
    <row r="20" spans="1:10" ht="15.75" customHeight="1">
      <c r="A20" s="280"/>
      <c r="B20" s="159" t="s">
        <v>153</v>
      </c>
      <c r="C20" s="160">
        <v>2</v>
      </c>
      <c r="D20" s="161">
        <f>C20/C5*100</f>
        <v>0.49504950495049505</v>
      </c>
      <c r="E20" s="162">
        <v>0</v>
      </c>
      <c r="F20" s="33">
        <f>E20/E5*100</f>
        <v>0</v>
      </c>
      <c r="G20" s="163">
        <v>7</v>
      </c>
      <c r="H20" s="164">
        <f>G20/G5*100</f>
        <v>2.0527859237536656</v>
      </c>
      <c r="I20" s="165">
        <v>0</v>
      </c>
      <c r="J20" s="165">
        <f>SUM(G20/C20*100)</f>
        <v>350</v>
      </c>
    </row>
    <row r="21" spans="1:10" ht="15.75" customHeight="1">
      <c r="A21" s="280"/>
      <c r="B21" s="159" t="s">
        <v>154</v>
      </c>
      <c r="C21" s="160">
        <v>0</v>
      </c>
      <c r="D21" s="161">
        <f>C21/C5*100</f>
        <v>0</v>
      </c>
      <c r="E21" s="162">
        <v>0</v>
      </c>
      <c r="F21" s="33">
        <f>E21/E5*100</f>
        <v>0</v>
      </c>
      <c r="G21" s="163">
        <v>0</v>
      </c>
      <c r="H21" s="164">
        <f>G21/G5*100</f>
        <v>0</v>
      </c>
      <c r="I21" s="165">
        <v>0</v>
      </c>
      <c r="J21" s="165">
        <v>0</v>
      </c>
    </row>
    <row r="22" spans="1:10" ht="15.75" customHeight="1">
      <c r="A22" s="280"/>
      <c r="B22" s="159" t="s">
        <v>155</v>
      </c>
      <c r="C22" s="160">
        <v>229</v>
      </c>
      <c r="D22" s="161">
        <f>C22/C5*100</f>
        <v>56.683168316831676</v>
      </c>
      <c r="E22" s="162">
        <v>237</v>
      </c>
      <c r="F22" s="33">
        <f>E22/E5*100</f>
        <v>48.76543209876543</v>
      </c>
      <c r="G22" s="163">
        <v>0</v>
      </c>
      <c r="H22" s="164">
        <f>G22/G5*100</f>
        <v>0</v>
      </c>
      <c r="I22" s="165">
        <f>SUM(G22/E22*100)</f>
        <v>0</v>
      </c>
      <c r="J22" s="165">
        <v>0</v>
      </c>
    </row>
    <row r="23" spans="1:10" ht="15.75" customHeight="1">
      <c r="A23" s="280"/>
      <c r="B23" s="159" t="s">
        <v>156</v>
      </c>
      <c r="C23" s="160">
        <v>0</v>
      </c>
      <c r="D23" s="161">
        <f>C23/C5*100</f>
        <v>0</v>
      </c>
      <c r="E23" s="162">
        <v>0</v>
      </c>
      <c r="F23" s="33">
        <f>E23/E5*100</f>
        <v>0</v>
      </c>
      <c r="G23" s="163">
        <v>0</v>
      </c>
      <c r="H23" s="164">
        <f>G23/G5*100</f>
        <v>0</v>
      </c>
      <c r="I23" s="165">
        <v>0</v>
      </c>
      <c r="J23" s="165">
        <v>0</v>
      </c>
    </row>
    <row r="24" spans="1:10" ht="15.75" customHeight="1">
      <c r="A24" s="167"/>
      <c r="B24" s="159" t="s">
        <v>157</v>
      </c>
      <c r="C24" s="168">
        <v>0</v>
      </c>
      <c r="D24" s="169">
        <v>0</v>
      </c>
      <c r="E24" s="170">
        <v>0</v>
      </c>
      <c r="F24" s="169">
        <f>E24/E6*100</f>
        <v>0</v>
      </c>
      <c r="G24" s="163">
        <v>3</v>
      </c>
      <c r="H24" s="164">
        <f>G24/G6*100</f>
        <v>75</v>
      </c>
      <c r="I24" s="165">
        <v>0</v>
      </c>
      <c r="J24" s="165">
        <v>0</v>
      </c>
    </row>
    <row r="25" spans="1:10" ht="15.75" customHeight="1">
      <c r="A25" s="171"/>
      <c r="B25" s="172" t="s">
        <v>158</v>
      </c>
      <c r="C25" s="173">
        <v>0</v>
      </c>
      <c r="D25" s="174">
        <v>0</v>
      </c>
      <c r="E25" s="175">
        <v>0</v>
      </c>
      <c r="F25" s="174">
        <v>0</v>
      </c>
      <c r="G25" s="176">
        <v>1</v>
      </c>
      <c r="H25" s="177">
        <f>G25/G7*100</f>
        <v>20</v>
      </c>
      <c r="I25" s="178">
        <v>0</v>
      </c>
      <c r="J25" s="178">
        <v>0</v>
      </c>
    </row>
    <row r="26" spans="1:10" ht="15.75" customHeight="1">
      <c r="A26" s="179" t="s">
        <v>102</v>
      </c>
      <c r="B26" s="180"/>
      <c r="C26" s="181"/>
      <c r="D26" s="181"/>
      <c r="E26" s="182"/>
      <c r="F26" s="183"/>
      <c r="G26" s="183"/>
      <c r="H26" s="181"/>
      <c r="I26" s="181"/>
      <c r="J26" s="181"/>
    </row>
  </sheetData>
  <mergeCells count="9">
    <mergeCell ref="J3:J4"/>
    <mergeCell ref="A5:B5"/>
    <mergeCell ref="A6:A23"/>
    <mergeCell ref="A1:I1"/>
    <mergeCell ref="A3:B4"/>
    <mergeCell ref="C3:D3"/>
    <mergeCell ref="E3:F3"/>
    <mergeCell ref="G3:H3"/>
    <mergeCell ref="I3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G18" sqref="G18"/>
    </sheetView>
  </sheetViews>
  <sheetFormatPr defaultRowHeight="15"/>
  <cols>
    <col min="1" max="1" width="13.5703125" customWidth="1"/>
    <col min="2" max="2" width="12.85546875" customWidth="1"/>
    <col min="3" max="5" width="11.5703125" customWidth="1"/>
  </cols>
  <sheetData>
    <row r="1" spans="1:5">
      <c r="A1" s="289" t="s">
        <v>159</v>
      </c>
      <c r="B1" s="289"/>
      <c r="C1" s="289"/>
      <c r="D1" s="289"/>
      <c r="E1" s="289"/>
    </row>
    <row r="2" spans="1:5">
      <c r="A2" s="184" t="s">
        <v>52</v>
      </c>
      <c r="B2" s="185"/>
      <c r="C2" s="185"/>
      <c r="D2" s="185"/>
      <c r="E2" s="185"/>
    </row>
    <row r="3" spans="1:5">
      <c r="A3" s="186" t="s">
        <v>160</v>
      </c>
      <c r="B3" s="187" t="s">
        <v>150</v>
      </c>
      <c r="C3" s="187" t="s">
        <v>161</v>
      </c>
      <c r="D3" s="187" t="s">
        <v>162</v>
      </c>
      <c r="E3" s="187" t="s">
        <v>163</v>
      </c>
    </row>
    <row r="4" spans="1:5">
      <c r="A4" s="98" t="s">
        <v>31</v>
      </c>
      <c r="B4" s="188">
        <v>18</v>
      </c>
      <c r="C4" s="188">
        <v>23</v>
      </c>
      <c r="D4" s="188">
        <v>25</v>
      </c>
      <c r="E4" s="188">
        <v>25</v>
      </c>
    </row>
    <row r="5" spans="1:5">
      <c r="A5" s="98" t="s">
        <v>32</v>
      </c>
      <c r="B5" s="189">
        <v>25</v>
      </c>
      <c r="C5" s="189">
        <v>25</v>
      </c>
      <c r="D5" s="189">
        <v>25</v>
      </c>
      <c r="E5" s="189">
        <v>25</v>
      </c>
    </row>
    <row r="6" spans="1:5">
      <c r="A6" s="98" t="s">
        <v>33</v>
      </c>
      <c r="B6" s="189">
        <v>17</v>
      </c>
      <c r="C6" s="189">
        <v>17</v>
      </c>
      <c r="D6" s="189">
        <v>17</v>
      </c>
      <c r="E6" s="189">
        <v>17</v>
      </c>
    </row>
    <row r="7" spans="1:5">
      <c r="A7" s="98" t="s">
        <v>34</v>
      </c>
      <c r="B7" s="189">
        <v>2</v>
      </c>
      <c r="C7" s="189">
        <v>2</v>
      </c>
      <c r="D7" s="189">
        <v>5</v>
      </c>
      <c r="E7" s="189">
        <v>5</v>
      </c>
    </row>
    <row r="8" spans="1:5">
      <c r="A8" s="98" t="s">
        <v>35</v>
      </c>
      <c r="B8" s="189">
        <v>8</v>
      </c>
      <c r="C8" s="189">
        <v>8</v>
      </c>
      <c r="D8" s="189">
        <v>16</v>
      </c>
      <c r="E8" s="189">
        <v>16</v>
      </c>
    </row>
    <row r="9" spans="1:5">
      <c r="A9" s="98" t="s">
        <v>36</v>
      </c>
      <c r="B9" s="189">
        <v>0</v>
      </c>
      <c r="C9" s="189">
        <v>0</v>
      </c>
      <c r="D9" s="189">
        <v>12</v>
      </c>
      <c r="E9" s="189">
        <v>12</v>
      </c>
    </row>
    <row r="10" spans="1:5">
      <c r="A10" s="98" t="s">
        <v>37</v>
      </c>
      <c r="B10" s="189">
        <v>19</v>
      </c>
      <c r="C10" s="189">
        <v>19</v>
      </c>
      <c r="D10" s="189">
        <v>19</v>
      </c>
      <c r="E10" s="189">
        <v>19</v>
      </c>
    </row>
    <row r="11" spans="1:5">
      <c r="A11" s="98" t="s">
        <v>38</v>
      </c>
      <c r="B11" s="189">
        <v>22</v>
      </c>
      <c r="C11" s="189">
        <v>22</v>
      </c>
      <c r="D11" s="189">
        <v>22</v>
      </c>
      <c r="E11" s="189">
        <v>22</v>
      </c>
    </row>
    <row r="12" spans="1:5">
      <c r="A12" s="98" t="s">
        <v>39</v>
      </c>
      <c r="B12" s="189">
        <v>21</v>
      </c>
      <c r="C12" s="189">
        <v>21</v>
      </c>
      <c r="D12" s="189">
        <v>21</v>
      </c>
      <c r="E12" s="189">
        <v>21</v>
      </c>
    </row>
    <row r="13" spans="1:5">
      <c r="A13" s="98" t="s">
        <v>40</v>
      </c>
      <c r="B13" s="189">
        <v>21</v>
      </c>
      <c r="C13" s="189">
        <v>21</v>
      </c>
      <c r="D13" s="189">
        <v>21</v>
      </c>
      <c r="E13" s="189">
        <v>21</v>
      </c>
    </row>
    <row r="14" spans="1:5">
      <c r="A14" s="98" t="s">
        <v>41</v>
      </c>
      <c r="B14" s="189">
        <v>29</v>
      </c>
      <c r="C14" s="189">
        <v>29</v>
      </c>
      <c r="D14" s="189">
        <v>29</v>
      </c>
      <c r="E14" s="189">
        <v>29</v>
      </c>
    </row>
    <row r="15" spans="1:5">
      <c r="A15" s="98" t="s">
        <v>42</v>
      </c>
      <c r="B15" s="189">
        <v>0</v>
      </c>
      <c r="C15" s="189">
        <v>0</v>
      </c>
      <c r="D15" s="189">
        <v>17</v>
      </c>
      <c r="E15" s="189">
        <v>17</v>
      </c>
    </row>
    <row r="16" spans="1:5">
      <c r="A16" s="98" t="s">
        <v>43</v>
      </c>
      <c r="B16" s="189">
        <v>79</v>
      </c>
      <c r="C16" s="189">
        <v>0</v>
      </c>
      <c r="D16" s="189">
        <v>79</v>
      </c>
      <c r="E16" s="189">
        <v>79</v>
      </c>
    </row>
    <row r="17" spans="1:5">
      <c r="A17" s="98" t="s">
        <v>45</v>
      </c>
      <c r="B17" s="189">
        <v>232</v>
      </c>
      <c r="C17" s="189">
        <v>232</v>
      </c>
      <c r="D17" s="189">
        <v>232</v>
      </c>
      <c r="E17" s="189">
        <v>232</v>
      </c>
    </row>
    <row r="18" spans="1:5">
      <c r="A18" s="98" t="s">
        <v>44</v>
      </c>
      <c r="B18" s="189">
        <v>34</v>
      </c>
      <c r="C18" s="189">
        <v>34</v>
      </c>
      <c r="D18" s="189">
        <v>34</v>
      </c>
      <c r="E18" s="189">
        <v>34</v>
      </c>
    </row>
    <row r="19" spans="1:5">
      <c r="A19" s="190" t="s">
        <v>101</v>
      </c>
      <c r="B19" s="191">
        <f>SUM(B4:B18)</f>
        <v>527</v>
      </c>
      <c r="C19" s="191">
        <f>SUM(C4:C18)</f>
        <v>453</v>
      </c>
      <c r="D19" s="191">
        <f>SUM(D4:D18)</f>
        <v>574</v>
      </c>
      <c r="E19" s="191">
        <f>SUM(E4:E18)</f>
        <v>574</v>
      </c>
    </row>
    <row r="20" spans="1:5">
      <c r="A20" s="91" t="s">
        <v>102</v>
      </c>
      <c r="B20" s="185"/>
      <c r="C20" s="185"/>
      <c r="D20" s="185"/>
      <c r="E20" s="185"/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35:G82"/>
  <sheetViews>
    <sheetView topLeftCell="A34" workbookViewId="0">
      <selection activeCell="H51" sqref="H51"/>
    </sheetView>
  </sheetViews>
  <sheetFormatPr defaultRowHeight="14.25"/>
  <cols>
    <col min="1" max="1" width="18.5703125" style="203" customWidth="1"/>
    <col min="2" max="2" width="11.140625" style="203" customWidth="1"/>
    <col min="3" max="3" width="12.140625" style="203" customWidth="1"/>
    <col min="4" max="4" width="11.85546875" style="203" customWidth="1"/>
    <col min="5" max="5" width="9.140625" style="203"/>
    <col min="6" max="6" width="13.28515625" style="203" customWidth="1"/>
    <col min="7" max="16384" width="9.140625" style="192"/>
  </cols>
  <sheetData>
    <row r="35" spans="1:7">
      <c r="A35" s="290" t="s">
        <v>164</v>
      </c>
      <c r="B35" s="290"/>
      <c r="C35" s="290"/>
      <c r="D35" s="290"/>
      <c r="E35" s="290"/>
      <c r="F35" s="290"/>
    </row>
    <row r="36" spans="1:7">
      <c r="A36" s="193" t="s">
        <v>165</v>
      </c>
      <c r="B36" s="193"/>
      <c r="C36" s="193"/>
      <c r="D36" s="193"/>
      <c r="E36" s="193"/>
      <c r="F36" s="193"/>
    </row>
    <row r="37" spans="1:7">
      <c r="A37" s="193"/>
      <c r="B37" s="193"/>
      <c r="C37" s="193"/>
      <c r="D37" s="193"/>
      <c r="E37" s="193"/>
      <c r="F37" s="193"/>
    </row>
    <row r="38" spans="1:7">
      <c r="A38" s="291" t="s">
        <v>166</v>
      </c>
      <c r="B38" s="291" t="s">
        <v>167</v>
      </c>
      <c r="C38" s="291" t="s">
        <v>168</v>
      </c>
      <c r="D38" s="291" t="s">
        <v>169</v>
      </c>
      <c r="E38" s="291" t="s">
        <v>170</v>
      </c>
      <c r="F38" s="291" t="s">
        <v>171</v>
      </c>
    </row>
    <row r="39" spans="1:7" s="194" customFormat="1" ht="15">
      <c r="A39" s="292"/>
      <c r="B39" s="292"/>
      <c r="C39" s="292"/>
      <c r="D39" s="292"/>
      <c r="E39" s="292"/>
      <c r="F39" s="292"/>
    </row>
    <row r="40" spans="1:7" s="195" customFormat="1">
      <c r="A40" s="293"/>
      <c r="B40" s="293"/>
      <c r="C40" s="293"/>
      <c r="D40" s="293"/>
      <c r="E40" s="293"/>
      <c r="F40" s="293"/>
    </row>
    <row r="41" spans="1:7" s="195" customFormat="1">
      <c r="A41" s="196" t="s">
        <v>172</v>
      </c>
      <c r="B41" s="197">
        <v>1071</v>
      </c>
      <c r="C41" s="198">
        <v>22</v>
      </c>
      <c r="D41" s="198">
        <v>5</v>
      </c>
      <c r="E41" s="198">
        <v>4</v>
      </c>
      <c r="F41" s="199">
        <f>D41/B41*10000</f>
        <v>46.685340802987859</v>
      </c>
      <c r="G41" s="200"/>
    </row>
    <row r="42" spans="1:7" s="195" customFormat="1">
      <c r="A42" s="196" t="s">
        <v>173</v>
      </c>
      <c r="B42" s="197">
        <v>1344</v>
      </c>
      <c r="C42" s="198">
        <v>34</v>
      </c>
      <c r="D42" s="198">
        <v>32</v>
      </c>
      <c r="E42" s="198">
        <v>16</v>
      </c>
      <c r="F42" s="199">
        <f t="shared" ref="F42:F56" si="0">D42/B42*10000</f>
        <v>238.09523809523807</v>
      </c>
      <c r="G42" s="200"/>
    </row>
    <row r="43" spans="1:7" s="195" customFormat="1">
      <c r="A43" s="196" t="s">
        <v>174</v>
      </c>
      <c r="B43" s="197">
        <v>1072</v>
      </c>
      <c r="C43" s="198">
        <v>93</v>
      </c>
      <c r="D43" s="198">
        <v>96</v>
      </c>
      <c r="E43" s="198">
        <v>41</v>
      </c>
      <c r="F43" s="199">
        <f t="shared" si="0"/>
        <v>895.52238805970148</v>
      </c>
      <c r="G43" s="200"/>
    </row>
    <row r="44" spans="1:7" s="195" customFormat="1">
      <c r="A44" s="196" t="s">
        <v>175</v>
      </c>
      <c r="B44" s="197">
        <v>671</v>
      </c>
      <c r="C44" s="198">
        <v>1</v>
      </c>
      <c r="D44" s="198">
        <v>0</v>
      </c>
      <c r="E44" s="198">
        <v>0</v>
      </c>
      <c r="F44" s="199">
        <f t="shared" si="0"/>
        <v>0</v>
      </c>
      <c r="G44" s="200"/>
    </row>
    <row r="45" spans="1:7" s="195" customFormat="1">
      <c r="A45" s="196" t="s">
        <v>176</v>
      </c>
      <c r="B45" s="197">
        <v>742</v>
      </c>
      <c r="C45" s="198">
        <v>31</v>
      </c>
      <c r="D45" s="198">
        <v>27</v>
      </c>
      <c r="E45" s="198">
        <v>7</v>
      </c>
      <c r="F45" s="199">
        <f t="shared" si="0"/>
        <v>363.88140161725067</v>
      </c>
      <c r="G45" s="200"/>
    </row>
    <row r="46" spans="1:7" s="195" customFormat="1">
      <c r="A46" s="196" t="s">
        <v>177</v>
      </c>
      <c r="B46" s="197">
        <v>989</v>
      </c>
      <c r="C46" s="198">
        <v>6</v>
      </c>
      <c r="D46" s="198">
        <v>3</v>
      </c>
      <c r="E46" s="198">
        <v>1</v>
      </c>
      <c r="F46" s="199">
        <f t="shared" si="0"/>
        <v>30.333670374115268</v>
      </c>
      <c r="G46" s="200"/>
    </row>
    <row r="47" spans="1:7" s="195" customFormat="1">
      <c r="A47" s="196" t="s">
        <v>178</v>
      </c>
      <c r="B47" s="197">
        <v>1417</v>
      </c>
      <c r="C47" s="198">
        <v>7</v>
      </c>
      <c r="D47" s="198">
        <v>1</v>
      </c>
      <c r="E47" s="198">
        <v>0</v>
      </c>
      <c r="F47" s="199">
        <f t="shared" si="0"/>
        <v>7.0571630204657732</v>
      </c>
      <c r="G47" s="200"/>
    </row>
    <row r="48" spans="1:7" s="195" customFormat="1">
      <c r="A48" s="196" t="s">
        <v>179</v>
      </c>
      <c r="B48" s="197">
        <v>1640</v>
      </c>
      <c r="C48" s="198">
        <v>33</v>
      </c>
      <c r="D48" s="198">
        <v>28</v>
      </c>
      <c r="E48" s="198">
        <v>14</v>
      </c>
      <c r="F48" s="199">
        <f t="shared" si="0"/>
        <v>170.73170731707319</v>
      </c>
      <c r="G48" s="200"/>
    </row>
    <row r="49" spans="1:7" s="195" customFormat="1">
      <c r="A49" s="196" t="s">
        <v>180</v>
      </c>
      <c r="B49" s="197">
        <v>1583</v>
      </c>
      <c r="C49" s="198">
        <v>62</v>
      </c>
      <c r="D49" s="198">
        <v>54</v>
      </c>
      <c r="E49" s="198">
        <v>32</v>
      </c>
      <c r="F49" s="199">
        <f t="shared" si="0"/>
        <v>341.12444725205302</v>
      </c>
      <c r="G49" s="200"/>
    </row>
    <row r="50" spans="1:7" s="195" customFormat="1">
      <c r="A50" s="196" t="s">
        <v>181</v>
      </c>
      <c r="B50" s="197">
        <v>1216</v>
      </c>
      <c r="C50" s="198">
        <v>55</v>
      </c>
      <c r="D50" s="198">
        <v>37</v>
      </c>
      <c r="E50" s="198">
        <v>12</v>
      </c>
      <c r="F50" s="199">
        <f t="shared" si="0"/>
        <v>304.2763157894737</v>
      </c>
      <c r="G50" s="200"/>
    </row>
    <row r="51" spans="1:7" s="195" customFormat="1">
      <c r="A51" s="196" t="s">
        <v>182</v>
      </c>
      <c r="B51" s="197">
        <v>1456</v>
      </c>
      <c r="C51" s="198">
        <v>45</v>
      </c>
      <c r="D51" s="198">
        <v>38</v>
      </c>
      <c r="E51" s="198">
        <v>23</v>
      </c>
      <c r="F51" s="199">
        <f t="shared" si="0"/>
        <v>260.98901098901098</v>
      </c>
      <c r="G51" s="200"/>
    </row>
    <row r="52" spans="1:7" s="195" customFormat="1">
      <c r="A52" s="196" t="s">
        <v>183</v>
      </c>
      <c r="B52" s="197">
        <v>1428</v>
      </c>
      <c r="C52" s="198">
        <v>46</v>
      </c>
      <c r="D52" s="198">
        <v>58</v>
      </c>
      <c r="E52" s="198">
        <v>29</v>
      </c>
      <c r="F52" s="199">
        <f t="shared" si="0"/>
        <v>406.1624649859944</v>
      </c>
      <c r="G52" s="200"/>
    </row>
    <row r="53" spans="1:7" s="195" customFormat="1">
      <c r="A53" s="196" t="s">
        <v>184</v>
      </c>
      <c r="B53" s="197">
        <v>3673</v>
      </c>
      <c r="C53" s="198">
        <v>102</v>
      </c>
      <c r="D53" s="198">
        <v>82</v>
      </c>
      <c r="E53" s="198">
        <v>45</v>
      </c>
      <c r="F53" s="199">
        <f t="shared" si="0"/>
        <v>223.25074870677918</v>
      </c>
      <c r="G53" s="200"/>
    </row>
    <row r="54" spans="1:7" s="195" customFormat="1">
      <c r="A54" s="196" t="s">
        <v>185</v>
      </c>
      <c r="B54" s="197">
        <v>9882</v>
      </c>
      <c r="C54" s="198">
        <v>432</v>
      </c>
      <c r="D54" s="198">
        <v>193</v>
      </c>
      <c r="E54" s="198">
        <v>116</v>
      </c>
      <c r="F54" s="199">
        <f t="shared" si="0"/>
        <v>195.30459421169803</v>
      </c>
      <c r="G54" s="200"/>
    </row>
    <row r="55" spans="1:7" s="195" customFormat="1">
      <c r="A55" s="196" t="s">
        <v>186</v>
      </c>
      <c r="B55" s="197">
        <v>1902</v>
      </c>
      <c r="C55" s="198">
        <v>18</v>
      </c>
      <c r="D55" s="198">
        <v>13</v>
      </c>
      <c r="E55" s="198">
        <v>10</v>
      </c>
      <c r="F55" s="199">
        <f t="shared" si="0"/>
        <v>68.349106203995788</v>
      </c>
      <c r="G55" s="200"/>
    </row>
    <row r="56" spans="1:7">
      <c r="A56" s="201" t="s">
        <v>187</v>
      </c>
      <c r="B56" s="202">
        <f>SUM(B41:B55)</f>
        <v>30086</v>
      </c>
      <c r="C56" s="202">
        <v>987</v>
      </c>
      <c r="D56" s="202">
        <f>SUM(D41:D55)</f>
        <v>667</v>
      </c>
      <c r="E56" s="202">
        <f>SUM(E41:E55)</f>
        <v>350</v>
      </c>
      <c r="F56" s="202">
        <f t="shared" si="0"/>
        <v>221.69779964102906</v>
      </c>
    </row>
    <row r="66" spans="2:3">
      <c r="B66" s="204"/>
      <c r="C66" s="204"/>
    </row>
    <row r="67" spans="2:3">
      <c r="B67" s="204"/>
      <c r="C67" s="204"/>
    </row>
    <row r="68" spans="2:3">
      <c r="B68" s="204"/>
      <c r="C68" s="204"/>
    </row>
    <row r="69" spans="2:3">
      <c r="B69" s="204"/>
      <c r="C69" s="204"/>
    </row>
    <row r="70" spans="2:3">
      <c r="B70" s="204"/>
      <c r="C70" s="204"/>
    </row>
    <row r="71" spans="2:3">
      <c r="B71" s="204"/>
      <c r="C71" s="204"/>
    </row>
    <row r="72" spans="2:3">
      <c r="B72" s="204"/>
      <c r="C72" s="204"/>
    </row>
    <row r="73" spans="2:3">
      <c r="B73" s="204"/>
      <c r="C73" s="204"/>
    </row>
    <row r="74" spans="2:3">
      <c r="B74" s="204"/>
      <c r="C74" s="204"/>
    </row>
    <row r="75" spans="2:3">
      <c r="B75" s="204"/>
      <c r="C75" s="204"/>
    </row>
    <row r="76" spans="2:3">
      <c r="B76" s="204"/>
      <c r="C76" s="204"/>
    </row>
    <row r="77" spans="2:3">
      <c r="B77" s="204"/>
      <c r="C77" s="204"/>
    </row>
    <row r="78" spans="2:3">
      <c r="B78" s="204"/>
      <c r="C78" s="204"/>
    </row>
    <row r="79" spans="2:3">
      <c r="B79" s="204"/>
      <c r="C79" s="204"/>
    </row>
    <row r="80" spans="2:3">
      <c r="B80" s="204"/>
      <c r="C80" s="204"/>
    </row>
    <row r="81" spans="2:3">
      <c r="B81" s="204"/>
      <c r="C81" s="204"/>
    </row>
    <row r="82" spans="2:3">
      <c r="B82" s="204"/>
      <c r="C82" s="204"/>
    </row>
  </sheetData>
  <mergeCells count="7">
    <mergeCell ref="A35:F35"/>
    <mergeCell ref="A38:A40"/>
    <mergeCell ref="B38:B40"/>
    <mergeCell ref="C38:C40"/>
    <mergeCell ref="D38:D40"/>
    <mergeCell ref="E38:E40"/>
    <mergeCell ref="F38:F4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J14" sqref="J14"/>
    </sheetView>
  </sheetViews>
  <sheetFormatPr defaultColWidth="9.7109375" defaultRowHeight="12.75"/>
  <cols>
    <col min="1" max="1" width="9.7109375" style="486"/>
    <col min="2" max="2" width="9.7109375" style="490"/>
    <col min="3" max="5" width="9.7109375" style="486"/>
    <col min="6" max="6" width="9.7109375" style="488"/>
    <col min="7" max="16384" width="9.7109375" style="489"/>
  </cols>
  <sheetData>
    <row r="1" spans="1:6" ht="15.75">
      <c r="B1" s="487" t="s">
        <v>401</v>
      </c>
      <c r="C1" s="487"/>
      <c r="D1" s="487"/>
    </row>
    <row r="2" spans="1:6" ht="15.75">
      <c r="B2" s="487"/>
      <c r="C2" s="487"/>
      <c r="D2" s="487"/>
    </row>
    <row r="3" spans="1:6">
      <c r="C3" s="491" t="s">
        <v>293</v>
      </c>
    </row>
    <row r="4" spans="1:6" s="498" customFormat="1" ht="25.5">
      <c r="A4" s="492" t="s">
        <v>160</v>
      </c>
      <c r="B4" s="493"/>
      <c r="C4" s="494">
        <v>2016</v>
      </c>
      <c r="D4" s="495">
        <v>2017</v>
      </c>
      <c r="E4" s="496" t="s">
        <v>402</v>
      </c>
      <c r="F4" s="497"/>
    </row>
    <row r="5" spans="1:6" s="498" customFormat="1">
      <c r="A5" s="499" t="s">
        <v>403</v>
      </c>
      <c r="B5" s="499"/>
      <c r="C5" s="500">
        <v>29652</v>
      </c>
      <c r="D5" s="500">
        <v>30029</v>
      </c>
      <c r="E5" s="213">
        <f>D5/C5*100</f>
        <v>101.2714150816134</v>
      </c>
      <c r="F5" s="497"/>
    </row>
    <row r="6" spans="1:6" s="498" customFormat="1">
      <c r="A6" s="501" t="s">
        <v>404</v>
      </c>
      <c r="B6" s="501"/>
      <c r="C6" s="502">
        <f>SUM(C7:C21)</f>
        <v>136</v>
      </c>
      <c r="D6" s="502">
        <f>SUM(D7:D21)</f>
        <v>142</v>
      </c>
      <c r="E6" s="214">
        <f>D6/C6*100</f>
        <v>104.41176470588236</v>
      </c>
      <c r="F6" s="497"/>
    </row>
    <row r="7" spans="1:6" s="498" customFormat="1">
      <c r="A7" s="503" t="s">
        <v>405</v>
      </c>
      <c r="B7" s="504" t="s">
        <v>406</v>
      </c>
      <c r="C7" s="502">
        <v>2</v>
      </c>
      <c r="D7" s="502">
        <v>2</v>
      </c>
      <c r="E7" s="214">
        <v>0</v>
      </c>
      <c r="F7" s="497">
        <f>D7*100/D6</f>
        <v>1.408450704225352</v>
      </c>
    </row>
    <row r="8" spans="1:6" s="498" customFormat="1">
      <c r="A8" s="503"/>
      <c r="B8" s="504" t="s">
        <v>407</v>
      </c>
      <c r="C8" s="502">
        <v>0</v>
      </c>
      <c r="D8" s="502">
        <v>1</v>
      </c>
      <c r="E8" s="214">
        <v>0</v>
      </c>
      <c r="F8" s="497">
        <f>D8*100/D6</f>
        <v>0.70422535211267601</v>
      </c>
    </row>
    <row r="9" spans="1:6" s="498" customFormat="1">
      <c r="A9" s="503"/>
      <c r="B9" s="504" t="s">
        <v>408</v>
      </c>
      <c r="C9" s="502">
        <v>1</v>
      </c>
      <c r="D9" s="502">
        <v>6</v>
      </c>
      <c r="E9" s="214">
        <f>D9/C9*100</f>
        <v>600</v>
      </c>
      <c r="F9" s="497">
        <f>D9*100/D6</f>
        <v>4.225352112676056</v>
      </c>
    </row>
    <row r="10" spans="1:6" s="498" customFormat="1">
      <c r="A10" s="503"/>
      <c r="B10" s="504" t="s">
        <v>409</v>
      </c>
      <c r="C10" s="502">
        <v>0</v>
      </c>
      <c r="D10" s="502">
        <v>1</v>
      </c>
      <c r="E10" s="214">
        <v>0</v>
      </c>
      <c r="F10" s="497">
        <f>D10*100/D6</f>
        <v>0.70422535211267601</v>
      </c>
    </row>
    <row r="11" spans="1:6" s="498" customFormat="1">
      <c r="A11" s="503"/>
      <c r="B11" s="504" t="s">
        <v>410</v>
      </c>
      <c r="C11" s="502">
        <v>1</v>
      </c>
      <c r="D11" s="502">
        <v>0</v>
      </c>
      <c r="E11" s="214">
        <v>0</v>
      </c>
      <c r="F11" s="497">
        <f>D11*100/D6</f>
        <v>0</v>
      </c>
    </row>
    <row r="12" spans="1:6" s="498" customFormat="1">
      <c r="A12" s="503"/>
      <c r="B12" s="504" t="s">
        <v>411</v>
      </c>
      <c r="C12" s="502">
        <v>4</v>
      </c>
      <c r="D12" s="502">
        <v>0</v>
      </c>
      <c r="E12" s="214">
        <v>0</v>
      </c>
      <c r="F12" s="497">
        <f>D12*100/D6</f>
        <v>0</v>
      </c>
    </row>
    <row r="13" spans="1:6" s="498" customFormat="1" ht="63.75">
      <c r="A13" s="503"/>
      <c r="B13" s="505" t="s">
        <v>412</v>
      </c>
      <c r="C13" s="502">
        <v>58</v>
      </c>
      <c r="D13" s="502">
        <v>68</v>
      </c>
      <c r="E13" s="214">
        <f t="shared" ref="E13:E34" si="0">D13/C13*100</f>
        <v>117.24137931034481</v>
      </c>
      <c r="F13" s="497">
        <f>D13*100/D6</f>
        <v>47.887323943661968</v>
      </c>
    </row>
    <row r="14" spans="1:6" s="498" customFormat="1" ht="38.25">
      <c r="A14" s="503"/>
      <c r="B14" s="505" t="s">
        <v>413</v>
      </c>
      <c r="C14" s="502">
        <v>29</v>
      </c>
      <c r="D14" s="502">
        <v>17</v>
      </c>
      <c r="E14" s="214">
        <f t="shared" si="0"/>
        <v>58.620689655172406</v>
      </c>
      <c r="F14" s="497">
        <f>D14*100/D6</f>
        <v>11.971830985915492</v>
      </c>
    </row>
    <row r="15" spans="1:6" s="498" customFormat="1" ht="25.5">
      <c r="A15" s="503"/>
      <c r="B15" s="505" t="s">
        <v>414</v>
      </c>
      <c r="C15" s="502">
        <v>8</v>
      </c>
      <c r="D15" s="502">
        <v>14</v>
      </c>
      <c r="E15" s="214">
        <v>0</v>
      </c>
      <c r="F15" s="497">
        <f>D15*100/D6</f>
        <v>9.8591549295774641</v>
      </c>
    </row>
    <row r="16" spans="1:6" s="498" customFormat="1" ht="105">
      <c r="A16" s="503"/>
      <c r="B16" s="506" t="s">
        <v>415</v>
      </c>
      <c r="C16" s="502">
        <v>14</v>
      </c>
      <c r="D16" s="502">
        <v>18</v>
      </c>
      <c r="E16" s="214">
        <f t="shared" si="0"/>
        <v>128.57142857142858</v>
      </c>
      <c r="F16" s="497">
        <f>D16*100/D6</f>
        <v>12.67605633802817</v>
      </c>
    </row>
    <row r="17" spans="1:6" s="498" customFormat="1">
      <c r="A17" s="503"/>
      <c r="B17" s="504" t="s">
        <v>416</v>
      </c>
      <c r="C17" s="502">
        <v>0</v>
      </c>
      <c r="D17" s="502">
        <v>0</v>
      </c>
      <c r="E17" s="214">
        <v>0</v>
      </c>
      <c r="F17" s="497">
        <f>D17*100/D6</f>
        <v>0</v>
      </c>
    </row>
    <row r="18" spans="1:6" s="498" customFormat="1">
      <c r="A18" s="503"/>
      <c r="B18" s="504" t="s">
        <v>417</v>
      </c>
      <c r="C18" s="502">
        <v>7</v>
      </c>
      <c r="D18" s="502">
        <v>4</v>
      </c>
      <c r="E18" s="214">
        <f t="shared" si="0"/>
        <v>57.142857142857139</v>
      </c>
      <c r="F18" s="497">
        <f>D18*100/D6</f>
        <v>2.816901408450704</v>
      </c>
    </row>
    <row r="19" spans="1:6" s="498" customFormat="1">
      <c r="A19" s="503"/>
      <c r="B19" s="504" t="s">
        <v>418</v>
      </c>
      <c r="C19" s="502">
        <v>0</v>
      </c>
      <c r="D19" s="502">
        <v>0</v>
      </c>
      <c r="E19" s="214">
        <v>0</v>
      </c>
      <c r="F19" s="497">
        <f>D19*100/D6</f>
        <v>0</v>
      </c>
    </row>
    <row r="20" spans="1:6" s="498" customFormat="1">
      <c r="A20" s="503"/>
      <c r="B20" s="504" t="s">
        <v>419</v>
      </c>
      <c r="C20" s="502">
        <v>0</v>
      </c>
      <c r="D20" s="502">
        <v>0</v>
      </c>
      <c r="E20" s="214">
        <v>0</v>
      </c>
      <c r="F20" s="497">
        <f>D20*100/D6</f>
        <v>0</v>
      </c>
    </row>
    <row r="21" spans="1:6" s="498" customFormat="1">
      <c r="A21" s="503"/>
      <c r="B21" s="504" t="s">
        <v>420</v>
      </c>
      <c r="C21" s="502">
        <v>12</v>
      </c>
      <c r="D21" s="502">
        <v>11</v>
      </c>
      <c r="E21" s="214">
        <f t="shared" si="0"/>
        <v>91.666666666666657</v>
      </c>
      <c r="F21" s="497">
        <f>D21*100/D6</f>
        <v>7.746478873239437</v>
      </c>
    </row>
    <row r="22" spans="1:6" s="498" customFormat="1">
      <c r="A22" s="503" t="s">
        <v>421</v>
      </c>
      <c r="B22" s="504" t="s">
        <v>422</v>
      </c>
      <c r="C22" s="502">
        <v>45</v>
      </c>
      <c r="D22" s="502">
        <v>31</v>
      </c>
      <c r="E22" s="214">
        <f t="shared" si="0"/>
        <v>68.888888888888886</v>
      </c>
      <c r="F22" s="497">
        <f>D22*100/D6</f>
        <v>21.830985915492956</v>
      </c>
    </row>
    <row r="23" spans="1:6" s="498" customFormat="1">
      <c r="A23" s="503"/>
      <c r="B23" s="504" t="s">
        <v>423</v>
      </c>
      <c r="C23" s="502">
        <v>6</v>
      </c>
      <c r="D23" s="502">
        <v>3</v>
      </c>
      <c r="E23" s="214">
        <f t="shared" si="0"/>
        <v>50</v>
      </c>
      <c r="F23" s="497">
        <f>D23*100/D6</f>
        <v>2.112676056338028</v>
      </c>
    </row>
    <row r="24" spans="1:6" s="498" customFormat="1">
      <c r="A24" s="503"/>
      <c r="B24" s="507" t="s">
        <v>424</v>
      </c>
      <c r="C24" s="502">
        <v>2</v>
      </c>
      <c r="D24" s="502">
        <v>0</v>
      </c>
      <c r="E24" s="214">
        <f t="shared" si="0"/>
        <v>0</v>
      </c>
      <c r="F24" s="497">
        <f>D24*100/D6</f>
        <v>0</v>
      </c>
    </row>
    <row r="25" spans="1:6" s="498" customFormat="1">
      <c r="A25" s="503"/>
      <c r="B25" s="504" t="s">
        <v>425</v>
      </c>
      <c r="C25" s="508">
        <v>27</v>
      </c>
      <c r="D25" s="508">
        <v>29</v>
      </c>
      <c r="E25" s="214">
        <f t="shared" si="0"/>
        <v>107.40740740740742</v>
      </c>
      <c r="F25" s="497">
        <f>D25*100/D6</f>
        <v>20.422535211267604</v>
      </c>
    </row>
    <row r="26" spans="1:6" s="498" customFormat="1">
      <c r="A26" s="503"/>
      <c r="B26" s="504" t="s">
        <v>426</v>
      </c>
      <c r="C26" s="502">
        <v>4</v>
      </c>
      <c r="D26" s="502">
        <v>6</v>
      </c>
      <c r="E26" s="214">
        <f t="shared" si="0"/>
        <v>150</v>
      </c>
      <c r="F26" s="497">
        <f>D26*100/D6</f>
        <v>4.225352112676056</v>
      </c>
    </row>
    <row r="27" spans="1:6" s="498" customFormat="1">
      <c r="A27" s="509" t="s">
        <v>427</v>
      </c>
      <c r="B27" s="504" t="s">
        <v>428</v>
      </c>
      <c r="C27" s="502">
        <v>77</v>
      </c>
      <c r="D27" s="502">
        <v>90</v>
      </c>
      <c r="E27" s="214">
        <f t="shared" si="0"/>
        <v>116.88311688311688</v>
      </c>
      <c r="F27" s="497"/>
    </row>
    <row r="28" spans="1:6" s="498" customFormat="1">
      <c r="A28" s="509"/>
      <c r="B28" s="504" t="s">
        <v>429</v>
      </c>
      <c r="C28" s="502">
        <v>57</v>
      </c>
      <c r="D28" s="502">
        <v>31</v>
      </c>
      <c r="E28" s="214">
        <f t="shared" si="0"/>
        <v>54.385964912280706</v>
      </c>
      <c r="F28" s="497"/>
    </row>
    <row r="29" spans="1:6" s="498" customFormat="1">
      <c r="A29" s="509"/>
      <c r="B29" s="504" t="s">
        <v>430</v>
      </c>
      <c r="C29" s="502">
        <v>2</v>
      </c>
      <c r="D29" s="502">
        <v>18</v>
      </c>
      <c r="E29" s="214">
        <v>0</v>
      </c>
      <c r="F29" s="497"/>
    </row>
    <row r="30" spans="1:6" s="498" customFormat="1">
      <c r="A30" s="509"/>
      <c r="B30" s="504" t="s">
        <v>431</v>
      </c>
      <c r="C30" s="508">
        <v>2</v>
      </c>
      <c r="D30" s="502">
        <v>3</v>
      </c>
      <c r="E30" s="214">
        <v>0</v>
      </c>
      <c r="F30" s="497"/>
    </row>
    <row r="31" spans="1:6" s="498" customFormat="1">
      <c r="A31" s="510" t="s">
        <v>432</v>
      </c>
      <c r="B31" s="510"/>
      <c r="C31" s="508">
        <v>130</v>
      </c>
      <c r="D31" s="502">
        <v>109</v>
      </c>
      <c r="E31" s="214">
        <f>D31/C31*100</f>
        <v>83.846153846153854</v>
      </c>
      <c r="F31" s="497"/>
    </row>
    <row r="32" spans="1:6" s="498" customFormat="1">
      <c r="A32" s="504" t="s">
        <v>433</v>
      </c>
      <c r="B32" s="504"/>
      <c r="C32" s="511">
        <v>483.5</v>
      </c>
      <c r="D32" s="214">
        <v>394.6</v>
      </c>
      <c r="E32" s="214">
        <f>D32/C32*100</f>
        <v>81.613236814891422</v>
      </c>
      <c r="F32" s="497"/>
    </row>
    <row r="33" spans="1:6" s="498" customFormat="1">
      <c r="A33" s="504" t="s">
        <v>434</v>
      </c>
      <c r="B33" s="504"/>
      <c r="C33" s="511">
        <v>331.3</v>
      </c>
      <c r="D33" s="214">
        <v>286.3</v>
      </c>
      <c r="E33" s="214">
        <f t="shared" si="0"/>
        <v>86.417144581949884</v>
      </c>
      <c r="F33" s="497"/>
    </row>
    <row r="34" spans="1:6" s="498" customFormat="1">
      <c r="A34" s="504" t="s">
        <v>435</v>
      </c>
      <c r="B34" s="504"/>
      <c r="C34" s="511">
        <v>62.5</v>
      </c>
      <c r="D34" s="511">
        <v>64.599999999999994</v>
      </c>
      <c r="E34" s="214">
        <f t="shared" si="0"/>
        <v>103.35999999999999</v>
      </c>
      <c r="F34" s="497"/>
    </row>
    <row r="35" spans="1:6" s="498" customFormat="1">
      <c r="A35" s="512" t="s">
        <v>436</v>
      </c>
      <c r="B35" s="512"/>
      <c r="C35" s="513">
        <f>C6/C5*10000</f>
        <v>45.865371644408469</v>
      </c>
      <c r="D35" s="513">
        <f>D6/D5*10000</f>
        <v>47.287621965433416</v>
      </c>
      <c r="E35" s="514">
        <f>D35/C35*100</f>
        <v>103.10092400875233</v>
      </c>
      <c r="F35" s="497"/>
    </row>
    <row r="36" spans="1:6" s="498" customFormat="1">
      <c r="A36" s="504"/>
      <c r="B36" s="504"/>
      <c r="C36" s="214"/>
      <c r="D36" s="214"/>
      <c r="E36" s="515"/>
      <c r="F36" s="497"/>
    </row>
  </sheetData>
  <mergeCells count="8">
    <mergeCell ref="A31:B31"/>
    <mergeCell ref="A35:B35"/>
    <mergeCell ref="A4:B4"/>
    <mergeCell ref="A5:B5"/>
    <mergeCell ref="A6:B6"/>
    <mergeCell ref="A7:A21"/>
    <mergeCell ref="A22:A26"/>
    <mergeCell ref="A2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32"/>
  <sheetViews>
    <sheetView tabSelected="1" workbookViewId="0">
      <selection activeCell="U7" sqref="U7"/>
    </sheetView>
  </sheetViews>
  <sheetFormatPr defaultRowHeight="12.75"/>
  <cols>
    <col min="1" max="1" width="18.140625" style="516" customWidth="1"/>
    <col min="2" max="3" width="8.28515625" style="517" customWidth="1"/>
    <col min="4" max="4" width="8.28515625" style="518" customWidth="1"/>
    <col min="5" max="5" width="8.28515625" style="517" customWidth="1"/>
    <col min="6" max="6" width="8.28515625" style="519" customWidth="1"/>
    <col min="7" max="14" width="5.140625" style="517" customWidth="1"/>
    <col min="15" max="15" width="5.140625" style="518" customWidth="1"/>
    <col min="16" max="20" width="5.140625" style="517" customWidth="1"/>
    <col min="21" max="16384" width="9.140625" style="516"/>
  </cols>
  <sheetData>
    <row r="1" spans="1:20" ht="18" customHeight="1">
      <c r="A1" s="520" t="s">
        <v>437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</row>
    <row r="2" spans="1:20" ht="1.5" customHeight="1">
      <c r="B2" s="521"/>
      <c r="C2" s="521"/>
      <c r="D2" s="522"/>
      <c r="E2" s="521"/>
      <c r="F2" s="523"/>
      <c r="G2" s="521"/>
      <c r="H2" s="521"/>
      <c r="I2" s="521"/>
      <c r="J2" s="521"/>
      <c r="K2" s="521"/>
      <c r="L2" s="521"/>
      <c r="M2" s="521"/>
      <c r="N2" s="521"/>
      <c r="O2" s="522"/>
      <c r="P2" s="521"/>
      <c r="Q2" s="524" t="s">
        <v>293</v>
      </c>
      <c r="R2" s="521"/>
      <c r="S2" s="521"/>
      <c r="T2" s="521"/>
    </row>
    <row r="3" spans="1:20" s="531" customFormat="1" ht="50.25" customHeight="1">
      <c r="A3" s="525" t="s">
        <v>438</v>
      </c>
      <c r="B3" s="526" t="s">
        <v>439</v>
      </c>
      <c r="C3" s="526" t="s">
        <v>440</v>
      </c>
      <c r="D3" s="527" t="s">
        <v>441</v>
      </c>
      <c r="E3" s="527" t="s">
        <v>442</v>
      </c>
      <c r="F3" s="528" t="s">
        <v>443</v>
      </c>
      <c r="G3" s="526" t="s">
        <v>408</v>
      </c>
      <c r="H3" s="526" t="s">
        <v>444</v>
      </c>
      <c r="I3" s="526" t="s">
        <v>445</v>
      </c>
      <c r="J3" s="526" t="s">
        <v>446</v>
      </c>
      <c r="K3" s="526" t="s">
        <v>447</v>
      </c>
      <c r="L3" s="526" t="s">
        <v>448</v>
      </c>
      <c r="M3" s="529" t="s">
        <v>449</v>
      </c>
      <c r="N3" s="526" t="s">
        <v>450</v>
      </c>
      <c r="O3" s="530" t="s">
        <v>451</v>
      </c>
      <c r="P3" s="529" t="s">
        <v>452</v>
      </c>
      <c r="Q3" s="526" t="s">
        <v>453</v>
      </c>
      <c r="R3" s="526" t="s">
        <v>454</v>
      </c>
      <c r="S3" s="526" t="s">
        <v>455</v>
      </c>
      <c r="T3" s="526" t="s">
        <v>456</v>
      </c>
    </row>
    <row r="4" spans="1:20" ht="50.25" customHeight="1">
      <c r="A4" s="532"/>
      <c r="B4" s="533"/>
      <c r="C4" s="533"/>
      <c r="D4" s="534"/>
      <c r="E4" s="534"/>
      <c r="F4" s="535"/>
      <c r="G4" s="533"/>
      <c r="H4" s="533"/>
      <c r="I4" s="533"/>
      <c r="J4" s="533"/>
      <c r="K4" s="533"/>
      <c r="L4" s="533"/>
      <c r="M4" s="536"/>
      <c r="N4" s="533"/>
      <c r="O4" s="537"/>
      <c r="P4" s="536"/>
      <c r="Q4" s="533"/>
      <c r="R4" s="533"/>
      <c r="S4" s="533"/>
      <c r="T4" s="533"/>
    </row>
    <row r="5" spans="1:20" s="542" customFormat="1" ht="15" customHeight="1">
      <c r="A5" s="538" t="s">
        <v>31</v>
      </c>
      <c r="B5" s="539">
        <v>1100</v>
      </c>
      <c r="C5" s="540">
        <f t="shared" ref="C5:C19" si="0">D5/B5*10000</f>
        <v>154.54545454545456</v>
      </c>
      <c r="D5" s="500">
        <f t="shared" ref="D5:D20" si="1">SUM(G5:T5)</f>
        <v>17</v>
      </c>
      <c r="E5" s="500">
        <v>12</v>
      </c>
      <c r="F5" s="213">
        <v>117100</v>
      </c>
      <c r="G5" s="500" t="s">
        <v>83</v>
      </c>
      <c r="H5" s="500" t="s">
        <v>83</v>
      </c>
      <c r="I5" s="500" t="s">
        <v>83</v>
      </c>
      <c r="J5" s="500" t="s">
        <v>83</v>
      </c>
      <c r="K5" s="500" t="s">
        <v>83</v>
      </c>
      <c r="L5" s="500" t="s">
        <v>83</v>
      </c>
      <c r="M5" s="500">
        <v>6</v>
      </c>
      <c r="N5" s="500" t="s">
        <v>83</v>
      </c>
      <c r="O5" s="500">
        <v>1</v>
      </c>
      <c r="P5" s="500">
        <v>9</v>
      </c>
      <c r="Q5" s="500" t="s">
        <v>83</v>
      </c>
      <c r="R5" s="500" t="s">
        <v>83</v>
      </c>
      <c r="S5" s="500" t="s">
        <v>83</v>
      </c>
      <c r="T5" s="541">
        <v>1</v>
      </c>
    </row>
    <row r="6" spans="1:20" s="542" customFormat="1" ht="15" customHeight="1">
      <c r="A6" s="543" t="s">
        <v>457</v>
      </c>
      <c r="B6" s="544">
        <v>1372</v>
      </c>
      <c r="C6" s="502">
        <f t="shared" si="0"/>
        <v>65.597667638483969</v>
      </c>
      <c r="D6" s="545">
        <f t="shared" si="1"/>
        <v>9</v>
      </c>
      <c r="E6" s="546">
        <v>6</v>
      </c>
      <c r="F6" s="214">
        <v>42580</v>
      </c>
      <c r="G6" s="546" t="s">
        <v>83</v>
      </c>
      <c r="H6" s="546" t="s">
        <v>83</v>
      </c>
      <c r="I6" s="546" t="s">
        <v>83</v>
      </c>
      <c r="J6" s="546" t="s">
        <v>83</v>
      </c>
      <c r="K6" s="546" t="s">
        <v>83</v>
      </c>
      <c r="L6" s="546" t="s">
        <v>83</v>
      </c>
      <c r="M6" s="546">
        <v>2</v>
      </c>
      <c r="N6" s="508">
        <v>4</v>
      </c>
      <c r="O6" s="546">
        <v>1</v>
      </c>
      <c r="P6" s="546">
        <v>1</v>
      </c>
      <c r="Q6" s="546" t="s">
        <v>83</v>
      </c>
      <c r="R6" s="546" t="s">
        <v>83</v>
      </c>
      <c r="S6" s="546">
        <v>1</v>
      </c>
      <c r="T6" s="547" t="s">
        <v>83</v>
      </c>
    </row>
    <row r="7" spans="1:20" s="542" customFormat="1" ht="15" customHeight="1">
      <c r="A7" s="543" t="s">
        <v>33</v>
      </c>
      <c r="B7" s="544">
        <v>1051</v>
      </c>
      <c r="C7" s="502">
        <f t="shared" si="0"/>
        <v>38.058991436726927</v>
      </c>
      <c r="D7" s="545">
        <f t="shared" si="1"/>
        <v>4</v>
      </c>
      <c r="E7" s="546">
        <v>3</v>
      </c>
      <c r="F7" s="214">
        <v>2800</v>
      </c>
      <c r="G7" s="546" t="s">
        <v>83</v>
      </c>
      <c r="H7" s="546" t="s">
        <v>83</v>
      </c>
      <c r="I7" s="546" t="s">
        <v>83</v>
      </c>
      <c r="J7" s="546" t="s">
        <v>83</v>
      </c>
      <c r="K7" s="546" t="s">
        <v>83</v>
      </c>
      <c r="L7" s="546" t="s">
        <v>83</v>
      </c>
      <c r="M7" s="546">
        <v>2</v>
      </c>
      <c r="N7" s="546" t="s">
        <v>83</v>
      </c>
      <c r="O7" s="546" t="s">
        <v>83</v>
      </c>
      <c r="P7" s="546" t="s">
        <v>83</v>
      </c>
      <c r="Q7" s="546" t="s">
        <v>83</v>
      </c>
      <c r="R7" s="546" t="s">
        <v>83</v>
      </c>
      <c r="S7" s="546">
        <v>1</v>
      </c>
      <c r="T7" s="547">
        <v>1</v>
      </c>
    </row>
    <row r="8" spans="1:20" s="542" customFormat="1" ht="15" customHeight="1">
      <c r="A8" s="543" t="s">
        <v>34</v>
      </c>
      <c r="B8" s="544">
        <v>679</v>
      </c>
      <c r="C8" s="502">
        <f t="shared" si="0"/>
        <v>73.637702503681879</v>
      </c>
      <c r="D8" s="545">
        <f t="shared" si="1"/>
        <v>5</v>
      </c>
      <c r="E8" s="546">
        <v>3</v>
      </c>
      <c r="F8" s="214">
        <v>9600</v>
      </c>
      <c r="G8" s="546" t="s">
        <v>83</v>
      </c>
      <c r="H8" s="546" t="s">
        <v>83</v>
      </c>
      <c r="I8" s="546" t="s">
        <v>83</v>
      </c>
      <c r="J8" s="546" t="s">
        <v>83</v>
      </c>
      <c r="K8" s="546" t="s">
        <v>83</v>
      </c>
      <c r="L8" s="546" t="s">
        <v>83</v>
      </c>
      <c r="M8" s="546">
        <v>4</v>
      </c>
      <c r="N8" s="548" t="s">
        <v>83</v>
      </c>
      <c r="O8" s="546">
        <v>1</v>
      </c>
      <c r="P8" s="546" t="s">
        <v>83</v>
      </c>
      <c r="Q8" s="546" t="s">
        <v>83</v>
      </c>
      <c r="R8" s="546" t="s">
        <v>83</v>
      </c>
      <c r="S8" s="546" t="s">
        <v>83</v>
      </c>
      <c r="T8" s="547" t="s">
        <v>83</v>
      </c>
    </row>
    <row r="9" spans="1:20" s="542" customFormat="1" ht="15" customHeight="1">
      <c r="A9" s="543" t="s">
        <v>35</v>
      </c>
      <c r="B9" s="549">
        <v>760</v>
      </c>
      <c r="C9" s="502">
        <f t="shared" si="0"/>
        <v>78.94736842105263</v>
      </c>
      <c r="D9" s="545">
        <f t="shared" si="1"/>
        <v>6</v>
      </c>
      <c r="E9" s="546">
        <v>5</v>
      </c>
      <c r="F9" s="214">
        <v>15100</v>
      </c>
      <c r="G9" s="546" t="s">
        <v>83</v>
      </c>
      <c r="H9" s="546" t="s">
        <v>83</v>
      </c>
      <c r="I9" s="546" t="s">
        <v>83</v>
      </c>
      <c r="J9" s="546" t="s">
        <v>83</v>
      </c>
      <c r="K9" s="546" t="s">
        <v>83</v>
      </c>
      <c r="L9" s="546" t="s">
        <v>83</v>
      </c>
      <c r="M9" s="546">
        <v>3</v>
      </c>
      <c r="N9" s="546" t="s">
        <v>83</v>
      </c>
      <c r="O9" s="546">
        <v>2</v>
      </c>
      <c r="P9" s="546" t="s">
        <v>83</v>
      </c>
      <c r="Q9" s="546" t="s">
        <v>83</v>
      </c>
      <c r="R9" s="546" t="s">
        <v>83</v>
      </c>
      <c r="S9" s="546" t="s">
        <v>83</v>
      </c>
      <c r="T9" s="547">
        <v>1</v>
      </c>
    </row>
    <row r="10" spans="1:20" s="542" customFormat="1" ht="15" customHeight="1">
      <c r="A10" s="543" t="s">
        <v>36</v>
      </c>
      <c r="B10" s="544">
        <v>963</v>
      </c>
      <c r="C10" s="502">
        <f t="shared" si="0"/>
        <v>20.768431983385256</v>
      </c>
      <c r="D10" s="545">
        <f t="shared" si="1"/>
        <v>2</v>
      </c>
      <c r="E10" s="546">
        <v>1</v>
      </c>
      <c r="F10" s="214">
        <v>500</v>
      </c>
      <c r="G10" s="546">
        <v>1</v>
      </c>
      <c r="H10" s="546" t="s">
        <v>83</v>
      </c>
      <c r="I10" s="546" t="s">
        <v>83</v>
      </c>
      <c r="J10" s="546" t="s">
        <v>83</v>
      </c>
      <c r="K10" s="546" t="s">
        <v>83</v>
      </c>
      <c r="L10" s="546" t="s">
        <v>83</v>
      </c>
      <c r="M10" s="546">
        <v>1</v>
      </c>
      <c r="N10" s="546" t="s">
        <v>83</v>
      </c>
      <c r="O10" s="546" t="s">
        <v>83</v>
      </c>
      <c r="P10" s="546" t="s">
        <v>83</v>
      </c>
      <c r="Q10" s="546" t="s">
        <v>83</v>
      </c>
      <c r="R10" s="546" t="s">
        <v>83</v>
      </c>
      <c r="S10" s="546" t="s">
        <v>83</v>
      </c>
      <c r="T10" s="547" t="s">
        <v>83</v>
      </c>
    </row>
    <row r="11" spans="1:20" s="542" customFormat="1" ht="15" customHeight="1">
      <c r="A11" s="550" t="s">
        <v>37</v>
      </c>
      <c r="B11" s="544">
        <v>1409</v>
      </c>
      <c r="C11" s="502">
        <f t="shared" si="0"/>
        <v>49.680624556422998</v>
      </c>
      <c r="D11" s="545">
        <f t="shared" si="1"/>
        <v>7</v>
      </c>
      <c r="E11" s="546">
        <v>2</v>
      </c>
      <c r="F11" s="214">
        <v>8700</v>
      </c>
      <c r="G11" s="546" t="s">
        <v>83</v>
      </c>
      <c r="H11" s="546" t="s">
        <v>83</v>
      </c>
      <c r="I11" s="546" t="s">
        <v>83</v>
      </c>
      <c r="J11" s="546" t="s">
        <v>83</v>
      </c>
      <c r="K11" s="546" t="s">
        <v>83</v>
      </c>
      <c r="L11" s="546" t="s">
        <v>83</v>
      </c>
      <c r="M11" s="546">
        <v>2</v>
      </c>
      <c r="N11" s="546">
        <v>1</v>
      </c>
      <c r="O11" s="546">
        <v>3</v>
      </c>
      <c r="P11" s="546" t="s">
        <v>83</v>
      </c>
      <c r="Q11" s="546" t="s">
        <v>83</v>
      </c>
      <c r="R11" s="546" t="s">
        <v>83</v>
      </c>
      <c r="S11" s="546">
        <v>1</v>
      </c>
      <c r="T11" s="547" t="s">
        <v>83</v>
      </c>
    </row>
    <row r="12" spans="1:20" s="542" customFormat="1" ht="15" customHeight="1">
      <c r="A12" s="543" t="s">
        <v>38</v>
      </c>
      <c r="B12" s="544">
        <v>1618</v>
      </c>
      <c r="C12" s="502">
        <f t="shared" si="0"/>
        <v>24.72187886279357</v>
      </c>
      <c r="D12" s="545">
        <f t="shared" si="1"/>
        <v>4</v>
      </c>
      <c r="E12" s="546">
        <v>1</v>
      </c>
      <c r="F12" s="214">
        <v>2000</v>
      </c>
      <c r="G12" s="546">
        <v>1</v>
      </c>
      <c r="H12" s="546" t="s">
        <v>83</v>
      </c>
      <c r="I12" s="546" t="s">
        <v>83</v>
      </c>
      <c r="J12" s="546" t="s">
        <v>83</v>
      </c>
      <c r="K12" s="546" t="s">
        <v>83</v>
      </c>
      <c r="L12" s="546" t="s">
        <v>83</v>
      </c>
      <c r="M12" s="546">
        <v>1</v>
      </c>
      <c r="N12" s="546" t="s">
        <v>83</v>
      </c>
      <c r="O12" s="546">
        <v>1</v>
      </c>
      <c r="P12" s="546">
        <v>1</v>
      </c>
      <c r="Q12" s="546" t="s">
        <v>83</v>
      </c>
      <c r="R12" s="546" t="s">
        <v>83</v>
      </c>
      <c r="S12" s="546" t="s">
        <v>83</v>
      </c>
      <c r="T12" s="547" t="s">
        <v>83</v>
      </c>
    </row>
    <row r="13" spans="1:20" s="542" customFormat="1" ht="15" customHeight="1">
      <c r="A13" s="543" t="s">
        <v>39</v>
      </c>
      <c r="B13" s="544">
        <v>1537</v>
      </c>
      <c r="C13" s="502">
        <f t="shared" si="0"/>
        <v>52.049446974625901</v>
      </c>
      <c r="D13" s="545">
        <f t="shared" si="1"/>
        <v>8</v>
      </c>
      <c r="E13" s="551">
        <v>6</v>
      </c>
      <c r="F13" s="214">
        <v>30000</v>
      </c>
      <c r="G13" s="546">
        <v>2</v>
      </c>
      <c r="H13" s="546" t="s">
        <v>83</v>
      </c>
      <c r="I13" s="546" t="s">
        <v>83</v>
      </c>
      <c r="J13" s="546" t="s">
        <v>83</v>
      </c>
      <c r="K13" s="546" t="s">
        <v>83</v>
      </c>
      <c r="L13" s="546" t="s">
        <v>83</v>
      </c>
      <c r="M13" s="546">
        <v>4</v>
      </c>
      <c r="N13" s="546" t="s">
        <v>83</v>
      </c>
      <c r="O13" s="546" t="s">
        <v>83</v>
      </c>
      <c r="P13" s="546">
        <v>2</v>
      </c>
      <c r="Q13" s="546" t="s">
        <v>83</v>
      </c>
      <c r="R13" s="546" t="s">
        <v>83</v>
      </c>
      <c r="S13" s="546" t="s">
        <v>83</v>
      </c>
      <c r="T13" s="547" t="s">
        <v>83</v>
      </c>
    </row>
    <row r="14" spans="1:20" s="542" customFormat="1" ht="15" customHeight="1">
      <c r="A14" s="543" t="s">
        <v>40</v>
      </c>
      <c r="B14" s="544">
        <v>1184</v>
      </c>
      <c r="C14" s="502">
        <f t="shared" si="0"/>
        <v>84.459459459459467</v>
      </c>
      <c r="D14" s="545">
        <f t="shared" si="1"/>
        <v>10</v>
      </c>
      <c r="E14" s="551">
        <v>7</v>
      </c>
      <c r="F14" s="214">
        <v>37090</v>
      </c>
      <c r="G14" s="546" t="s">
        <v>83</v>
      </c>
      <c r="H14" s="546" t="s">
        <v>83</v>
      </c>
      <c r="I14" s="546" t="s">
        <v>83</v>
      </c>
      <c r="J14" s="546" t="s">
        <v>83</v>
      </c>
      <c r="K14" s="546" t="s">
        <v>83</v>
      </c>
      <c r="L14" s="546" t="s">
        <v>83</v>
      </c>
      <c r="M14" s="546">
        <v>4</v>
      </c>
      <c r="N14" s="546">
        <v>1</v>
      </c>
      <c r="O14" s="546">
        <v>2</v>
      </c>
      <c r="P14" s="546">
        <v>1</v>
      </c>
      <c r="Q14" s="546" t="s">
        <v>83</v>
      </c>
      <c r="R14" s="546" t="s">
        <v>83</v>
      </c>
      <c r="S14" s="546">
        <v>1</v>
      </c>
      <c r="T14" s="547">
        <v>1</v>
      </c>
    </row>
    <row r="15" spans="1:20" s="542" customFormat="1" ht="15" customHeight="1">
      <c r="A15" s="543" t="s">
        <v>41</v>
      </c>
      <c r="B15" s="544">
        <v>1465</v>
      </c>
      <c r="C15" s="502">
        <f t="shared" si="0"/>
        <v>27.303754266211605</v>
      </c>
      <c r="D15" s="545">
        <f t="shared" si="1"/>
        <v>4</v>
      </c>
      <c r="E15" s="551">
        <v>3</v>
      </c>
      <c r="F15" s="214">
        <v>19000</v>
      </c>
      <c r="G15" s="546" t="s">
        <v>83</v>
      </c>
      <c r="H15" s="546" t="s">
        <v>83</v>
      </c>
      <c r="I15" s="546" t="s">
        <v>83</v>
      </c>
      <c r="J15" s="546" t="s">
        <v>83</v>
      </c>
      <c r="K15" s="546" t="s">
        <v>83</v>
      </c>
      <c r="L15" s="546" t="s">
        <v>83</v>
      </c>
      <c r="M15" s="546">
        <v>2</v>
      </c>
      <c r="N15" s="546">
        <v>2</v>
      </c>
      <c r="O15" s="546" t="s">
        <v>83</v>
      </c>
      <c r="P15" s="546" t="s">
        <v>83</v>
      </c>
      <c r="Q15" s="546" t="s">
        <v>83</v>
      </c>
      <c r="R15" s="546" t="s">
        <v>83</v>
      </c>
      <c r="S15" s="546" t="s">
        <v>83</v>
      </c>
      <c r="T15" s="547" t="s">
        <v>83</v>
      </c>
    </row>
    <row r="16" spans="1:20" s="542" customFormat="1" ht="15" customHeight="1">
      <c r="A16" s="543" t="s">
        <v>42</v>
      </c>
      <c r="B16" s="544">
        <v>1411</v>
      </c>
      <c r="C16" s="502">
        <f t="shared" si="0"/>
        <v>7.0871722182849046</v>
      </c>
      <c r="D16" s="545">
        <f t="shared" si="1"/>
        <v>1</v>
      </c>
      <c r="E16" s="551">
        <v>0</v>
      </c>
      <c r="F16" s="214">
        <v>10000</v>
      </c>
      <c r="G16" s="546" t="s">
        <v>83</v>
      </c>
      <c r="H16" s="546">
        <v>1</v>
      </c>
      <c r="I16" s="546" t="s">
        <v>83</v>
      </c>
      <c r="J16" s="546" t="s">
        <v>83</v>
      </c>
      <c r="K16" s="546" t="s">
        <v>83</v>
      </c>
      <c r="L16" s="546" t="s">
        <v>83</v>
      </c>
      <c r="M16" s="546" t="s">
        <v>83</v>
      </c>
      <c r="N16" s="546" t="s">
        <v>83</v>
      </c>
      <c r="O16" s="546" t="s">
        <v>83</v>
      </c>
      <c r="P16" s="546" t="s">
        <v>83</v>
      </c>
      <c r="Q16" s="546" t="s">
        <v>83</v>
      </c>
      <c r="R16" s="546" t="s">
        <v>83</v>
      </c>
      <c r="S16" s="546" t="s">
        <v>83</v>
      </c>
      <c r="T16" s="547" t="s">
        <v>83</v>
      </c>
    </row>
    <row r="17" spans="1:20" s="542" customFormat="1" ht="15" customHeight="1">
      <c r="A17" s="543" t="s">
        <v>43</v>
      </c>
      <c r="B17" s="544">
        <v>3680</v>
      </c>
      <c r="C17" s="502">
        <f t="shared" si="0"/>
        <v>5.4347826086956523</v>
      </c>
      <c r="D17" s="545">
        <f t="shared" si="1"/>
        <v>2</v>
      </c>
      <c r="E17" s="551">
        <v>2</v>
      </c>
      <c r="F17" s="214">
        <v>19000</v>
      </c>
      <c r="G17" s="546" t="s">
        <v>83</v>
      </c>
      <c r="H17" s="546" t="s">
        <v>83</v>
      </c>
      <c r="I17" s="546" t="s">
        <v>83</v>
      </c>
      <c r="J17" s="546" t="s">
        <v>83</v>
      </c>
      <c r="K17" s="546" t="s">
        <v>83</v>
      </c>
      <c r="L17" s="546" t="s">
        <v>83</v>
      </c>
      <c r="M17" s="546">
        <v>1</v>
      </c>
      <c r="N17" s="546" t="s">
        <v>83</v>
      </c>
      <c r="O17" s="546">
        <v>1</v>
      </c>
      <c r="P17" s="546" t="s">
        <v>83</v>
      </c>
      <c r="Q17" s="546" t="s">
        <v>83</v>
      </c>
      <c r="R17" s="546" t="s">
        <v>83</v>
      </c>
      <c r="S17" s="546" t="s">
        <v>83</v>
      </c>
      <c r="T17" s="547" t="s">
        <v>83</v>
      </c>
    </row>
    <row r="18" spans="1:20" s="542" customFormat="1" ht="15" customHeight="1">
      <c r="A18" s="543" t="s">
        <v>45</v>
      </c>
      <c r="B18" s="549">
        <v>9956</v>
      </c>
      <c r="C18" s="502">
        <f t="shared" si="0"/>
        <v>57.251908396946568</v>
      </c>
      <c r="D18" s="545">
        <f t="shared" si="1"/>
        <v>57</v>
      </c>
      <c r="E18" s="551">
        <v>44</v>
      </c>
      <c r="F18" s="214">
        <v>61372</v>
      </c>
      <c r="G18" s="546">
        <v>1</v>
      </c>
      <c r="H18" s="546">
        <v>1</v>
      </c>
      <c r="I18" s="546">
        <v>1</v>
      </c>
      <c r="J18" s="546">
        <v>1</v>
      </c>
      <c r="K18" s="546" t="s">
        <v>83</v>
      </c>
      <c r="L18" s="546" t="s">
        <v>83</v>
      </c>
      <c r="M18" s="546">
        <v>32</v>
      </c>
      <c r="N18" s="546">
        <v>9</v>
      </c>
      <c r="O18" s="546">
        <v>1</v>
      </c>
      <c r="P18" s="546">
        <v>3</v>
      </c>
      <c r="Q18" s="546" t="s">
        <v>83</v>
      </c>
      <c r="R18" s="546" t="s">
        <v>83</v>
      </c>
      <c r="S18" s="546">
        <v>1</v>
      </c>
      <c r="T18" s="547">
        <v>7</v>
      </c>
    </row>
    <row r="19" spans="1:20" s="542" customFormat="1" ht="15" customHeight="1">
      <c r="A19" s="543" t="s">
        <v>44</v>
      </c>
      <c r="B19" s="549">
        <v>1844</v>
      </c>
      <c r="C19" s="502">
        <f t="shared" si="0"/>
        <v>32.537960954446852</v>
      </c>
      <c r="D19" s="545">
        <f t="shared" si="1"/>
        <v>6</v>
      </c>
      <c r="E19" s="551">
        <v>5</v>
      </c>
      <c r="F19" s="214">
        <v>13600</v>
      </c>
      <c r="G19" s="546">
        <v>1</v>
      </c>
      <c r="H19" s="546" t="s">
        <v>83</v>
      </c>
      <c r="I19" s="546" t="s">
        <v>83</v>
      </c>
      <c r="J19" s="546" t="s">
        <v>83</v>
      </c>
      <c r="K19" s="546" t="s">
        <v>83</v>
      </c>
      <c r="L19" s="546" t="s">
        <v>83</v>
      </c>
      <c r="M19" s="546">
        <v>4</v>
      </c>
      <c r="N19" s="546" t="s">
        <v>83</v>
      </c>
      <c r="O19" s="546">
        <v>1</v>
      </c>
      <c r="P19" s="546" t="s">
        <v>83</v>
      </c>
      <c r="Q19" s="546" t="s">
        <v>83</v>
      </c>
      <c r="R19" s="546" t="s">
        <v>83</v>
      </c>
      <c r="S19" s="546" t="s">
        <v>83</v>
      </c>
      <c r="T19" s="547" t="s">
        <v>83</v>
      </c>
    </row>
    <row r="20" spans="1:20" s="542" customFormat="1" ht="15" customHeight="1">
      <c r="A20" s="552" t="s">
        <v>420</v>
      </c>
      <c r="B20" s="553" t="s">
        <v>83</v>
      </c>
      <c r="C20" s="554" t="s">
        <v>83</v>
      </c>
      <c r="D20" s="555">
        <f t="shared" si="1"/>
        <v>0</v>
      </c>
      <c r="E20" s="556">
        <v>9</v>
      </c>
      <c r="F20" s="514">
        <v>6200</v>
      </c>
      <c r="G20" s="557" t="s">
        <v>83</v>
      </c>
      <c r="H20" s="557" t="s">
        <v>83</v>
      </c>
      <c r="I20" s="557" t="s">
        <v>83</v>
      </c>
      <c r="J20" s="557" t="s">
        <v>83</v>
      </c>
      <c r="K20" s="557" t="s">
        <v>83</v>
      </c>
      <c r="L20" s="557" t="s">
        <v>83</v>
      </c>
      <c r="M20" s="557" t="s">
        <v>83</v>
      </c>
      <c r="N20" s="557" t="s">
        <v>83</v>
      </c>
      <c r="O20" s="557" t="s">
        <v>83</v>
      </c>
      <c r="P20" s="557" t="s">
        <v>83</v>
      </c>
      <c r="Q20" s="557" t="s">
        <v>83</v>
      </c>
      <c r="R20" s="557" t="s">
        <v>83</v>
      </c>
      <c r="S20" s="557" t="s">
        <v>83</v>
      </c>
      <c r="T20" s="558" t="s">
        <v>83</v>
      </c>
    </row>
    <row r="21" spans="1:20" s="542" customFormat="1" ht="15" customHeight="1">
      <c r="A21" s="559" t="s">
        <v>282</v>
      </c>
      <c r="B21" s="560">
        <f>SUM(B5:B19)</f>
        <v>30029</v>
      </c>
      <c r="C21" s="561">
        <f>D21/B21*10000</f>
        <v>47.287621965433416</v>
      </c>
      <c r="D21" s="562">
        <f>SUM(D5:D19)</f>
        <v>142</v>
      </c>
      <c r="E21" s="563">
        <f>SUM(E5:E20)</f>
        <v>109</v>
      </c>
      <c r="F21" s="564">
        <f>SUM(F5:F20)</f>
        <v>394642</v>
      </c>
      <c r="G21" s="563">
        <f t="shared" ref="G21:T21" si="2">SUM(G5:G19)</f>
        <v>6</v>
      </c>
      <c r="H21" s="563">
        <f t="shared" si="2"/>
        <v>2</v>
      </c>
      <c r="I21" s="563">
        <f t="shared" si="2"/>
        <v>1</v>
      </c>
      <c r="J21" s="563">
        <f t="shared" si="2"/>
        <v>1</v>
      </c>
      <c r="K21" s="563">
        <f t="shared" si="2"/>
        <v>0</v>
      </c>
      <c r="L21" s="563">
        <f t="shared" si="2"/>
        <v>0</v>
      </c>
      <c r="M21" s="563">
        <f t="shared" si="2"/>
        <v>68</v>
      </c>
      <c r="N21" s="563">
        <f t="shared" si="2"/>
        <v>17</v>
      </c>
      <c r="O21" s="562">
        <f t="shared" si="2"/>
        <v>14</v>
      </c>
      <c r="P21" s="563">
        <f t="shared" si="2"/>
        <v>17</v>
      </c>
      <c r="Q21" s="563">
        <f t="shared" si="2"/>
        <v>0</v>
      </c>
      <c r="R21" s="563">
        <f t="shared" si="2"/>
        <v>0</v>
      </c>
      <c r="S21" s="563">
        <f t="shared" si="2"/>
        <v>5</v>
      </c>
      <c r="T21" s="563">
        <f t="shared" si="2"/>
        <v>11</v>
      </c>
    </row>
    <row r="22" spans="1:20" ht="50.25" customHeight="1"/>
    <row r="23" spans="1:20" ht="50.25" customHeight="1"/>
    <row r="24" spans="1:20" ht="50.25" customHeight="1"/>
    <row r="25" spans="1:20" ht="50.25" customHeight="1"/>
    <row r="26" spans="1:20" ht="50.25" customHeight="1"/>
    <row r="27" spans="1:20" ht="50.25" customHeight="1"/>
    <row r="28" spans="1:20" ht="50.25" customHeight="1"/>
    <row r="29" spans="1:20" ht="50.25" customHeight="1"/>
    <row r="30" spans="1:20" ht="50.25" customHeight="1"/>
    <row r="31" spans="1:20" ht="50.25" customHeight="1"/>
    <row r="32" spans="1:20" ht="50.25" customHeight="1"/>
  </sheetData>
  <mergeCells count="21">
    <mergeCell ref="P3:P4"/>
    <mergeCell ref="Q3:Q4"/>
    <mergeCell ref="R3:R4"/>
    <mergeCell ref="S3:S4"/>
    <mergeCell ref="T3:T4"/>
    <mergeCell ref="J3:J4"/>
    <mergeCell ref="K3:K4"/>
    <mergeCell ref="L3:L4"/>
    <mergeCell ref="M3:M4"/>
    <mergeCell ref="N3:N4"/>
    <mergeCell ref="O3:O4"/>
    <mergeCell ref="A1:T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6"/>
  <sheetViews>
    <sheetView workbookViewId="0">
      <selection activeCell="F12" sqref="F12"/>
    </sheetView>
  </sheetViews>
  <sheetFormatPr defaultRowHeight="15"/>
  <cols>
    <col min="1" max="1" width="53.42578125" style="205" customWidth="1"/>
    <col min="2" max="2" width="21.42578125" style="205" customWidth="1"/>
    <col min="3" max="3" width="23.140625" style="205" customWidth="1"/>
    <col min="4" max="16384" width="9.140625" style="205"/>
  </cols>
  <sheetData>
    <row r="1" spans="1:3" ht="15.75">
      <c r="A1" s="294" t="s">
        <v>188</v>
      </c>
      <c r="B1" s="294"/>
      <c r="C1" s="294"/>
    </row>
    <row r="2" spans="1:3">
      <c r="A2" s="206" t="s">
        <v>189</v>
      </c>
      <c r="B2" s="206"/>
      <c r="C2" s="206"/>
    </row>
    <row r="3" spans="1:3" ht="36" customHeight="1">
      <c r="A3" s="207" t="s">
        <v>190</v>
      </c>
      <c r="B3" s="208" t="s">
        <v>191</v>
      </c>
      <c r="C3" s="209" t="s">
        <v>192</v>
      </c>
    </row>
    <row r="4" spans="1:3" ht="16.5" customHeight="1">
      <c r="A4" s="210" t="s">
        <v>193</v>
      </c>
      <c r="B4" s="217">
        <v>22</v>
      </c>
      <c r="C4" s="213">
        <f>B4/B25*100</f>
        <v>27.848101265822784</v>
      </c>
    </row>
    <row r="5" spans="1:3" ht="16.5" customHeight="1">
      <c r="A5" s="210" t="s">
        <v>194</v>
      </c>
      <c r="B5" s="218">
        <v>4</v>
      </c>
      <c r="C5" s="214">
        <f>B5/B25*100</f>
        <v>5.0632911392405067</v>
      </c>
    </row>
    <row r="6" spans="1:3" ht="16.5" customHeight="1">
      <c r="A6" s="210" t="s">
        <v>195</v>
      </c>
      <c r="B6" s="218">
        <v>1</v>
      </c>
      <c r="C6" s="214">
        <f>B6/$B$25*100</f>
        <v>1.2658227848101267</v>
      </c>
    </row>
    <row r="7" spans="1:3" ht="16.5" customHeight="1">
      <c r="A7" s="210" t="s">
        <v>196</v>
      </c>
      <c r="B7" s="217">
        <v>0</v>
      </c>
      <c r="C7" s="214">
        <f>B7/$B$25*100</f>
        <v>0</v>
      </c>
    </row>
    <row r="8" spans="1:3" ht="16.5" customHeight="1">
      <c r="A8" s="210" t="s">
        <v>197</v>
      </c>
      <c r="B8" s="217">
        <v>0</v>
      </c>
      <c r="C8" s="214">
        <f>B8/$B$25*100</f>
        <v>0</v>
      </c>
    </row>
    <row r="9" spans="1:3" ht="16.5" customHeight="1">
      <c r="A9" s="210" t="s">
        <v>198</v>
      </c>
      <c r="B9" s="217">
        <v>0</v>
      </c>
      <c r="C9" s="214">
        <f t="shared" ref="C9:C24" si="0">B9/$B$25*100</f>
        <v>0</v>
      </c>
    </row>
    <row r="10" spans="1:3" ht="16.5" customHeight="1">
      <c r="A10" s="210" t="s">
        <v>199</v>
      </c>
      <c r="B10" s="217">
        <v>19</v>
      </c>
      <c r="C10" s="214">
        <f t="shared" si="0"/>
        <v>24.050632911392405</v>
      </c>
    </row>
    <row r="11" spans="1:3" ht="16.5" customHeight="1">
      <c r="A11" s="210" t="s">
        <v>200</v>
      </c>
      <c r="B11" s="217">
        <v>0</v>
      </c>
      <c r="C11" s="214">
        <f t="shared" si="0"/>
        <v>0</v>
      </c>
    </row>
    <row r="12" spans="1:3" ht="16.5" customHeight="1">
      <c r="A12" s="210" t="s">
        <v>201</v>
      </c>
      <c r="B12" s="218">
        <v>0</v>
      </c>
      <c r="C12" s="214">
        <f t="shared" si="0"/>
        <v>0</v>
      </c>
    </row>
    <row r="13" spans="1:3" ht="16.5" customHeight="1">
      <c r="A13" s="210" t="s">
        <v>202</v>
      </c>
      <c r="B13" s="217">
        <v>0</v>
      </c>
      <c r="C13" s="214">
        <f t="shared" si="0"/>
        <v>0</v>
      </c>
    </row>
    <row r="14" spans="1:3" ht="16.5" customHeight="1">
      <c r="A14" s="210" t="s">
        <v>203</v>
      </c>
      <c r="B14" s="217">
        <v>2</v>
      </c>
      <c r="C14" s="214">
        <f t="shared" si="0"/>
        <v>2.5316455696202533</v>
      </c>
    </row>
    <row r="15" spans="1:3" ht="16.5" customHeight="1">
      <c r="A15" s="210" t="s">
        <v>204</v>
      </c>
      <c r="B15" s="218">
        <v>0</v>
      </c>
      <c r="C15" s="214">
        <f t="shared" si="0"/>
        <v>0</v>
      </c>
    </row>
    <row r="16" spans="1:3" ht="16.5" customHeight="1">
      <c r="A16" s="210" t="s">
        <v>205</v>
      </c>
      <c r="B16" s="217">
        <v>1</v>
      </c>
      <c r="C16" s="214">
        <f t="shared" si="0"/>
        <v>1.2658227848101267</v>
      </c>
    </row>
    <row r="17" spans="1:3" ht="16.5" customHeight="1">
      <c r="A17" s="210" t="s">
        <v>206</v>
      </c>
      <c r="B17" s="217">
        <v>5</v>
      </c>
      <c r="C17" s="214">
        <f t="shared" si="0"/>
        <v>6.3291139240506329</v>
      </c>
    </row>
    <row r="18" spans="1:3" ht="16.5" customHeight="1">
      <c r="A18" s="210" t="s">
        <v>207</v>
      </c>
      <c r="B18" s="217">
        <v>8</v>
      </c>
      <c r="C18" s="214">
        <f t="shared" si="0"/>
        <v>10.126582278481013</v>
      </c>
    </row>
    <row r="19" spans="1:3" ht="16.5" customHeight="1">
      <c r="A19" s="210" t="s">
        <v>208</v>
      </c>
      <c r="B19" s="217">
        <v>11</v>
      </c>
      <c r="C19" s="214">
        <f t="shared" si="0"/>
        <v>13.924050632911392</v>
      </c>
    </row>
    <row r="20" spans="1:3" ht="16.5" customHeight="1">
      <c r="A20" s="210" t="s">
        <v>209</v>
      </c>
      <c r="B20" s="217">
        <v>3</v>
      </c>
      <c r="C20" s="214">
        <f t="shared" si="0"/>
        <v>3.79746835443038</v>
      </c>
    </row>
    <row r="21" spans="1:3" ht="16.5" customHeight="1">
      <c r="A21" s="210" t="s">
        <v>210</v>
      </c>
      <c r="B21" s="217">
        <v>0</v>
      </c>
      <c r="C21" s="214">
        <f t="shared" si="0"/>
        <v>0</v>
      </c>
    </row>
    <row r="22" spans="1:3" ht="16.5" customHeight="1">
      <c r="A22" s="210" t="s">
        <v>211</v>
      </c>
      <c r="B22" s="217">
        <v>3</v>
      </c>
      <c r="C22" s="214">
        <f t="shared" si="0"/>
        <v>3.79746835443038</v>
      </c>
    </row>
    <row r="23" spans="1:3" ht="16.5" customHeight="1">
      <c r="A23" s="210" t="s">
        <v>212</v>
      </c>
      <c r="B23" s="217">
        <v>0</v>
      </c>
      <c r="C23" s="214">
        <f t="shared" si="0"/>
        <v>0</v>
      </c>
    </row>
    <row r="24" spans="1:3" ht="16.5" customHeight="1">
      <c r="A24" s="210" t="s">
        <v>213</v>
      </c>
      <c r="B24" s="217">
        <v>0</v>
      </c>
      <c r="C24" s="215">
        <f t="shared" si="0"/>
        <v>0</v>
      </c>
    </row>
    <row r="25" spans="1:3" ht="12.75" customHeight="1">
      <c r="A25" s="211" t="s">
        <v>214</v>
      </c>
      <c r="B25" s="219">
        <v>79</v>
      </c>
      <c r="C25" s="216">
        <f>SUM(C4:C24)</f>
        <v>99.999999999999986</v>
      </c>
    </row>
    <row r="26" spans="1:3">
      <c r="B26" s="212"/>
      <c r="C26" s="212"/>
    </row>
  </sheetData>
  <mergeCells count="1">
    <mergeCell ref="A1:C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K17" sqref="K17"/>
    </sheetView>
  </sheetViews>
  <sheetFormatPr defaultRowHeight="12.75"/>
  <cols>
    <col min="1" max="1" width="9.140625" style="384"/>
    <col min="2" max="2" width="21.140625" style="384" customWidth="1"/>
    <col min="3" max="6" width="9.140625" style="403"/>
    <col min="7" max="16384" width="9.140625" style="384"/>
  </cols>
  <sheetData>
    <row r="1" spans="1:7">
      <c r="A1" s="385" t="s">
        <v>292</v>
      </c>
      <c r="B1" s="385"/>
      <c r="C1" s="385"/>
      <c r="D1" s="385"/>
      <c r="E1" s="385"/>
      <c r="F1" s="385"/>
      <c r="G1" s="386"/>
    </row>
    <row r="2" spans="1:7">
      <c r="A2" s="387"/>
      <c r="B2" s="388"/>
      <c r="C2" s="389"/>
      <c r="D2" s="389"/>
      <c r="E2" s="389"/>
      <c r="F2" s="389" t="s">
        <v>293</v>
      </c>
      <c r="G2" s="386"/>
    </row>
    <row r="3" spans="1:7">
      <c r="A3" s="390"/>
      <c r="B3" s="391" t="s">
        <v>294</v>
      </c>
      <c r="C3" s="392" t="s">
        <v>274</v>
      </c>
      <c r="D3" s="392" t="s">
        <v>295</v>
      </c>
      <c r="E3" s="392" t="s">
        <v>296</v>
      </c>
      <c r="F3" s="392" t="s">
        <v>297</v>
      </c>
      <c r="G3" s="386"/>
    </row>
    <row r="4" spans="1:7" ht="15.75" customHeight="1">
      <c r="A4" s="308">
        <v>1</v>
      </c>
      <c r="B4" s="393" t="s">
        <v>298</v>
      </c>
      <c r="C4" s="394">
        <v>1433</v>
      </c>
      <c r="D4" s="395">
        <v>1333</v>
      </c>
      <c r="E4" s="394">
        <v>1417</v>
      </c>
      <c r="F4" s="394">
        <v>1233</v>
      </c>
      <c r="G4" s="386"/>
    </row>
    <row r="5" spans="1:7" ht="15.75" customHeight="1">
      <c r="A5" s="308">
        <v>2</v>
      </c>
      <c r="B5" s="393" t="s">
        <v>299</v>
      </c>
      <c r="C5" s="394">
        <v>1200</v>
      </c>
      <c r="D5" s="395">
        <v>1133</v>
      </c>
      <c r="E5" s="394">
        <v>1233</v>
      </c>
      <c r="F5" s="394">
        <v>1033</v>
      </c>
      <c r="G5" s="386"/>
    </row>
    <row r="6" spans="1:7" ht="15.75" customHeight="1">
      <c r="A6" s="308">
        <v>3</v>
      </c>
      <c r="B6" s="393" t="s">
        <v>300</v>
      </c>
      <c r="C6" s="394">
        <v>1000</v>
      </c>
      <c r="D6" s="395">
        <v>933</v>
      </c>
      <c r="E6" s="394">
        <v>1025</v>
      </c>
      <c r="F6" s="394">
        <v>875</v>
      </c>
      <c r="G6" s="386"/>
    </row>
    <row r="7" spans="1:7" ht="15.75" customHeight="1">
      <c r="A7" s="308">
        <v>4</v>
      </c>
      <c r="B7" s="393" t="s">
        <v>301</v>
      </c>
      <c r="C7" s="394">
        <v>850</v>
      </c>
      <c r="D7" s="395">
        <v>800</v>
      </c>
      <c r="E7" s="394">
        <v>850</v>
      </c>
      <c r="F7" s="394">
        <v>783</v>
      </c>
      <c r="G7" s="386"/>
    </row>
    <row r="8" spans="1:7" ht="15.75" customHeight="1">
      <c r="A8" s="308">
        <v>5</v>
      </c>
      <c r="B8" s="393" t="s">
        <v>302</v>
      </c>
      <c r="C8" s="394">
        <v>1000</v>
      </c>
      <c r="D8" s="395">
        <v>1200</v>
      </c>
      <c r="E8" s="394">
        <v>1000</v>
      </c>
      <c r="F8" s="394">
        <v>1400</v>
      </c>
      <c r="G8" s="386"/>
    </row>
    <row r="9" spans="1:7" ht="15.75" customHeight="1">
      <c r="A9" s="308">
        <v>6</v>
      </c>
      <c r="B9" s="393" t="s">
        <v>303</v>
      </c>
      <c r="C9" s="394">
        <v>1700</v>
      </c>
      <c r="D9" s="395">
        <v>1100</v>
      </c>
      <c r="E9" s="394">
        <v>2267</v>
      </c>
      <c r="F9" s="394">
        <v>2000</v>
      </c>
      <c r="G9" s="386"/>
    </row>
    <row r="10" spans="1:7" ht="15.75" customHeight="1">
      <c r="A10" s="308">
        <v>7</v>
      </c>
      <c r="B10" s="393" t="s">
        <v>304</v>
      </c>
      <c r="C10" s="394">
        <v>1200</v>
      </c>
      <c r="D10" s="395">
        <v>1200</v>
      </c>
      <c r="E10" s="394">
        <v>1183</v>
      </c>
      <c r="F10" s="394">
        <v>1133</v>
      </c>
      <c r="G10" s="386"/>
    </row>
    <row r="11" spans="1:7" ht="15.75" customHeight="1">
      <c r="A11" s="308">
        <v>8</v>
      </c>
      <c r="B11" s="393" t="s">
        <v>305</v>
      </c>
      <c r="C11" s="394">
        <v>2233</v>
      </c>
      <c r="D11" s="395">
        <v>2317</v>
      </c>
      <c r="E11" s="394">
        <v>2267</v>
      </c>
      <c r="F11" s="394">
        <v>2100</v>
      </c>
      <c r="G11" s="386"/>
    </row>
    <row r="12" spans="1:7" ht="15.75" customHeight="1">
      <c r="A12" s="308">
        <v>9</v>
      </c>
      <c r="B12" s="393" t="s">
        <v>306</v>
      </c>
      <c r="C12" s="394">
        <v>1633</v>
      </c>
      <c r="D12" s="395">
        <v>1483</v>
      </c>
      <c r="E12" s="394">
        <v>1867</v>
      </c>
      <c r="F12" s="394">
        <v>1600</v>
      </c>
      <c r="G12" s="386"/>
    </row>
    <row r="13" spans="1:7" ht="15.75" customHeight="1">
      <c r="A13" s="308">
        <v>10</v>
      </c>
      <c r="B13" s="396" t="s">
        <v>307</v>
      </c>
      <c r="C13" s="395">
        <v>5000</v>
      </c>
      <c r="D13" s="395">
        <v>6250</v>
      </c>
      <c r="E13" s="394">
        <v>5500</v>
      </c>
      <c r="F13" s="394">
        <v>5667</v>
      </c>
      <c r="G13" s="386"/>
    </row>
    <row r="14" spans="1:7" ht="15.75" customHeight="1">
      <c r="A14" s="308">
        <v>11</v>
      </c>
      <c r="B14" s="396" t="s">
        <v>308</v>
      </c>
      <c r="C14" s="394">
        <v>0</v>
      </c>
      <c r="D14" s="395">
        <v>6000</v>
      </c>
      <c r="E14" s="394">
        <v>5000</v>
      </c>
      <c r="F14" s="394">
        <v>6000</v>
      </c>
      <c r="G14" s="386"/>
    </row>
    <row r="15" spans="1:7" ht="15.75" customHeight="1">
      <c r="A15" s="308">
        <v>12</v>
      </c>
      <c r="B15" s="396" t="s">
        <v>309</v>
      </c>
      <c r="C15" s="394">
        <v>4800</v>
      </c>
      <c r="D15" s="395">
        <v>5000</v>
      </c>
      <c r="E15" s="394">
        <v>4500</v>
      </c>
      <c r="F15" s="394">
        <v>4667</v>
      </c>
      <c r="G15" s="386"/>
    </row>
    <row r="16" spans="1:7" ht="15.75" customHeight="1">
      <c r="A16" s="308">
        <v>13</v>
      </c>
      <c r="B16" s="396" t="s">
        <v>310</v>
      </c>
      <c r="C16" s="394">
        <v>1000</v>
      </c>
      <c r="D16" s="395">
        <v>2000</v>
      </c>
      <c r="E16" s="394">
        <v>3000</v>
      </c>
      <c r="F16" s="394">
        <v>1167</v>
      </c>
      <c r="G16" s="386"/>
    </row>
    <row r="17" spans="1:7" ht="15.75" customHeight="1">
      <c r="A17" s="308">
        <v>14</v>
      </c>
      <c r="B17" s="396" t="s">
        <v>311</v>
      </c>
      <c r="C17" s="394">
        <v>7000</v>
      </c>
      <c r="D17" s="395">
        <v>8167</v>
      </c>
      <c r="E17" s="394">
        <v>8750</v>
      </c>
      <c r="F17" s="394">
        <v>6600</v>
      </c>
      <c r="G17" s="386"/>
    </row>
    <row r="18" spans="1:7" ht="15.75" customHeight="1">
      <c r="A18" s="308">
        <v>15</v>
      </c>
      <c r="B18" s="396" t="s">
        <v>312</v>
      </c>
      <c r="C18" s="394">
        <v>1800</v>
      </c>
      <c r="D18" s="395">
        <v>900</v>
      </c>
      <c r="E18" s="394">
        <v>2500</v>
      </c>
      <c r="F18" s="394">
        <v>1500</v>
      </c>
      <c r="G18" s="386"/>
    </row>
    <row r="19" spans="1:7" ht="15.75" customHeight="1">
      <c r="A19" s="308">
        <v>16</v>
      </c>
      <c r="B19" s="396" t="s">
        <v>313</v>
      </c>
      <c r="C19" s="395">
        <v>2533</v>
      </c>
      <c r="D19" s="395">
        <v>2500</v>
      </c>
      <c r="E19" s="394">
        <v>2500</v>
      </c>
      <c r="F19" s="394">
        <v>2433</v>
      </c>
      <c r="G19" s="386"/>
    </row>
    <row r="20" spans="1:7" ht="15.75" customHeight="1">
      <c r="A20" s="308">
        <v>17</v>
      </c>
      <c r="B20" s="396" t="s">
        <v>314</v>
      </c>
      <c r="C20" s="394">
        <v>13000</v>
      </c>
      <c r="D20" s="395">
        <v>12667</v>
      </c>
      <c r="E20" s="394">
        <v>13000</v>
      </c>
      <c r="F20" s="394">
        <v>12500</v>
      </c>
      <c r="G20" s="386"/>
    </row>
    <row r="21" spans="1:7" ht="15.75" customHeight="1">
      <c r="A21" s="308">
        <v>18</v>
      </c>
      <c r="B21" s="397" t="s">
        <v>315</v>
      </c>
      <c r="C21" s="394">
        <v>327</v>
      </c>
      <c r="D21" s="395">
        <v>337</v>
      </c>
      <c r="E21" s="394">
        <v>303</v>
      </c>
      <c r="F21" s="394">
        <v>333</v>
      </c>
      <c r="G21" s="386"/>
    </row>
    <row r="22" spans="1:7" ht="15.75" customHeight="1">
      <c r="A22" s="308">
        <v>19</v>
      </c>
      <c r="B22" s="396" t="s">
        <v>316</v>
      </c>
      <c r="C22" s="394">
        <v>3633</v>
      </c>
      <c r="D22" s="395">
        <v>3833</v>
      </c>
      <c r="E22" s="394">
        <v>3287</v>
      </c>
      <c r="F22" s="394">
        <v>3133</v>
      </c>
      <c r="G22" s="386"/>
    </row>
    <row r="23" spans="1:7" ht="15.75" customHeight="1">
      <c r="A23" s="308">
        <v>20</v>
      </c>
      <c r="B23" s="397" t="s">
        <v>317</v>
      </c>
      <c r="C23" s="394" t="s">
        <v>83</v>
      </c>
      <c r="D23" s="395">
        <v>1500</v>
      </c>
      <c r="E23" s="394" t="s">
        <v>83</v>
      </c>
      <c r="F23" s="394">
        <v>1500</v>
      </c>
      <c r="G23" s="386"/>
    </row>
    <row r="24" spans="1:7" ht="15.75" customHeight="1">
      <c r="A24" s="308">
        <v>21</v>
      </c>
      <c r="B24" s="396" t="s">
        <v>318</v>
      </c>
      <c r="C24" s="395" t="s">
        <v>83</v>
      </c>
      <c r="D24" s="395">
        <v>15333</v>
      </c>
      <c r="E24" s="394">
        <v>13000</v>
      </c>
      <c r="F24" s="394">
        <v>15000</v>
      </c>
      <c r="G24" s="386"/>
    </row>
    <row r="25" spans="1:7" ht="15.75" customHeight="1">
      <c r="A25" s="308">
        <v>22</v>
      </c>
      <c r="B25" s="396" t="s">
        <v>319</v>
      </c>
      <c r="C25" s="394">
        <v>3400</v>
      </c>
      <c r="D25" s="395">
        <v>3500</v>
      </c>
      <c r="E25" s="394">
        <v>4067</v>
      </c>
      <c r="F25" s="394">
        <v>3233</v>
      </c>
      <c r="G25" s="386"/>
    </row>
    <row r="26" spans="1:7" ht="15.75" customHeight="1">
      <c r="A26" s="308">
        <v>23</v>
      </c>
      <c r="B26" s="396" t="s">
        <v>320</v>
      </c>
      <c r="C26" s="394">
        <v>1400</v>
      </c>
      <c r="D26" s="395">
        <v>1433</v>
      </c>
      <c r="E26" s="394">
        <v>1200</v>
      </c>
      <c r="F26" s="394">
        <v>1400</v>
      </c>
      <c r="G26" s="386"/>
    </row>
    <row r="27" spans="1:7" ht="15.75" customHeight="1">
      <c r="A27" s="308">
        <v>24</v>
      </c>
      <c r="B27" s="396" t="s">
        <v>321</v>
      </c>
      <c r="C27" s="394">
        <v>1600</v>
      </c>
      <c r="D27" s="395">
        <v>2000</v>
      </c>
      <c r="E27" s="394">
        <v>1333</v>
      </c>
      <c r="F27" s="394">
        <v>1500</v>
      </c>
      <c r="G27" s="386"/>
    </row>
    <row r="28" spans="1:7" ht="15.75" customHeight="1">
      <c r="A28" s="308">
        <v>25</v>
      </c>
      <c r="B28" s="396" t="s">
        <v>322</v>
      </c>
      <c r="C28" s="394">
        <v>1400</v>
      </c>
      <c r="D28" s="395">
        <v>1500</v>
      </c>
      <c r="E28" s="394">
        <v>1367</v>
      </c>
      <c r="F28" s="394">
        <v>1733</v>
      </c>
      <c r="G28" s="386"/>
    </row>
    <row r="29" spans="1:7" ht="15.75" customHeight="1">
      <c r="A29" s="308">
        <v>26</v>
      </c>
      <c r="B29" s="396" t="s">
        <v>323</v>
      </c>
      <c r="C29" s="395">
        <v>1200</v>
      </c>
      <c r="D29" s="395">
        <v>1833</v>
      </c>
      <c r="E29" s="394">
        <v>1267</v>
      </c>
      <c r="F29" s="394">
        <v>1500</v>
      </c>
      <c r="G29" s="386"/>
    </row>
    <row r="30" spans="1:7" ht="15.75" customHeight="1">
      <c r="A30" s="308">
        <v>27</v>
      </c>
      <c r="B30" s="396" t="s">
        <v>324</v>
      </c>
      <c r="C30" s="394">
        <v>2333</v>
      </c>
      <c r="D30" s="395">
        <v>2233</v>
      </c>
      <c r="E30" s="394">
        <v>2300</v>
      </c>
      <c r="F30" s="394">
        <v>2200</v>
      </c>
      <c r="G30" s="386"/>
    </row>
    <row r="31" spans="1:7" ht="15.75" customHeight="1">
      <c r="A31" s="308">
        <v>28</v>
      </c>
      <c r="B31" s="396" t="s">
        <v>325</v>
      </c>
      <c r="C31" s="394">
        <v>5233</v>
      </c>
      <c r="D31" s="395">
        <v>5500</v>
      </c>
      <c r="E31" s="394">
        <v>5667</v>
      </c>
      <c r="F31" s="394">
        <v>5500</v>
      </c>
      <c r="G31" s="386"/>
    </row>
    <row r="32" spans="1:7" ht="15.75" customHeight="1">
      <c r="A32" s="308">
        <v>29</v>
      </c>
      <c r="B32" s="396" t="s">
        <v>326</v>
      </c>
      <c r="C32" s="394">
        <v>10167</v>
      </c>
      <c r="D32" s="395">
        <v>10000</v>
      </c>
      <c r="E32" s="394">
        <v>9667</v>
      </c>
      <c r="F32" s="394">
        <v>9833</v>
      </c>
      <c r="G32" s="386"/>
    </row>
    <row r="33" spans="1:7" ht="15.75" customHeight="1">
      <c r="A33" s="308">
        <v>30</v>
      </c>
      <c r="B33" s="396" t="s">
        <v>327</v>
      </c>
      <c r="C33" s="394">
        <v>2100</v>
      </c>
      <c r="D33" s="395">
        <v>2167</v>
      </c>
      <c r="E33" s="394">
        <v>1873</v>
      </c>
      <c r="F33" s="394">
        <v>2033</v>
      </c>
      <c r="G33" s="386"/>
    </row>
    <row r="34" spans="1:7" ht="15.75" customHeight="1">
      <c r="A34" s="308">
        <v>31</v>
      </c>
      <c r="B34" s="396" t="s">
        <v>328</v>
      </c>
      <c r="C34" s="394">
        <v>900</v>
      </c>
      <c r="D34" s="395">
        <v>967</v>
      </c>
      <c r="E34" s="394">
        <v>730</v>
      </c>
      <c r="F34" s="394">
        <v>667</v>
      </c>
      <c r="G34" s="386"/>
    </row>
    <row r="35" spans="1:7" ht="15.75" customHeight="1">
      <c r="A35" s="308">
        <v>32</v>
      </c>
      <c r="B35" s="397" t="s">
        <v>329</v>
      </c>
      <c r="C35" s="394">
        <v>4700</v>
      </c>
      <c r="D35" s="395">
        <v>4700</v>
      </c>
      <c r="E35" s="394">
        <v>4667</v>
      </c>
      <c r="F35" s="394">
        <v>4683</v>
      </c>
      <c r="G35" s="386"/>
    </row>
    <row r="36" spans="1:7" ht="15.75" customHeight="1">
      <c r="A36" s="308">
        <v>33</v>
      </c>
      <c r="B36" s="396" t="s">
        <v>330</v>
      </c>
      <c r="C36" s="394">
        <v>1933</v>
      </c>
      <c r="D36" s="395">
        <v>1967</v>
      </c>
      <c r="E36" s="394">
        <v>1947</v>
      </c>
      <c r="F36" s="394">
        <v>1933</v>
      </c>
      <c r="G36" s="386"/>
    </row>
    <row r="37" spans="1:7" ht="15.75" customHeight="1">
      <c r="A37" s="308">
        <v>34</v>
      </c>
      <c r="B37" s="396" t="s">
        <v>331</v>
      </c>
      <c r="C37" s="394">
        <v>6900</v>
      </c>
      <c r="D37" s="395">
        <v>7000</v>
      </c>
      <c r="E37" s="394">
        <v>6900</v>
      </c>
      <c r="F37" s="394">
        <v>6800</v>
      </c>
      <c r="G37" s="386"/>
    </row>
    <row r="38" spans="1:7" ht="15.75" customHeight="1">
      <c r="A38" s="308">
        <v>35</v>
      </c>
      <c r="B38" s="396" t="s">
        <v>332</v>
      </c>
      <c r="C38" s="394">
        <v>1533</v>
      </c>
      <c r="D38" s="395">
        <v>1600</v>
      </c>
      <c r="E38" s="394">
        <v>1457</v>
      </c>
      <c r="F38" s="394">
        <v>1500</v>
      </c>
      <c r="G38" s="386"/>
    </row>
    <row r="39" spans="1:7" ht="15.75" customHeight="1">
      <c r="A39" s="308">
        <v>36</v>
      </c>
      <c r="B39" s="396" t="s">
        <v>333</v>
      </c>
      <c r="C39" s="394">
        <v>7633</v>
      </c>
      <c r="D39" s="395">
        <v>8100</v>
      </c>
      <c r="E39" s="394">
        <v>7583</v>
      </c>
      <c r="F39" s="394">
        <v>7783</v>
      </c>
      <c r="G39" s="386"/>
    </row>
    <row r="40" spans="1:7" ht="15.75" customHeight="1">
      <c r="A40" s="308">
        <v>37</v>
      </c>
      <c r="B40" s="396" t="s">
        <v>334</v>
      </c>
      <c r="C40" s="394">
        <v>1533</v>
      </c>
      <c r="D40" s="395">
        <v>1467</v>
      </c>
      <c r="E40" s="394">
        <v>1667</v>
      </c>
      <c r="F40" s="394">
        <v>1483</v>
      </c>
      <c r="G40" s="386"/>
    </row>
    <row r="41" spans="1:7" ht="15.75" customHeight="1">
      <c r="A41" s="308">
        <v>38</v>
      </c>
      <c r="B41" s="397" t="s">
        <v>335</v>
      </c>
      <c r="C41" s="394">
        <v>2233</v>
      </c>
      <c r="D41" s="395">
        <v>2250</v>
      </c>
      <c r="E41" s="394">
        <v>2700</v>
      </c>
      <c r="F41" s="394">
        <v>2500</v>
      </c>
      <c r="G41" s="386"/>
    </row>
    <row r="42" spans="1:7" ht="15.75" customHeight="1">
      <c r="A42" s="308">
        <v>39</v>
      </c>
      <c r="B42" s="396" t="s">
        <v>336</v>
      </c>
      <c r="C42" s="394">
        <v>1833</v>
      </c>
      <c r="D42" s="395">
        <v>1800</v>
      </c>
      <c r="E42" s="394">
        <v>1800</v>
      </c>
      <c r="F42" s="394">
        <v>1675</v>
      </c>
      <c r="G42" s="386"/>
    </row>
    <row r="43" spans="1:7" ht="15.75" customHeight="1">
      <c r="A43" s="308">
        <v>40</v>
      </c>
      <c r="B43" s="398" t="s">
        <v>337</v>
      </c>
      <c r="C43" s="394">
        <v>1540</v>
      </c>
      <c r="D43" s="395">
        <v>1477</v>
      </c>
      <c r="E43" s="394">
        <v>1580</v>
      </c>
      <c r="F43" s="394">
        <v>1557</v>
      </c>
      <c r="G43" s="386"/>
    </row>
    <row r="44" spans="1:7" ht="15.75" customHeight="1">
      <c r="A44" s="308">
        <v>41</v>
      </c>
      <c r="B44" s="398" t="s">
        <v>338</v>
      </c>
      <c r="C44" s="394">
        <v>1720</v>
      </c>
      <c r="D44" s="395">
        <v>1583</v>
      </c>
      <c r="E44" s="394">
        <v>1780</v>
      </c>
      <c r="F44" s="394">
        <v>1737</v>
      </c>
      <c r="G44" s="386"/>
    </row>
    <row r="45" spans="1:7" ht="15.75" customHeight="1">
      <c r="A45" s="399">
        <v>42</v>
      </c>
      <c r="B45" s="400" t="s">
        <v>339</v>
      </c>
      <c r="C45" s="401">
        <v>1750</v>
      </c>
      <c r="D45" s="402">
        <v>1683</v>
      </c>
      <c r="E45" s="402">
        <v>1820</v>
      </c>
      <c r="F45" s="401">
        <v>1767</v>
      </c>
      <c r="G45" s="386"/>
    </row>
  </sheetData>
  <mergeCells count="1">
    <mergeCell ref="A1:F1"/>
  </mergeCells>
  <conditionalFormatting sqref="C4:C45">
    <cfRule type="cellIs" dxfId="7" priority="2" stopIfTrue="1" operator="lessThan">
      <formula>0.001</formula>
    </cfRule>
  </conditionalFormatting>
  <conditionalFormatting sqref="E23:E42 D43 E14:E21 E2:E12 F4:F42 C2:D3 A1:A45 B2:B42">
    <cfRule type="cellIs" dxfId="6" priority="1" stopIfTrue="1" operator="lessThan">
      <formula>0.001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K275"/>
  <sheetViews>
    <sheetView workbookViewId="0">
      <selection activeCell="L13" sqref="L13"/>
    </sheetView>
  </sheetViews>
  <sheetFormatPr defaultRowHeight="11.25"/>
  <cols>
    <col min="1" max="7" width="9.140625" style="296"/>
    <col min="8" max="9" width="9.140625" style="325"/>
    <col min="10" max="16" width="9.140625" style="296"/>
    <col min="17" max="17" width="9.140625" style="325"/>
    <col min="18" max="16384" width="9.140625" style="296"/>
  </cols>
  <sheetData>
    <row r="1" spans="1:115">
      <c r="A1" s="404" t="s">
        <v>340</v>
      </c>
      <c r="B1" s="405"/>
      <c r="C1" s="405"/>
      <c r="D1" s="405"/>
      <c r="E1" s="405"/>
      <c r="F1" s="405"/>
      <c r="G1" s="405"/>
      <c r="H1" s="405"/>
      <c r="I1" s="406"/>
    </row>
    <row r="2" spans="1:115">
      <c r="A2" s="405"/>
      <c r="B2" s="405"/>
      <c r="C2" s="405"/>
      <c r="D2" s="405"/>
      <c r="E2" s="405"/>
      <c r="F2" s="405"/>
      <c r="G2" s="405"/>
      <c r="H2" s="405"/>
      <c r="I2" s="407" t="s">
        <v>293</v>
      </c>
    </row>
    <row r="3" spans="1:115" ht="14.25">
      <c r="A3" s="408" t="s">
        <v>341</v>
      </c>
      <c r="B3" s="408"/>
      <c r="C3" s="408"/>
      <c r="D3" s="408"/>
      <c r="E3" s="408"/>
      <c r="F3" s="408"/>
      <c r="G3" s="408"/>
      <c r="H3" s="409" t="s">
        <v>218</v>
      </c>
      <c r="I3" s="409" t="s">
        <v>218</v>
      </c>
    </row>
    <row r="4" spans="1:115" ht="12.75">
      <c r="A4" s="410"/>
      <c r="B4" s="410"/>
      <c r="C4" s="410"/>
      <c r="D4" s="410"/>
      <c r="E4" s="410"/>
      <c r="F4" s="410"/>
      <c r="G4" s="410"/>
      <c r="H4" s="411" t="s">
        <v>217</v>
      </c>
      <c r="I4" s="411" t="s">
        <v>342</v>
      </c>
    </row>
    <row r="5" spans="1:115" ht="14.25">
      <c r="A5" s="412"/>
      <c r="B5" s="413" t="s">
        <v>343</v>
      </c>
      <c r="C5" s="412"/>
      <c r="D5" s="412"/>
      <c r="E5" s="412"/>
      <c r="F5" s="414"/>
      <c r="G5" s="415"/>
      <c r="H5" s="416">
        <v>109.80834274342126</v>
      </c>
      <c r="I5" s="416">
        <v>103.4710327105617</v>
      </c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17"/>
      <c r="AH5" s="417"/>
      <c r="AI5" s="417"/>
      <c r="AJ5" s="417"/>
      <c r="AK5" s="417"/>
      <c r="AL5" s="417"/>
      <c r="AM5" s="417"/>
      <c r="AN5" s="417"/>
      <c r="AO5" s="417"/>
      <c r="AP5" s="417"/>
      <c r="AQ5" s="417"/>
      <c r="AR5" s="417"/>
      <c r="AS5" s="417"/>
      <c r="AT5" s="417"/>
      <c r="AU5" s="417"/>
      <c r="AV5" s="417"/>
      <c r="AW5" s="417"/>
      <c r="AX5" s="417"/>
      <c r="AY5" s="417"/>
      <c r="AZ5" s="417"/>
      <c r="BA5" s="417"/>
      <c r="BB5" s="417"/>
      <c r="BC5" s="417"/>
      <c r="BD5" s="417"/>
      <c r="BE5" s="417"/>
      <c r="BF5" s="417"/>
      <c r="BG5" s="417"/>
      <c r="BH5" s="417"/>
      <c r="BI5" s="417"/>
      <c r="BJ5" s="417"/>
      <c r="BK5" s="417"/>
      <c r="BL5" s="417"/>
      <c r="BM5" s="417"/>
      <c r="BN5" s="417"/>
      <c r="BO5" s="417"/>
      <c r="BP5" s="417"/>
      <c r="BQ5" s="417"/>
      <c r="BR5" s="417"/>
      <c r="BS5" s="417"/>
      <c r="BT5" s="417"/>
      <c r="BU5" s="417"/>
      <c r="BV5" s="417"/>
      <c r="BW5" s="417"/>
      <c r="BX5" s="417"/>
      <c r="BY5" s="417"/>
      <c r="BZ5" s="417"/>
      <c r="CA5" s="417"/>
      <c r="CB5" s="417"/>
      <c r="CC5" s="417"/>
      <c r="CD5" s="417"/>
      <c r="CE5" s="417"/>
      <c r="CF5" s="417"/>
      <c r="CG5" s="417"/>
      <c r="CH5" s="417"/>
      <c r="CI5" s="417"/>
      <c r="CJ5" s="417"/>
      <c r="CK5" s="417"/>
      <c r="CL5" s="417"/>
      <c r="CM5" s="417"/>
      <c r="CN5" s="417"/>
      <c r="CO5" s="417"/>
      <c r="CP5" s="417"/>
      <c r="CQ5" s="417"/>
      <c r="CR5" s="417"/>
      <c r="CS5" s="417"/>
      <c r="CT5" s="417"/>
      <c r="CU5" s="417"/>
      <c r="CV5" s="417"/>
      <c r="CW5" s="417"/>
      <c r="CX5" s="417"/>
      <c r="CY5" s="417"/>
      <c r="CZ5" s="417"/>
      <c r="DA5" s="417"/>
      <c r="DB5" s="417"/>
      <c r="DC5" s="417"/>
      <c r="DD5" s="417"/>
      <c r="DE5" s="417"/>
      <c r="DF5" s="417"/>
      <c r="DG5" s="417"/>
      <c r="DH5" s="417"/>
      <c r="DI5" s="417"/>
      <c r="DJ5" s="417"/>
      <c r="DK5" s="417"/>
    </row>
    <row r="6" spans="1:115" ht="12.75">
      <c r="A6" s="418" t="s">
        <v>344</v>
      </c>
      <c r="B6" s="418"/>
      <c r="C6" s="412"/>
      <c r="D6" s="412"/>
      <c r="E6" s="412"/>
      <c r="F6" s="419"/>
      <c r="G6" s="420"/>
      <c r="H6" s="416">
        <v>115.665209473752</v>
      </c>
      <c r="I6" s="416">
        <v>113.47841031047969</v>
      </c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  <c r="AC6" s="421"/>
      <c r="AD6" s="421"/>
      <c r="AE6" s="421"/>
      <c r="AF6" s="421"/>
      <c r="AG6" s="421"/>
      <c r="AH6" s="421"/>
      <c r="AI6" s="421"/>
      <c r="AJ6" s="421"/>
      <c r="AK6" s="421"/>
      <c r="AL6" s="421"/>
      <c r="AM6" s="421"/>
      <c r="AN6" s="421"/>
      <c r="AO6" s="421"/>
      <c r="AP6" s="421"/>
      <c r="AQ6" s="421"/>
      <c r="AR6" s="421"/>
      <c r="AS6" s="421"/>
      <c r="AT6" s="421"/>
      <c r="AU6" s="421"/>
      <c r="AV6" s="421"/>
      <c r="AW6" s="421"/>
      <c r="AX6" s="421"/>
      <c r="AY6" s="421"/>
      <c r="AZ6" s="421"/>
      <c r="BA6" s="421"/>
      <c r="BB6" s="421"/>
      <c r="BC6" s="421"/>
      <c r="BD6" s="421"/>
      <c r="BE6" s="421"/>
      <c r="BF6" s="421"/>
      <c r="BG6" s="421"/>
      <c r="BH6" s="421"/>
      <c r="BI6" s="421"/>
      <c r="BJ6" s="421"/>
      <c r="BK6" s="421"/>
      <c r="BL6" s="421"/>
      <c r="BM6" s="421"/>
      <c r="BN6" s="421"/>
      <c r="BO6" s="421"/>
      <c r="BP6" s="421"/>
      <c r="BQ6" s="421"/>
      <c r="BR6" s="421"/>
      <c r="BS6" s="421"/>
      <c r="BT6" s="421"/>
      <c r="BU6" s="421"/>
      <c r="BV6" s="421"/>
      <c r="BW6" s="421"/>
      <c r="BX6" s="421"/>
      <c r="BY6" s="421"/>
      <c r="BZ6" s="421"/>
      <c r="CA6" s="421"/>
      <c r="CB6" s="421"/>
      <c r="CC6" s="421"/>
      <c r="CD6" s="421"/>
      <c r="CE6" s="421"/>
      <c r="CF6" s="421"/>
      <c r="CG6" s="421"/>
      <c r="CH6" s="421"/>
      <c r="CI6" s="421"/>
      <c r="CJ6" s="421"/>
      <c r="CK6" s="421"/>
      <c r="CL6" s="421"/>
      <c r="CM6" s="421"/>
      <c r="CN6" s="421"/>
      <c r="CO6" s="421"/>
      <c r="CP6" s="421"/>
      <c r="CQ6" s="421"/>
      <c r="CR6" s="421"/>
      <c r="CS6" s="421"/>
      <c r="CT6" s="421"/>
      <c r="CU6" s="421"/>
      <c r="CV6" s="421"/>
      <c r="CW6" s="421"/>
      <c r="CX6" s="421"/>
      <c r="CY6" s="421"/>
      <c r="CZ6" s="421"/>
      <c r="DA6" s="421"/>
      <c r="DB6" s="421"/>
      <c r="DC6" s="421"/>
      <c r="DD6" s="421"/>
      <c r="DE6" s="421"/>
      <c r="DF6" s="421"/>
      <c r="DG6" s="421"/>
      <c r="DH6" s="421"/>
      <c r="DI6" s="421"/>
      <c r="DJ6" s="421"/>
      <c r="DK6" s="421"/>
    </row>
    <row r="7" spans="1:115" ht="12.75">
      <c r="A7" s="418"/>
      <c r="B7" s="422" t="s">
        <v>345</v>
      </c>
      <c r="C7" s="423"/>
      <c r="D7" s="412"/>
      <c r="E7" s="412"/>
      <c r="F7" s="424"/>
      <c r="G7" s="340"/>
      <c r="H7" s="416">
        <v>115.07955235959489</v>
      </c>
      <c r="I7" s="416">
        <v>113.17494471569722</v>
      </c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5"/>
      <c r="X7" s="425"/>
      <c r="Y7" s="425"/>
      <c r="Z7" s="425"/>
      <c r="AA7" s="425"/>
      <c r="AB7" s="425"/>
      <c r="AC7" s="425"/>
      <c r="AD7" s="425"/>
      <c r="AE7" s="425"/>
      <c r="AF7" s="425"/>
      <c r="AG7" s="425"/>
      <c r="AH7" s="425"/>
      <c r="AI7" s="425"/>
      <c r="AJ7" s="425"/>
      <c r="AK7" s="425"/>
      <c r="AL7" s="425"/>
      <c r="AM7" s="425"/>
      <c r="AN7" s="425"/>
      <c r="AO7" s="425"/>
      <c r="AP7" s="425"/>
      <c r="AQ7" s="425"/>
      <c r="AR7" s="425"/>
      <c r="AS7" s="425"/>
      <c r="AT7" s="425"/>
      <c r="AU7" s="425"/>
      <c r="AV7" s="425"/>
      <c r="AW7" s="425"/>
      <c r="AX7" s="425"/>
      <c r="AY7" s="425"/>
      <c r="AZ7" s="425"/>
      <c r="BA7" s="425"/>
      <c r="BB7" s="425"/>
      <c r="BC7" s="425"/>
      <c r="BD7" s="425"/>
      <c r="BE7" s="425"/>
      <c r="BF7" s="425"/>
      <c r="BG7" s="425"/>
      <c r="BH7" s="425"/>
      <c r="BI7" s="425"/>
      <c r="BJ7" s="425"/>
      <c r="BK7" s="425"/>
      <c r="BL7" s="425"/>
      <c r="BM7" s="425"/>
      <c r="BN7" s="425"/>
      <c r="BO7" s="425"/>
      <c r="BP7" s="425"/>
      <c r="BQ7" s="425"/>
      <c r="BR7" s="425"/>
      <c r="BS7" s="425"/>
      <c r="BT7" s="425"/>
      <c r="BU7" s="425"/>
      <c r="BV7" s="425"/>
      <c r="BW7" s="425"/>
      <c r="BX7" s="425"/>
      <c r="BY7" s="425"/>
      <c r="BZ7" s="425"/>
      <c r="CA7" s="425"/>
      <c r="CB7" s="425"/>
      <c r="CC7" s="425"/>
      <c r="CD7" s="425"/>
      <c r="CE7" s="425"/>
      <c r="CF7" s="425"/>
      <c r="CG7" s="425"/>
      <c r="CH7" s="425"/>
      <c r="CI7" s="425"/>
      <c r="CJ7" s="425"/>
      <c r="CK7" s="425"/>
      <c r="CL7" s="425"/>
      <c r="CM7" s="425"/>
      <c r="CN7" s="425"/>
      <c r="CO7" s="425"/>
      <c r="CP7" s="425"/>
      <c r="CQ7" s="425"/>
      <c r="CR7" s="425"/>
      <c r="CS7" s="425"/>
      <c r="CT7" s="425"/>
      <c r="CU7" s="425"/>
      <c r="CV7" s="425"/>
      <c r="CW7" s="425"/>
      <c r="CX7" s="425"/>
      <c r="CY7" s="425"/>
      <c r="CZ7" s="425"/>
      <c r="DA7" s="425"/>
      <c r="DB7" s="425"/>
      <c r="DC7" s="425"/>
      <c r="DD7" s="425"/>
      <c r="DE7" s="425"/>
      <c r="DF7" s="425"/>
      <c r="DG7" s="425"/>
      <c r="DH7" s="425"/>
      <c r="DI7" s="425"/>
      <c r="DJ7" s="425"/>
      <c r="DK7" s="425"/>
    </row>
    <row r="8" spans="1:115" ht="12.75">
      <c r="A8" s="418"/>
      <c r="B8" s="423"/>
      <c r="C8" s="426" t="s">
        <v>346</v>
      </c>
      <c r="D8" s="412"/>
      <c r="E8" s="427"/>
      <c r="F8" s="428"/>
      <c r="G8" s="429"/>
      <c r="H8" s="416">
        <v>103.88516416555915</v>
      </c>
      <c r="I8" s="416">
        <v>97.841265174837162</v>
      </c>
      <c r="J8" s="430"/>
      <c r="K8" s="430"/>
      <c r="L8" s="430"/>
      <c r="M8" s="430"/>
      <c r="N8" s="430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430"/>
      <c r="BE8" s="430"/>
      <c r="BF8" s="430"/>
      <c r="BG8" s="430"/>
      <c r="BH8" s="430"/>
      <c r="BI8" s="430"/>
      <c r="BJ8" s="430"/>
      <c r="BK8" s="430"/>
      <c r="BL8" s="430"/>
      <c r="BM8" s="430"/>
      <c r="BN8" s="430"/>
      <c r="BO8" s="430"/>
      <c r="BP8" s="430"/>
      <c r="BQ8" s="430"/>
      <c r="BR8" s="430"/>
      <c r="BS8" s="430"/>
      <c r="BT8" s="430"/>
      <c r="BU8" s="430"/>
      <c r="BV8" s="430"/>
      <c r="BW8" s="430"/>
      <c r="BX8" s="430"/>
      <c r="BY8" s="430"/>
      <c r="BZ8" s="430"/>
      <c r="CA8" s="430"/>
      <c r="CB8" s="430"/>
      <c r="CC8" s="430"/>
      <c r="CD8" s="430"/>
      <c r="CE8" s="430"/>
      <c r="CF8" s="430"/>
      <c r="CG8" s="430"/>
      <c r="CH8" s="430"/>
      <c r="CI8" s="430"/>
      <c r="CJ8" s="430"/>
      <c r="CK8" s="430"/>
      <c r="CL8" s="430"/>
      <c r="CM8" s="430"/>
      <c r="CN8" s="430"/>
      <c r="CO8" s="430"/>
      <c r="CP8" s="430"/>
      <c r="CQ8" s="430"/>
      <c r="CR8" s="430"/>
      <c r="CS8" s="430"/>
      <c r="CT8" s="430"/>
      <c r="CU8" s="430"/>
      <c r="CV8" s="430"/>
      <c r="CW8" s="430"/>
      <c r="CX8" s="430"/>
      <c r="CY8" s="430"/>
      <c r="CZ8" s="430"/>
      <c r="DA8" s="430"/>
      <c r="DB8" s="430"/>
      <c r="DC8" s="430"/>
      <c r="DD8" s="430"/>
      <c r="DE8" s="430"/>
      <c r="DF8" s="430"/>
      <c r="DG8" s="430"/>
      <c r="DH8" s="430"/>
      <c r="DI8" s="430"/>
      <c r="DJ8" s="430"/>
      <c r="DK8" s="430"/>
    </row>
    <row r="9" spans="1:115" ht="12.75">
      <c r="A9" s="418"/>
      <c r="B9" s="423"/>
      <c r="C9" s="426" t="s">
        <v>347</v>
      </c>
      <c r="D9" s="431"/>
      <c r="E9" s="427"/>
      <c r="F9" s="354"/>
      <c r="G9" s="429"/>
      <c r="H9" s="416">
        <v>117.27460792696434</v>
      </c>
      <c r="I9" s="416">
        <v>128.00544702961707</v>
      </c>
      <c r="J9" s="430"/>
      <c r="K9" s="430"/>
      <c r="L9" s="430"/>
      <c r="M9" s="430"/>
      <c r="N9" s="430"/>
      <c r="O9" s="430"/>
      <c r="P9" s="430"/>
      <c r="Q9" s="430"/>
      <c r="R9" s="430"/>
      <c r="S9" s="430"/>
      <c r="T9" s="430"/>
      <c r="U9" s="430"/>
      <c r="V9" s="430"/>
      <c r="W9" s="430"/>
      <c r="X9" s="430"/>
      <c r="Y9" s="430"/>
      <c r="Z9" s="430"/>
      <c r="AA9" s="430"/>
      <c r="AB9" s="430"/>
      <c r="AC9" s="430"/>
      <c r="AD9" s="430"/>
      <c r="AE9" s="430"/>
      <c r="AF9" s="430"/>
      <c r="AG9" s="430"/>
      <c r="AH9" s="430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Y9" s="430"/>
      <c r="AZ9" s="430"/>
      <c r="BA9" s="430"/>
      <c r="BB9" s="430"/>
      <c r="BC9" s="430"/>
      <c r="BD9" s="430"/>
      <c r="BE9" s="430"/>
      <c r="BF9" s="430"/>
      <c r="BG9" s="430"/>
      <c r="BH9" s="430"/>
      <c r="BI9" s="430"/>
      <c r="BJ9" s="430"/>
      <c r="BK9" s="430"/>
      <c r="BL9" s="430"/>
      <c r="BM9" s="430"/>
      <c r="BN9" s="430"/>
      <c r="BO9" s="430"/>
      <c r="BP9" s="430"/>
      <c r="BQ9" s="430"/>
      <c r="BR9" s="430"/>
      <c r="BS9" s="430"/>
      <c r="BT9" s="430"/>
      <c r="BU9" s="430"/>
      <c r="BV9" s="430"/>
      <c r="BW9" s="430"/>
      <c r="BX9" s="430"/>
      <c r="BY9" s="430"/>
      <c r="BZ9" s="430"/>
      <c r="CA9" s="430"/>
      <c r="CB9" s="430"/>
      <c r="CC9" s="430"/>
      <c r="CD9" s="430"/>
      <c r="CE9" s="430"/>
      <c r="CF9" s="430"/>
      <c r="CG9" s="430"/>
      <c r="CH9" s="430"/>
      <c r="CI9" s="430"/>
      <c r="CJ9" s="430"/>
      <c r="CK9" s="430"/>
      <c r="CL9" s="430"/>
      <c r="CM9" s="430"/>
      <c r="CN9" s="430"/>
      <c r="CO9" s="430"/>
      <c r="CP9" s="430"/>
      <c r="CQ9" s="430"/>
      <c r="CR9" s="430"/>
      <c r="CS9" s="430"/>
      <c r="CT9" s="430"/>
      <c r="CU9" s="430"/>
      <c r="CV9" s="430"/>
      <c r="CW9" s="430"/>
      <c r="CX9" s="430"/>
      <c r="CY9" s="430"/>
      <c r="CZ9" s="430"/>
      <c r="DA9" s="430"/>
      <c r="DB9" s="430"/>
      <c r="DC9" s="430"/>
      <c r="DD9" s="430"/>
      <c r="DE9" s="430"/>
      <c r="DF9" s="430"/>
      <c r="DG9" s="430"/>
      <c r="DH9" s="430"/>
      <c r="DI9" s="430"/>
      <c r="DJ9" s="430"/>
      <c r="DK9" s="430"/>
    </row>
    <row r="10" spans="1:115" ht="12.75">
      <c r="A10" s="418"/>
      <c r="B10" s="423"/>
      <c r="C10" s="426" t="s">
        <v>348</v>
      </c>
      <c r="D10" s="431"/>
      <c r="E10" s="427"/>
      <c r="F10" s="354"/>
      <c r="G10" s="429"/>
      <c r="H10" s="416">
        <v>163.5800755423594</v>
      </c>
      <c r="I10" s="416">
        <v>138.39183665222109</v>
      </c>
      <c r="J10" s="430"/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  <c r="V10" s="430"/>
      <c r="W10" s="430"/>
      <c r="X10" s="430"/>
      <c r="Y10" s="430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430"/>
      <c r="BE10" s="430"/>
      <c r="BF10" s="430"/>
      <c r="BG10" s="430"/>
      <c r="BH10" s="430"/>
      <c r="BI10" s="430"/>
      <c r="BJ10" s="430"/>
      <c r="BK10" s="430"/>
      <c r="BL10" s="430"/>
      <c r="BM10" s="430"/>
      <c r="BN10" s="430"/>
      <c r="BO10" s="430"/>
      <c r="BP10" s="430"/>
      <c r="BQ10" s="430"/>
      <c r="BR10" s="430"/>
      <c r="BS10" s="430"/>
      <c r="BT10" s="430"/>
      <c r="BU10" s="430"/>
      <c r="BV10" s="430"/>
      <c r="BW10" s="430"/>
      <c r="BX10" s="430"/>
      <c r="BY10" s="430"/>
      <c r="BZ10" s="430"/>
      <c r="CA10" s="430"/>
      <c r="CB10" s="430"/>
      <c r="CC10" s="430"/>
      <c r="CD10" s="430"/>
      <c r="CE10" s="430"/>
      <c r="CF10" s="430"/>
      <c r="CG10" s="430"/>
      <c r="CH10" s="430"/>
      <c r="CI10" s="430"/>
      <c r="CJ10" s="430"/>
      <c r="CK10" s="430"/>
      <c r="CL10" s="430"/>
      <c r="CM10" s="430"/>
      <c r="CN10" s="430"/>
      <c r="CO10" s="430"/>
      <c r="CP10" s="430"/>
      <c r="CQ10" s="430"/>
      <c r="CR10" s="430"/>
      <c r="CS10" s="430"/>
      <c r="CT10" s="430"/>
      <c r="CU10" s="430"/>
      <c r="CV10" s="430"/>
      <c r="CW10" s="430"/>
      <c r="CX10" s="430"/>
      <c r="CY10" s="430"/>
      <c r="CZ10" s="430"/>
      <c r="DA10" s="430"/>
      <c r="DB10" s="430"/>
      <c r="DC10" s="430"/>
      <c r="DD10" s="430"/>
      <c r="DE10" s="430"/>
      <c r="DF10" s="430"/>
      <c r="DG10" s="430"/>
      <c r="DH10" s="430"/>
      <c r="DI10" s="430"/>
      <c r="DJ10" s="430"/>
      <c r="DK10" s="430"/>
    </row>
    <row r="11" spans="1:115" ht="12.75">
      <c r="A11" s="418"/>
      <c r="B11" s="423"/>
      <c r="C11" s="432" t="s">
        <v>349</v>
      </c>
      <c r="D11" s="431"/>
      <c r="E11" s="412"/>
      <c r="F11" s="354"/>
      <c r="G11" s="429"/>
      <c r="H11" s="416">
        <v>122.33211565654902</v>
      </c>
      <c r="I11" s="416">
        <v>92.188665698185943</v>
      </c>
      <c r="J11" s="430"/>
      <c r="K11" s="430"/>
      <c r="L11" s="430"/>
      <c r="M11" s="430"/>
      <c r="N11" s="430"/>
      <c r="O11" s="430"/>
      <c r="P11" s="430"/>
      <c r="Q11" s="430"/>
      <c r="R11" s="430"/>
      <c r="S11" s="430"/>
      <c r="T11" s="430"/>
      <c r="U11" s="430"/>
      <c r="V11" s="430"/>
      <c r="W11" s="430"/>
      <c r="X11" s="430"/>
      <c r="Y11" s="430"/>
      <c r="Z11" s="430"/>
      <c r="AA11" s="430"/>
      <c r="AB11" s="430"/>
      <c r="AC11" s="430"/>
      <c r="AD11" s="430"/>
      <c r="AE11" s="430"/>
      <c r="AF11" s="430"/>
      <c r="AG11" s="430"/>
      <c r="AH11" s="430"/>
      <c r="AI11" s="430"/>
      <c r="AJ11" s="430"/>
      <c r="AK11" s="430"/>
      <c r="AL11" s="430"/>
      <c r="AM11" s="430"/>
      <c r="AN11" s="430"/>
      <c r="AO11" s="430"/>
      <c r="AP11" s="430"/>
      <c r="AQ11" s="430"/>
      <c r="AR11" s="430"/>
      <c r="AS11" s="430"/>
      <c r="AT11" s="430"/>
      <c r="AU11" s="430"/>
      <c r="AV11" s="430"/>
      <c r="AW11" s="430"/>
      <c r="AX11" s="430"/>
      <c r="AY11" s="430"/>
      <c r="AZ11" s="430"/>
      <c r="BA11" s="430"/>
      <c r="BB11" s="430"/>
      <c r="BC11" s="430"/>
      <c r="BD11" s="430"/>
      <c r="BE11" s="430"/>
      <c r="BF11" s="430"/>
      <c r="BG11" s="430"/>
      <c r="BH11" s="430"/>
      <c r="BI11" s="430"/>
      <c r="BJ11" s="430"/>
      <c r="BK11" s="430"/>
      <c r="BL11" s="430"/>
      <c r="BM11" s="430"/>
      <c r="BN11" s="430"/>
      <c r="BO11" s="430"/>
      <c r="BP11" s="430"/>
      <c r="BQ11" s="430"/>
      <c r="BR11" s="430"/>
      <c r="BS11" s="430"/>
      <c r="BT11" s="430"/>
      <c r="BU11" s="430"/>
      <c r="BV11" s="430"/>
      <c r="BW11" s="430"/>
      <c r="BX11" s="430"/>
      <c r="BY11" s="430"/>
      <c r="BZ11" s="430"/>
      <c r="CA11" s="430"/>
      <c r="CB11" s="430"/>
      <c r="CC11" s="430"/>
      <c r="CD11" s="430"/>
      <c r="CE11" s="430"/>
      <c r="CF11" s="430"/>
      <c r="CG11" s="430"/>
      <c r="CH11" s="430"/>
      <c r="CI11" s="430"/>
      <c r="CJ11" s="430"/>
      <c r="CK11" s="430"/>
      <c r="CL11" s="430"/>
      <c r="CM11" s="430"/>
      <c r="CN11" s="430"/>
      <c r="CO11" s="430"/>
      <c r="CP11" s="430"/>
      <c r="CQ11" s="430"/>
      <c r="CR11" s="430"/>
      <c r="CS11" s="430"/>
      <c r="CT11" s="430"/>
      <c r="CU11" s="430"/>
      <c r="CV11" s="430"/>
      <c r="CW11" s="430"/>
      <c r="CX11" s="430"/>
      <c r="CY11" s="430"/>
      <c r="CZ11" s="430"/>
      <c r="DA11" s="430"/>
      <c r="DB11" s="430"/>
      <c r="DC11" s="430"/>
      <c r="DD11" s="430"/>
      <c r="DE11" s="430"/>
      <c r="DF11" s="430"/>
      <c r="DG11" s="430"/>
      <c r="DH11" s="430"/>
      <c r="DI11" s="430"/>
      <c r="DJ11" s="430"/>
      <c r="DK11" s="430"/>
    </row>
    <row r="12" spans="1:115" ht="12.75">
      <c r="A12" s="418"/>
      <c r="B12" s="423"/>
      <c r="C12" s="432" t="s">
        <v>350</v>
      </c>
      <c r="D12" s="431"/>
      <c r="E12" s="412"/>
      <c r="F12" s="354"/>
      <c r="G12" s="429"/>
      <c r="H12" s="416">
        <v>105.09593465590503</v>
      </c>
      <c r="I12" s="416">
        <v>101.99285698377601</v>
      </c>
      <c r="J12" s="430"/>
      <c r="K12" s="430"/>
      <c r="L12" s="430"/>
      <c r="M12" s="430"/>
      <c r="N12" s="430"/>
      <c r="O12" s="430"/>
      <c r="P12" s="430"/>
      <c r="Q12" s="430"/>
      <c r="R12" s="430"/>
      <c r="S12" s="430"/>
      <c r="T12" s="430"/>
      <c r="U12" s="430"/>
      <c r="V12" s="430"/>
      <c r="W12" s="430"/>
      <c r="X12" s="430"/>
      <c r="Y12" s="430"/>
      <c r="Z12" s="430"/>
      <c r="AA12" s="430"/>
      <c r="AB12" s="430"/>
      <c r="AC12" s="430"/>
      <c r="AD12" s="430"/>
      <c r="AE12" s="430"/>
      <c r="AF12" s="430"/>
      <c r="AG12" s="430"/>
      <c r="AH12" s="430"/>
      <c r="AI12" s="430"/>
      <c r="AJ12" s="430"/>
      <c r="AK12" s="430"/>
      <c r="AL12" s="430"/>
      <c r="AM12" s="430"/>
      <c r="AN12" s="430"/>
      <c r="AO12" s="430"/>
      <c r="AP12" s="430"/>
      <c r="AQ12" s="430"/>
      <c r="AR12" s="430"/>
      <c r="AS12" s="430"/>
      <c r="AT12" s="430"/>
      <c r="AU12" s="430"/>
      <c r="AV12" s="430"/>
      <c r="AW12" s="430"/>
      <c r="AX12" s="430"/>
      <c r="AY12" s="430"/>
      <c r="AZ12" s="430"/>
      <c r="BA12" s="430"/>
      <c r="BB12" s="430"/>
      <c r="BC12" s="430"/>
      <c r="BD12" s="430"/>
      <c r="BE12" s="430"/>
      <c r="BF12" s="430"/>
      <c r="BG12" s="430"/>
      <c r="BH12" s="430"/>
      <c r="BI12" s="430"/>
      <c r="BJ12" s="430"/>
      <c r="BK12" s="430"/>
      <c r="BL12" s="430"/>
      <c r="BM12" s="430"/>
      <c r="BN12" s="430"/>
      <c r="BO12" s="430"/>
      <c r="BP12" s="430"/>
      <c r="BQ12" s="430"/>
      <c r="BR12" s="430"/>
      <c r="BS12" s="430"/>
      <c r="BT12" s="430"/>
      <c r="BU12" s="430"/>
      <c r="BV12" s="430"/>
      <c r="BW12" s="430"/>
      <c r="BX12" s="430"/>
      <c r="BY12" s="430"/>
      <c r="BZ12" s="430"/>
      <c r="CA12" s="430"/>
      <c r="CB12" s="430"/>
      <c r="CC12" s="430"/>
      <c r="CD12" s="430"/>
      <c r="CE12" s="430"/>
      <c r="CF12" s="430"/>
      <c r="CG12" s="430"/>
      <c r="CH12" s="430"/>
      <c r="CI12" s="430"/>
      <c r="CJ12" s="430"/>
      <c r="CK12" s="430"/>
      <c r="CL12" s="430"/>
      <c r="CM12" s="430"/>
      <c r="CN12" s="430"/>
      <c r="CO12" s="430"/>
      <c r="CP12" s="430"/>
      <c r="CQ12" s="430"/>
      <c r="CR12" s="430"/>
      <c r="CS12" s="430"/>
      <c r="CT12" s="430"/>
      <c r="CU12" s="430"/>
      <c r="CV12" s="430"/>
      <c r="CW12" s="430"/>
      <c r="CX12" s="430"/>
      <c r="CY12" s="430"/>
      <c r="CZ12" s="430"/>
      <c r="DA12" s="430"/>
      <c r="DB12" s="430"/>
      <c r="DC12" s="430"/>
      <c r="DD12" s="430"/>
      <c r="DE12" s="430"/>
      <c r="DF12" s="430"/>
      <c r="DG12" s="430"/>
      <c r="DH12" s="430"/>
      <c r="DI12" s="430"/>
      <c r="DJ12" s="430"/>
      <c r="DK12" s="430"/>
    </row>
    <row r="13" spans="1:115" ht="12.75">
      <c r="A13" s="433"/>
      <c r="B13" s="434"/>
      <c r="C13" s="432" t="s">
        <v>351</v>
      </c>
      <c r="D13" s="431"/>
      <c r="E13" s="435"/>
      <c r="F13" s="354"/>
      <c r="G13" s="429"/>
      <c r="H13" s="416">
        <v>138.50599923747083</v>
      </c>
      <c r="I13" s="416">
        <v>146.15655657181861</v>
      </c>
      <c r="J13" s="430"/>
      <c r="K13" s="430"/>
      <c r="L13" s="430"/>
      <c r="M13" s="430"/>
      <c r="N13" s="430"/>
      <c r="O13" s="430"/>
      <c r="P13" s="430"/>
      <c r="Q13" s="430"/>
      <c r="R13" s="430"/>
      <c r="S13" s="430"/>
      <c r="T13" s="430"/>
      <c r="U13" s="430"/>
      <c r="V13" s="430"/>
      <c r="W13" s="430"/>
      <c r="X13" s="430"/>
      <c r="Y13" s="430"/>
      <c r="Z13" s="430"/>
      <c r="AA13" s="430"/>
      <c r="AB13" s="430"/>
      <c r="AC13" s="430"/>
      <c r="AD13" s="430"/>
      <c r="AE13" s="430"/>
      <c r="AF13" s="430"/>
      <c r="AG13" s="430"/>
      <c r="AH13" s="430"/>
      <c r="AI13" s="430"/>
      <c r="AJ13" s="430"/>
      <c r="AK13" s="430"/>
      <c r="AL13" s="430"/>
      <c r="AM13" s="430"/>
      <c r="AN13" s="430"/>
      <c r="AO13" s="430"/>
      <c r="AP13" s="430"/>
      <c r="AQ13" s="430"/>
      <c r="AR13" s="430"/>
      <c r="AS13" s="430"/>
      <c r="AT13" s="430"/>
      <c r="AU13" s="430"/>
      <c r="AV13" s="430"/>
      <c r="AW13" s="430"/>
      <c r="AX13" s="430"/>
      <c r="AY13" s="430"/>
      <c r="AZ13" s="430"/>
      <c r="BA13" s="430"/>
      <c r="BB13" s="430"/>
      <c r="BC13" s="430"/>
      <c r="BD13" s="430"/>
      <c r="BE13" s="430"/>
      <c r="BF13" s="430"/>
      <c r="BG13" s="430"/>
      <c r="BH13" s="430"/>
      <c r="BI13" s="430"/>
      <c r="BJ13" s="430"/>
      <c r="BK13" s="430"/>
      <c r="BL13" s="430"/>
      <c r="BM13" s="430"/>
      <c r="BN13" s="430"/>
      <c r="BO13" s="430"/>
      <c r="BP13" s="430"/>
      <c r="BQ13" s="430"/>
      <c r="BR13" s="430"/>
      <c r="BS13" s="430"/>
      <c r="BT13" s="430"/>
      <c r="BU13" s="430"/>
      <c r="BV13" s="430"/>
      <c r="BW13" s="430"/>
      <c r="BX13" s="430"/>
      <c r="BY13" s="430"/>
      <c r="BZ13" s="430"/>
      <c r="CA13" s="430"/>
      <c r="CB13" s="430"/>
      <c r="CC13" s="430"/>
      <c r="CD13" s="430"/>
      <c r="CE13" s="430"/>
      <c r="CF13" s="430"/>
      <c r="CG13" s="430"/>
      <c r="CH13" s="430"/>
      <c r="CI13" s="430"/>
      <c r="CJ13" s="430"/>
      <c r="CK13" s="430"/>
      <c r="CL13" s="430"/>
      <c r="CM13" s="430"/>
      <c r="CN13" s="430"/>
      <c r="CO13" s="430"/>
      <c r="CP13" s="430"/>
      <c r="CQ13" s="430"/>
      <c r="CR13" s="430"/>
      <c r="CS13" s="430"/>
      <c r="CT13" s="430"/>
      <c r="CU13" s="430"/>
      <c r="CV13" s="430"/>
      <c r="CW13" s="430"/>
      <c r="CX13" s="430"/>
      <c r="CY13" s="430"/>
      <c r="CZ13" s="430"/>
      <c r="DA13" s="430"/>
      <c r="DB13" s="430"/>
      <c r="DC13" s="430"/>
      <c r="DD13" s="430"/>
      <c r="DE13" s="430"/>
      <c r="DF13" s="430"/>
      <c r="DG13" s="430"/>
      <c r="DH13" s="430"/>
      <c r="DI13" s="430"/>
      <c r="DJ13" s="430"/>
      <c r="DK13" s="430"/>
    </row>
    <row r="14" spans="1:115" ht="12.75">
      <c r="A14" s="433"/>
      <c r="B14" s="434"/>
      <c r="C14" s="432" t="s">
        <v>352</v>
      </c>
      <c r="D14" s="431"/>
      <c r="E14" s="435"/>
      <c r="F14" s="354"/>
      <c r="G14" s="429"/>
      <c r="H14" s="416">
        <v>118.23893249568273</v>
      </c>
      <c r="I14" s="416">
        <v>145.22389236961376</v>
      </c>
      <c r="J14" s="430"/>
      <c r="K14" s="430"/>
      <c r="L14" s="430"/>
      <c r="M14" s="430"/>
      <c r="N14" s="430"/>
      <c r="O14" s="430"/>
      <c r="P14" s="430"/>
      <c r="Q14" s="430"/>
      <c r="R14" s="430"/>
      <c r="S14" s="430"/>
      <c r="T14" s="430"/>
      <c r="U14" s="430"/>
      <c r="V14" s="430"/>
      <c r="W14" s="430"/>
      <c r="X14" s="430"/>
      <c r="Y14" s="430"/>
      <c r="Z14" s="430"/>
      <c r="AA14" s="430"/>
      <c r="AB14" s="430"/>
      <c r="AC14" s="430"/>
      <c r="AD14" s="430"/>
      <c r="AE14" s="430"/>
      <c r="AF14" s="430"/>
      <c r="AG14" s="430"/>
      <c r="AH14" s="430"/>
      <c r="AI14" s="430"/>
      <c r="AJ14" s="430"/>
      <c r="AK14" s="430"/>
      <c r="AL14" s="430"/>
      <c r="AM14" s="430"/>
      <c r="AN14" s="430"/>
      <c r="AO14" s="430"/>
      <c r="AP14" s="430"/>
      <c r="AQ14" s="430"/>
      <c r="AR14" s="430"/>
      <c r="AS14" s="430"/>
      <c r="AT14" s="430"/>
      <c r="AU14" s="430"/>
      <c r="AV14" s="430"/>
      <c r="AW14" s="430"/>
      <c r="AX14" s="430"/>
      <c r="AY14" s="430"/>
      <c r="AZ14" s="430"/>
      <c r="BA14" s="430"/>
      <c r="BB14" s="430"/>
      <c r="BC14" s="430"/>
      <c r="BD14" s="430"/>
      <c r="BE14" s="430"/>
      <c r="BF14" s="430"/>
      <c r="BG14" s="430"/>
      <c r="BH14" s="430"/>
      <c r="BI14" s="430"/>
      <c r="BJ14" s="430"/>
      <c r="BK14" s="430"/>
      <c r="BL14" s="430"/>
      <c r="BM14" s="430"/>
      <c r="BN14" s="430"/>
      <c r="BO14" s="430"/>
      <c r="BP14" s="430"/>
      <c r="BQ14" s="430"/>
      <c r="BR14" s="430"/>
      <c r="BS14" s="430"/>
      <c r="BT14" s="430"/>
      <c r="BU14" s="430"/>
      <c r="BV14" s="430"/>
      <c r="BW14" s="430"/>
      <c r="BX14" s="430"/>
      <c r="BY14" s="430"/>
      <c r="BZ14" s="430"/>
      <c r="CA14" s="430"/>
      <c r="CB14" s="430"/>
      <c r="CC14" s="430"/>
      <c r="CD14" s="430"/>
      <c r="CE14" s="430"/>
      <c r="CF14" s="430"/>
      <c r="CG14" s="430"/>
      <c r="CH14" s="430"/>
      <c r="CI14" s="430"/>
      <c r="CJ14" s="430"/>
      <c r="CK14" s="430"/>
      <c r="CL14" s="430"/>
      <c r="CM14" s="430"/>
      <c r="CN14" s="430"/>
      <c r="CO14" s="430"/>
      <c r="CP14" s="430"/>
      <c r="CQ14" s="430"/>
      <c r="CR14" s="430"/>
      <c r="CS14" s="430"/>
      <c r="CT14" s="430"/>
      <c r="CU14" s="430"/>
      <c r="CV14" s="430"/>
      <c r="CW14" s="430"/>
      <c r="CX14" s="430"/>
      <c r="CY14" s="430"/>
      <c r="CZ14" s="430"/>
      <c r="DA14" s="430"/>
      <c r="DB14" s="430"/>
      <c r="DC14" s="430"/>
      <c r="DD14" s="430"/>
      <c r="DE14" s="430"/>
      <c r="DF14" s="430"/>
      <c r="DG14" s="430"/>
      <c r="DH14" s="430"/>
      <c r="DI14" s="430"/>
      <c r="DJ14" s="430"/>
      <c r="DK14" s="430"/>
    </row>
    <row r="15" spans="1:115" ht="12.75">
      <c r="A15" s="418"/>
      <c r="B15" s="423"/>
      <c r="C15" s="436" t="s">
        <v>353</v>
      </c>
      <c r="D15" s="436"/>
      <c r="E15" s="436"/>
      <c r="F15" s="354"/>
      <c r="G15" s="429"/>
      <c r="H15" s="416">
        <v>119.14286234960399</v>
      </c>
      <c r="I15" s="416">
        <v>106.3196588869919</v>
      </c>
      <c r="J15" s="437"/>
      <c r="K15" s="437"/>
      <c r="L15" s="437"/>
      <c r="M15" s="437"/>
      <c r="N15" s="437"/>
      <c r="O15" s="437"/>
      <c r="P15" s="437"/>
      <c r="Q15" s="437"/>
      <c r="R15" s="437"/>
      <c r="S15" s="437"/>
      <c r="T15" s="437"/>
      <c r="U15" s="437"/>
      <c r="V15" s="437"/>
      <c r="W15" s="437"/>
      <c r="X15" s="437"/>
      <c r="Y15" s="437"/>
      <c r="Z15" s="437"/>
      <c r="AA15" s="437"/>
      <c r="AB15" s="437"/>
      <c r="AC15" s="437"/>
      <c r="AD15" s="437"/>
      <c r="AE15" s="437"/>
      <c r="AF15" s="437"/>
      <c r="AG15" s="437"/>
      <c r="AH15" s="437"/>
      <c r="AI15" s="437"/>
      <c r="AJ15" s="437"/>
      <c r="AK15" s="437"/>
      <c r="AL15" s="437"/>
      <c r="AM15" s="437"/>
      <c r="AN15" s="437"/>
      <c r="AO15" s="437"/>
      <c r="AP15" s="437"/>
      <c r="AQ15" s="437"/>
      <c r="AR15" s="437"/>
      <c r="AS15" s="437"/>
      <c r="AT15" s="437"/>
      <c r="AU15" s="437"/>
      <c r="AV15" s="437"/>
      <c r="AW15" s="437"/>
      <c r="AX15" s="437"/>
      <c r="AY15" s="437"/>
      <c r="AZ15" s="437"/>
      <c r="BA15" s="437"/>
      <c r="BB15" s="437"/>
      <c r="BC15" s="437"/>
      <c r="BD15" s="437"/>
      <c r="BE15" s="437"/>
      <c r="BF15" s="437"/>
      <c r="BG15" s="437"/>
      <c r="BH15" s="437"/>
      <c r="BI15" s="437"/>
      <c r="BJ15" s="437"/>
      <c r="BK15" s="437"/>
      <c r="BL15" s="437"/>
      <c r="BM15" s="437"/>
      <c r="BN15" s="437"/>
      <c r="BO15" s="437"/>
      <c r="BP15" s="437"/>
      <c r="BQ15" s="437"/>
      <c r="BR15" s="437"/>
      <c r="BS15" s="437"/>
      <c r="BT15" s="437"/>
      <c r="BU15" s="437"/>
      <c r="BV15" s="437"/>
      <c r="BW15" s="437"/>
      <c r="BX15" s="437"/>
      <c r="BY15" s="437"/>
      <c r="BZ15" s="437"/>
      <c r="CA15" s="437"/>
      <c r="CB15" s="437"/>
      <c r="CC15" s="437"/>
      <c r="CD15" s="437"/>
      <c r="CE15" s="437"/>
      <c r="CF15" s="437"/>
      <c r="CG15" s="437"/>
      <c r="CH15" s="437"/>
      <c r="CI15" s="437"/>
      <c r="CJ15" s="437"/>
      <c r="CK15" s="437"/>
      <c r="CL15" s="437"/>
      <c r="CM15" s="437"/>
      <c r="CN15" s="437"/>
      <c r="CO15" s="437"/>
      <c r="CP15" s="437"/>
      <c r="CQ15" s="437"/>
      <c r="CR15" s="437"/>
      <c r="CS15" s="437"/>
      <c r="CT15" s="437"/>
      <c r="CU15" s="437"/>
      <c r="CV15" s="437"/>
      <c r="CW15" s="437"/>
      <c r="CX15" s="437"/>
      <c r="CY15" s="437"/>
      <c r="CZ15" s="437"/>
      <c r="DA15" s="437"/>
      <c r="DB15" s="437"/>
      <c r="DC15" s="437"/>
      <c r="DD15" s="437"/>
      <c r="DE15" s="437"/>
      <c r="DF15" s="437"/>
      <c r="DG15" s="437"/>
      <c r="DH15" s="437"/>
      <c r="DI15" s="437"/>
      <c r="DJ15" s="437"/>
      <c r="DK15" s="437"/>
    </row>
    <row r="16" spans="1:115" ht="12.75">
      <c r="A16" s="418"/>
      <c r="B16" s="423"/>
      <c r="C16" s="426" t="s">
        <v>354</v>
      </c>
      <c r="D16" s="431"/>
      <c r="E16" s="412"/>
      <c r="F16" s="354"/>
      <c r="G16" s="340"/>
      <c r="H16" s="416">
        <v>136.1750060993227</v>
      </c>
      <c r="I16" s="416">
        <v>137.83677772726062</v>
      </c>
      <c r="J16" s="430"/>
      <c r="K16" s="430"/>
      <c r="L16" s="430"/>
      <c r="M16" s="430"/>
      <c r="N16" s="430"/>
      <c r="O16" s="430"/>
      <c r="P16" s="430"/>
      <c r="Q16" s="430"/>
      <c r="R16" s="430"/>
      <c r="S16" s="430"/>
      <c r="T16" s="430"/>
      <c r="U16" s="430"/>
      <c r="V16" s="430"/>
      <c r="W16" s="430"/>
      <c r="X16" s="430"/>
      <c r="Y16" s="430"/>
      <c r="Z16" s="430"/>
      <c r="AA16" s="430"/>
      <c r="AB16" s="430"/>
      <c r="AC16" s="430"/>
      <c r="AD16" s="430"/>
      <c r="AE16" s="430"/>
      <c r="AF16" s="430"/>
      <c r="AG16" s="430"/>
      <c r="AH16" s="430"/>
      <c r="AI16" s="430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30"/>
      <c r="AX16" s="430"/>
      <c r="AY16" s="430"/>
      <c r="AZ16" s="430"/>
      <c r="BA16" s="430"/>
      <c r="BB16" s="430"/>
      <c r="BC16" s="430"/>
      <c r="BD16" s="430"/>
      <c r="BE16" s="430"/>
      <c r="BF16" s="430"/>
      <c r="BG16" s="430"/>
      <c r="BH16" s="430"/>
      <c r="BI16" s="430"/>
      <c r="BJ16" s="430"/>
      <c r="BK16" s="430"/>
      <c r="BL16" s="430"/>
      <c r="BM16" s="430"/>
      <c r="BN16" s="430"/>
      <c r="BO16" s="430"/>
      <c r="BP16" s="430"/>
      <c r="BQ16" s="430"/>
      <c r="BR16" s="430"/>
      <c r="BS16" s="430"/>
      <c r="BT16" s="430"/>
      <c r="BU16" s="430"/>
      <c r="BV16" s="430"/>
      <c r="BW16" s="430"/>
      <c r="BX16" s="430"/>
      <c r="BY16" s="430"/>
      <c r="BZ16" s="430"/>
      <c r="CA16" s="430"/>
      <c r="CB16" s="430"/>
      <c r="CC16" s="430"/>
      <c r="CD16" s="430"/>
      <c r="CE16" s="430"/>
      <c r="CF16" s="430"/>
      <c r="CG16" s="430"/>
      <c r="CH16" s="430"/>
      <c r="CI16" s="430"/>
      <c r="CJ16" s="430"/>
      <c r="CK16" s="430"/>
      <c r="CL16" s="430"/>
      <c r="CM16" s="430"/>
      <c r="CN16" s="430"/>
      <c r="CO16" s="430"/>
      <c r="CP16" s="430"/>
      <c r="CQ16" s="430"/>
      <c r="CR16" s="430"/>
      <c r="CS16" s="430"/>
      <c r="CT16" s="430"/>
      <c r="CU16" s="430"/>
      <c r="CV16" s="430"/>
      <c r="CW16" s="430"/>
      <c r="CX16" s="430"/>
      <c r="CY16" s="430"/>
      <c r="CZ16" s="430"/>
      <c r="DA16" s="430"/>
      <c r="DB16" s="430"/>
      <c r="DC16" s="430"/>
      <c r="DD16" s="430"/>
      <c r="DE16" s="430"/>
      <c r="DF16" s="430"/>
      <c r="DG16" s="430"/>
      <c r="DH16" s="430"/>
      <c r="DI16" s="430"/>
      <c r="DJ16" s="430"/>
      <c r="DK16" s="430"/>
    </row>
    <row r="17" spans="1:115" ht="12.75">
      <c r="A17" s="418"/>
      <c r="B17" s="422" t="s">
        <v>355</v>
      </c>
      <c r="C17" s="423"/>
      <c r="D17" s="431"/>
      <c r="E17" s="412"/>
      <c r="F17" s="354"/>
      <c r="G17" s="429"/>
      <c r="H17" s="416">
        <v>122.54833027092111</v>
      </c>
      <c r="I17" s="416">
        <v>116.93900960107413</v>
      </c>
      <c r="J17" s="425"/>
      <c r="K17" s="425"/>
      <c r="L17" s="425"/>
      <c r="M17" s="425"/>
      <c r="N17" s="425"/>
      <c r="O17" s="425"/>
      <c r="P17" s="425"/>
      <c r="Q17" s="425"/>
      <c r="R17" s="425"/>
      <c r="S17" s="425"/>
      <c r="T17" s="425"/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  <c r="AL17" s="425"/>
      <c r="AM17" s="425"/>
      <c r="AN17" s="425"/>
      <c r="AO17" s="425"/>
      <c r="AP17" s="425"/>
      <c r="AQ17" s="425"/>
      <c r="AR17" s="425"/>
      <c r="AS17" s="425"/>
      <c r="AT17" s="425"/>
      <c r="AU17" s="425"/>
      <c r="AV17" s="425"/>
      <c r="AW17" s="425"/>
      <c r="AX17" s="425"/>
      <c r="AY17" s="425"/>
      <c r="AZ17" s="425"/>
      <c r="BA17" s="425"/>
      <c r="BB17" s="425"/>
      <c r="BC17" s="425"/>
      <c r="BD17" s="425"/>
      <c r="BE17" s="425"/>
      <c r="BF17" s="425"/>
      <c r="BG17" s="425"/>
      <c r="BH17" s="425"/>
      <c r="BI17" s="425"/>
      <c r="BJ17" s="425"/>
      <c r="BK17" s="425"/>
      <c r="BL17" s="425"/>
      <c r="BM17" s="425"/>
      <c r="BN17" s="425"/>
      <c r="BO17" s="425"/>
      <c r="BP17" s="425"/>
      <c r="BQ17" s="425"/>
      <c r="BR17" s="425"/>
      <c r="BS17" s="425"/>
      <c r="BT17" s="425"/>
      <c r="BU17" s="425"/>
      <c r="BV17" s="425"/>
      <c r="BW17" s="425"/>
      <c r="BX17" s="425"/>
      <c r="BY17" s="425"/>
      <c r="BZ17" s="425"/>
      <c r="CA17" s="425"/>
      <c r="CB17" s="425"/>
      <c r="CC17" s="425"/>
      <c r="CD17" s="425"/>
      <c r="CE17" s="425"/>
      <c r="CF17" s="425"/>
      <c r="CG17" s="425"/>
      <c r="CH17" s="425"/>
      <c r="CI17" s="425"/>
      <c r="CJ17" s="425"/>
      <c r="CK17" s="425"/>
      <c r="CL17" s="425"/>
      <c r="CM17" s="425"/>
      <c r="CN17" s="425"/>
      <c r="CO17" s="425"/>
      <c r="CP17" s="425"/>
      <c r="CQ17" s="425"/>
      <c r="CR17" s="425"/>
      <c r="CS17" s="425"/>
      <c r="CT17" s="425"/>
      <c r="CU17" s="425"/>
      <c r="CV17" s="425"/>
      <c r="CW17" s="425"/>
      <c r="CX17" s="425"/>
      <c r="CY17" s="425"/>
      <c r="CZ17" s="425"/>
      <c r="DA17" s="425"/>
      <c r="DB17" s="425"/>
      <c r="DC17" s="425"/>
      <c r="DD17" s="425"/>
      <c r="DE17" s="425"/>
      <c r="DF17" s="425"/>
      <c r="DG17" s="425"/>
      <c r="DH17" s="425"/>
      <c r="DI17" s="425"/>
      <c r="DJ17" s="425"/>
      <c r="DK17" s="425"/>
    </row>
    <row r="18" spans="1:115" ht="12.75">
      <c r="A18" s="438" t="s">
        <v>356</v>
      </c>
      <c r="B18" s="418"/>
      <c r="C18" s="412"/>
      <c r="D18" s="431"/>
      <c r="E18" s="412"/>
      <c r="F18" s="419"/>
      <c r="G18" s="439"/>
      <c r="H18" s="416">
        <v>103.61301647905475</v>
      </c>
      <c r="I18" s="416">
        <v>102.73533251981766</v>
      </c>
      <c r="J18" s="416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  <c r="AC18" s="421"/>
      <c r="AD18" s="421"/>
      <c r="AE18" s="421"/>
      <c r="AF18" s="421"/>
      <c r="AG18" s="421"/>
      <c r="AH18" s="421"/>
      <c r="AI18" s="421"/>
      <c r="AJ18" s="421"/>
      <c r="AK18" s="421"/>
      <c r="AL18" s="421"/>
      <c r="AM18" s="421"/>
      <c r="AN18" s="421"/>
      <c r="AO18" s="421"/>
      <c r="AP18" s="421"/>
      <c r="AQ18" s="421"/>
      <c r="AR18" s="421"/>
      <c r="AS18" s="421"/>
      <c r="AT18" s="421"/>
      <c r="AU18" s="421"/>
      <c r="AV18" s="421"/>
      <c r="AW18" s="421"/>
      <c r="AX18" s="421"/>
      <c r="AY18" s="421"/>
      <c r="AZ18" s="421"/>
      <c r="BA18" s="421"/>
      <c r="BB18" s="421"/>
      <c r="BC18" s="421"/>
      <c r="BD18" s="421"/>
      <c r="BE18" s="421"/>
      <c r="BF18" s="421"/>
      <c r="BG18" s="421"/>
      <c r="BH18" s="421"/>
      <c r="BI18" s="421"/>
      <c r="BJ18" s="421"/>
      <c r="BK18" s="421"/>
      <c r="BL18" s="421"/>
      <c r="BM18" s="421"/>
      <c r="BN18" s="421"/>
      <c r="BO18" s="421"/>
      <c r="BP18" s="421"/>
      <c r="BQ18" s="421"/>
      <c r="BR18" s="421"/>
      <c r="BS18" s="421"/>
      <c r="BT18" s="421"/>
      <c r="BU18" s="421"/>
      <c r="BV18" s="421"/>
      <c r="BW18" s="421"/>
      <c r="BX18" s="421"/>
      <c r="BY18" s="421"/>
      <c r="BZ18" s="421"/>
      <c r="CA18" s="421"/>
      <c r="CB18" s="421"/>
      <c r="CC18" s="421"/>
      <c r="CD18" s="421"/>
      <c r="CE18" s="421"/>
      <c r="CF18" s="421"/>
      <c r="CG18" s="421"/>
      <c r="CH18" s="421"/>
      <c r="CI18" s="421"/>
      <c r="CJ18" s="421"/>
      <c r="CK18" s="421"/>
      <c r="CL18" s="421"/>
      <c r="CM18" s="421"/>
      <c r="CN18" s="421"/>
      <c r="CO18" s="421"/>
      <c r="CP18" s="421"/>
      <c r="CQ18" s="421"/>
      <c r="CR18" s="421"/>
      <c r="CS18" s="421"/>
      <c r="CT18" s="421"/>
      <c r="CU18" s="421"/>
      <c r="CV18" s="421"/>
      <c r="CW18" s="421"/>
      <c r="CX18" s="421"/>
      <c r="CY18" s="421"/>
      <c r="CZ18" s="421"/>
      <c r="DA18" s="421"/>
      <c r="DB18" s="421"/>
      <c r="DC18" s="421"/>
      <c r="DD18" s="421"/>
      <c r="DE18" s="421"/>
      <c r="DF18" s="421"/>
      <c r="DG18" s="421"/>
      <c r="DH18" s="421"/>
      <c r="DI18" s="421"/>
      <c r="DJ18" s="421"/>
      <c r="DK18" s="421"/>
    </row>
    <row r="19" spans="1:115" ht="12.75">
      <c r="A19" s="418"/>
      <c r="B19" s="422" t="s">
        <v>357</v>
      </c>
      <c r="C19" s="423"/>
      <c r="D19" s="431"/>
      <c r="E19" s="412"/>
      <c r="F19" s="419"/>
      <c r="G19" s="420"/>
      <c r="H19" s="416">
        <v>104.05190618832725</v>
      </c>
      <c r="I19" s="416">
        <v>102.7934607189124</v>
      </c>
      <c r="J19" s="416"/>
      <c r="K19" s="425"/>
      <c r="L19" s="425"/>
      <c r="M19" s="425"/>
      <c r="N19" s="425"/>
      <c r="O19" s="425"/>
      <c r="P19" s="425"/>
      <c r="Q19" s="425"/>
      <c r="R19" s="425"/>
      <c r="S19" s="425"/>
      <c r="T19" s="425"/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425"/>
      <c r="AI19" s="425"/>
      <c r="AJ19" s="425"/>
      <c r="AK19" s="425"/>
      <c r="AL19" s="425"/>
      <c r="AM19" s="425"/>
      <c r="AN19" s="425"/>
      <c r="AO19" s="425"/>
      <c r="AP19" s="425"/>
      <c r="AQ19" s="425"/>
      <c r="AR19" s="425"/>
      <c r="AS19" s="425"/>
      <c r="AT19" s="425"/>
      <c r="AU19" s="425"/>
      <c r="AV19" s="425"/>
      <c r="AW19" s="425"/>
      <c r="AX19" s="425"/>
      <c r="AY19" s="425"/>
      <c r="AZ19" s="425"/>
      <c r="BA19" s="425"/>
      <c r="BB19" s="425"/>
      <c r="BC19" s="425"/>
      <c r="BD19" s="425"/>
      <c r="BE19" s="425"/>
      <c r="BF19" s="425"/>
      <c r="BG19" s="425"/>
      <c r="BH19" s="425"/>
      <c r="BI19" s="425"/>
      <c r="BJ19" s="425"/>
      <c r="BK19" s="425"/>
      <c r="BL19" s="425"/>
      <c r="BM19" s="425"/>
      <c r="BN19" s="425"/>
      <c r="BO19" s="425"/>
      <c r="BP19" s="425"/>
      <c r="BQ19" s="425"/>
      <c r="BR19" s="425"/>
      <c r="BS19" s="425"/>
      <c r="BT19" s="425"/>
      <c r="BU19" s="425"/>
      <c r="BV19" s="425"/>
      <c r="BW19" s="425"/>
      <c r="BX19" s="425"/>
      <c r="BY19" s="425"/>
      <c r="BZ19" s="425"/>
      <c r="CA19" s="425"/>
      <c r="CB19" s="425"/>
      <c r="CC19" s="425"/>
      <c r="CD19" s="425"/>
      <c r="CE19" s="425"/>
      <c r="CF19" s="425"/>
      <c r="CG19" s="425"/>
      <c r="CH19" s="425"/>
      <c r="CI19" s="425"/>
      <c r="CJ19" s="425"/>
      <c r="CK19" s="425"/>
      <c r="CL19" s="425"/>
      <c r="CM19" s="425"/>
      <c r="CN19" s="425"/>
      <c r="CO19" s="425"/>
      <c r="CP19" s="425"/>
      <c r="CQ19" s="425"/>
      <c r="CR19" s="425"/>
      <c r="CS19" s="425"/>
      <c r="CT19" s="425"/>
      <c r="CU19" s="425"/>
      <c r="CV19" s="425"/>
      <c r="CW19" s="425"/>
      <c r="CX19" s="425"/>
      <c r="CY19" s="425"/>
      <c r="CZ19" s="425"/>
      <c r="DA19" s="425"/>
      <c r="DB19" s="425"/>
      <c r="DC19" s="425"/>
      <c r="DD19" s="425"/>
      <c r="DE19" s="425"/>
      <c r="DF19" s="425"/>
      <c r="DG19" s="425"/>
      <c r="DH19" s="425"/>
      <c r="DI19" s="425"/>
      <c r="DJ19" s="425"/>
      <c r="DK19" s="425"/>
    </row>
    <row r="20" spans="1:115" ht="12.75">
      <c r="A20" s="418"/>
      <c r="B20" s="422" t="s">
        <v>358</v>
      </c>
      <c r="C20" s="423"/>
      <c r="D20" s="431"/>
      <c r="E20" s="412"/>
      <c r="F20" s="419"/>
      <c r="G20" s="340"/>
      <c r="H20" s="416">
        <v>102.97226029125855</v>
      </c>
      <c r="I20" s="416">
        <v>102.6496985131492</v>
      </c>
      <c r="J20" s="416"/>
      <c r="K20" s="425"/>
      <c r="L20" s="425"/>
      <c r="M20" s="425"/>
      <c r="N20" s="425"/>
      <c r="O20" s="425"/>
      <c r="P20" s="425"/>
      <c r="Q20" s="425"/>
      <c r="R20" s="425"/>
      <c r="S20" s="425"/>
      <c r="T20" s="425"/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5"/>
      <c r="AK20" s="425"/>
      <c r="AL20" s="425"/>
      <c r="AM20" s="425"/>
      <c r="AN20" s="425"/>
      <c r="AO20" s="425"/>
      <c r="AP20" s="425"/>
      <c r="AQ20" s="425"/>
      <c r="AR20" s="425"/>
      <c r="AS20" s="425"/>
      <c r="AT20" s="425"/>
      <c r="AU20" s="425"/>
      <c r="AV20" s="425"/>
      <c r="AW20" s="425"/>
      <c r="AX20" s="425"/>
      <c r="AY20" s="425"/>
      <c r="AZ20" s="425"/>
      <c r="BA20" s="425"/>
      <c r="BB20" s="425"/>
      <c r="BC20" s="425"/>
      <c r="BD20" s="425"/>
      <c r="BE20" s="425"/>
      <c r="BF20" s="425"/>
      <c r="BG20" s="425"/>
      <c r="BH20" s="425"/>
      <c r="BI20" s="425"/>
      <c r="BJ20" s="425"/>
      <c r="BK20" s="425"/>
      <c r="BL20" s="425"/>
      <c r="BM20" s="425"/>
      <c r="BN20" s="425"/>
      <c r="BO20" s="425"/>
      <c r="BP20" s="425"/>
      <c r="BQ20" s="425"/>
      <c r="BR20" s="425"/>
      <c r="BS20" s="425"/>
      <c r="BT20" s="425"/>
      <c r="BU20" s="425"/>
      <c r="BV20" s="425"/>
      <c r="BW20" s="425"/>
      <c r="BX20" s="425"/>
      <c r="BY20" s="425"/>
      <c r="BZ20" s="425"/>
      <c r="CA20" s="425"/>
      <c r="CB20" s="425"/>
      <c r="CC20" s="425"/>
      <c r="CD20" s="425"/>
      <c r="CE20" s="425"/>
      <c r="CF20" s="425"/>
      <c r="CG20" s="425"/>
      <c r="CH20" s="425"/>
      <c r="CI20" s="425"/>
      <c r="CJ20" s="425"/>
      <c r="CK20" s="425"/>
      <c r="CL20" s="425"/>
      <c r="CM20" s="425"/>
      <c r="CN20" s="425"/>
      <c r="CO20" s="425"/>
      <c r="CP20" s="425"/>
      <c r="CQ20" s="425"/>
      <c r="CR20" s="425"/>
      <c r="CS20" s="425"/>
      <c r="CT20" s="425"/>
      <c r="CU20" s="425"/>
      <c r="CV20" s="425"/>
      <c r="CW20" s="425"/>
      <c r="CX20" s="425"/>
      <c r="CY20" s="425"/>
      <c r="CZ20" s="425"/>
      <c r="DA20" s="425"/>
      <c r="DB20" s="425"/>
      <c r="DC20" s="425"/>
      <c r="DD20" s="425"/>
      <c r="DE20" s="425"/>
      <c r="DF20" s="425"/>
      <c r="DG20" s="425"/>
      <c r="DH20" s="425"/>
      <c r="DI20" s="425"/>
      <c r="DJ20" s="425"/>
      <c r="DK20" s="425"/>
    </row>
    <row r="21" spans="1:115" ht="14.25">
      <c r="A21" s="418" t="s">
        <v>359</v>
      </c>
      <c r="B21" s="418"/>
      <c r="C21" s="412"/>
      <c r="D21" s="431"/>
      <c r="E21" s="412"/>
      <c r="F21" s="440"/>
      <c r="G21" s="340"/>
      <c r="H21" s="416">
        <v>105.99663249634443</v>
      </c>
      <c r="I21" s="416">
        <v>97.484620732588056</v>
      </c>
      <c r="J21" s="416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  <c r="AC21" s="421"/>
      <c r="AD21" s="421"/>
      <c r="AE21" s="421"/>
      <c r="AF21" s="421"/>
      <c r="AG21" s="421"/>
      <c r="AH21" s="421"/>
      <c r="AI21" s="421"/>
      <c r="AJ21" s="421"/>
      <c r="AK21" s="421"/>
      <c r="AL21" s="421"/>
      <c r="AM21" s="421"/>
      <c r="AN21" s="421"/>
      <c r="AO21" s="421"/>
      <c r="AP21" s="421"/>
      <c r="AQ21" s="421"/>
      <c r="AR21" s="421"/>
      <c r="AS21" s="421"/>
      <c r="AT21" s="421"/>
      <c r="AU21" s="421"/>
      <c r="AV21" s="421"/>
      <c r="AW21" s="421"/>
      <c r="AX21" s="421"/>
      <c r="AY21" s="421"/>
      <c r="AZ21" s="421"/>
      <c r="BA21" s="421"/>
      <c r="BB21" s="421"/>
      <c r="BC21" s="421"/>
      <c r="BD21" s="421"/>
      <c r="BE21" s="421"/>
      <c r="BF21" s="421"/>
      <c r="BG21" s="421"/>
      <c r="BH21" s="421"/>
      <c r="BI21" s="421"/>
      <c r="BJ21" s="421"/>
      <c r="BK21" s="421"/>
      <c r="BL21" s="421"/>
      <c r="BM21" s="421"/>
      <c r="BN21" s="421"/>
      <c r="BO21" s="421"/>
      <c r="BP21" s="421"/>
      <c r="BQ21" s="421"/>
      <c r="BR21" s="421"/>
      <c r="BS21" s="421"/>
      <c r="BT21" s="421"/>
      <c r="BU21" s="421"/>
      <c r="BV21" s="421"/>
      <c r="BW21" s="421"/>
      <c r="BX21" s="421"/>
      <c r="BY21" s="421"/>
      <c r="BZ21" s="421"/>
      <c r="CA21" s="421"/>
      <c r="CB21" s="421"/>
      <c r="CC21" s="421"/>
      <c r="CD21" s="421"/>
      <c r="CE21" s="421"/>
      <c r="CF21" s="421"/>
      <c r="CG21" s="421"/>
      <c r="CH21" s="421"/>
      <c r="CI21" s="421"/>
      <c r="CJ21" s="421"/>
      <c r="CK21" s="421"/>
      <c r="CL21" s="421"/>
      <c r="CM21" s="421"/>
      <c r="CN21" s="421"/>
      <c r="CO21" s="421"/>
      <c r="CP21" s="421"/>
      <c r="CQ21" s="421"/>
      <c r="CR21" s="421"/>
      <c r="CS21" s="421"/>
      <c r="CT21" s="421"/>
      <c r="CU21" s="421"/>
      <c r="CV21" s="421"/>
      <c r="CW21" s="421"/>
      <c r="CX21" s="421"/>
      <c r="CY21" s="421"/>
      <c r="CZ21" s="421"/>
      <c r="DA21" s="421"/>
      <c r="DB21" s="421"/>
      <c r="DC21" s="421"/>
      <c r="DD21" s="421"/>
      <c r="DE21" s="421"/>
      <c r="DF21" s="421"/>
      <c r="DG21" s="421"/>
      <c r="DH21" s="421"/>
      <c r="DI21" s="421"/>
      <c r="DJ21" s="421"/>
      <c r="DK21" s="421"/>
    </row>
    <row r="22" spans="1:115" ht="12.75">
      <c r="A22" s="418"/>
      <c r="B22" s="422" t="s">
        <v>360</v>
      </c>
      <c r="C22" s="423"/>
      <c r="D22" s="431"/>
      <c r="E22" s="412"/>
      <c r="F22" s="419"/>
      <c r="G22" s="340"/>
      <c r="H22" s="416">
        <v>103.50373736785411</v>
      </c>
      <c r="I22" s="416">
        <v>95.905842462393849</v>
      </c>
      <c r="J22" s="416"/>
      <c r="K22" s="425"/>
      <c r="L22" s="425"/>
      <c r="M22" s="425"/>
      <c r="N22" s="425"/>
      <c r="O22" s="425"/>
      <c r="P22" s="425"/>
      <c r="Q22" s="425"/>
      <c r="R22" s="425"/>
      <c r="S22" s="425"/>
      <c r="T22" s="425"/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  <c r="AL22" s="425"/>
      <c r="AM22" s="425"/>
      <c r="AN22" s="425"/>
      <c r="AO22" s="425"/>
      <c r="AP22" s="425"/>
      <c r="AQ22" s="425"/>
      <c r="AR22" s="425"/>
      <c r="AS22" s="425"/>
      <c r="AT22" s="425"/>
      <c r="AU22" s="425"/>
      <c r="AV22" s="425"/>
      <c r="AW22" s="425"/>
      <c r="AX22" s="425"/>
      <c r="AY22" s="425"/>
      <c r="AZ22" s="425"/>
      <c r="BA22" s="425"/>
      <c r="BB22" s="425"/>
      <c r="BC22" s="425"/>
      <c r="BD22" s="425"/>
      <c r="BE22" s="425"/>
      <c r="BF22" s="425"/>
      <c r="BG22" s="425"/>
      <c r="BH22" s="425"/>
      <c r="BI22" s="425"/>
      <c r="BJ22" s="425"/>
      <c r="BK22" s="425"/>
      <c r="BL22" s="425"/>
      <c r="BM22" s="425"/>
      <c r="BN22" s="425"/>
      <c r="BO22" s="425"/>
      <c r="BP22" s="425"/>
      <c r="BQ22" s="425"/>
      <c r="BR22" s="425"/>
      <c r="BS22" s="425"/>
      <c r="BT22" s="425"/>
      <c r="BU22" s="425"/>
      <c r="BV22" s="425"/>
      <c r="BW22" s="425"/>
      <c r="BX22" s="425"/>
      <c r="BY22" s="425"/>
      <c r="BZ22" s="425"/>
      <c r="CA22" s="425"/>
      <c r="CB22" s="425"/>
      <c r="CC22" s="425"/>
      <c r="CD22" s="425"/>
      <c r="CE22" s="425"/>
      <c r="CF22" s="425"/>
      <c r="CG22" s="425"/>
      <c r="CH22" s="425"/>
      <c r="CI22" s="425"/>
      <c r="CJ22" s="425"/>
      <c r="CK22" s="425"/>
      <c r="CL22" s="425"/>
      <c r="CM22" s="425"/>
      <c r="CN22" s="425"/>
      <c r="CO22" s="425"/>
      <c r="CP22" s="425"/>
      <c r="CQ22" s="425"/>
      <c r="CR22" s="425"/>
      <c r="CS22" s="425"/>
      <c r="CT22" s="425"/>
      <c r="CU22" s="425"/>
      <c r="CV22" s="425"/>
      <c r="CW22" s="425"/>
      <c r="CX22" s="425"/>
      <c r="CY22" s="425"/>
      <c r="CZ22" s="425"/>
      <c r="DA22" s="425"/>
      <c r="DB22" s="425"/>
      <c r="DC22" s="425"/>
      <c r="DD22" s="425"/>
      <c r="DE22" s="425"/>
      <c r="DF22" s="425"/>
      <c r="DG22" s="425"/>
      <c r="DH22" s="425"/>
      <c r="DI22" s="425"/>
      <c r="DJ22" s="425"/>
      <c r="DK22" s="425"/>
    </row>
    <row r="23" spans="1:115" ht="12.75">
      <c r="A23" s="418"/>
      <c r="B23" s="423"/>
      <c r="C23" s="432" t="s">
        <v>361</v>
      </c>
      <c r="D23" s="431"/>
      <c r="E23" s="412"/>
      <c r="F23" s="419"/>
      <c r="G23" s="340"/>
      <c r="H23" s="416">
        <v>104.8589731493748</v>
      </c>
      <c r="I23" s="416">
        <v>99.477537473960581</v>
      </c>
      <c r="J23" s="416"/>
      <c r="K23" s="430"/>
      <c r="L23" s="430"/>
      <c r="M23" s="430"/>
      <c r="N23" s="430"/>
      <c r="O23" s="430"/>
      <c r="P23" s="430"/>
      <c r="Q23" s="430"/>
      <c r="R23" s="430"/>
      <c r="S23" s="430"/>
      <c r="T23" s="430"/>
      <c r="U23" s="430"/>
      <c r="V23" s="430"/>
      <c r="W23" s="430"/>
      <c r="X23" s="430"/>
      <c r="Y23" s="430"/>
      <c r="Z23" s="430"/>
      <c r="AA23" s="430"/>
      <c r="AB23" s="430"/>
      <c r="AC23" s="430"/>
      <c r="AD23" s="430"/>
      <c r="AE23" s="430"/>
      <c r="AF23" s="430"/>
      <c r="AG23" s="430"/>
      <c r="AH23" s="430"/>
      <c r="AI23" s="430"/>
      <c r="AJ23" s="430"/>
      <c r="AK23" s="430"/>
      <c r="AL23" s="430"/>
      <c r="AM23" s="430"/>
      <c r="AN23" s="430"/>
      <c r="AO23" s="430"/>
      <c r="AP23" s="430"/>
      <c r="AQ23" s="430"/>
      <c r="AR23" s="430"/>
      <c r="AS23" s="430"/>
      <c r="AT23" s="430"/>
      <c r="AU23" s="430"/>
      <c r="AV23" s="430"/>
      <c r="AW23" s="430"/>
      <c r="AX23" s="430"/>
      <c r="AY23" s="430"/>
      <c r="AZ23" s="430"/>
      <c r="BA23" s="430"/>
      <c r="BB23" s="430"/>
      <c r="BC23" s="430"/>
      <c r="BD23" s="430"/>
      <c r="BE23" s="430"/>
      <c r="BF23" s="430"/>
      <c r="BG23" s="430"/>
      <c r="BH23" s="430"/>
      <c r="BI23" s="430"/>
      <c r="BJ23" s="430"/>
      <c r="BK23" s="430"/>
      <c r="BL23" s="430"/>
      <c r="BM23" s="430"/>
      <c r="BN23" s="430"/>
      <c r="BO23" s="430"/>
      <c r="BP23" s="430"/>
      <c r="BQ23" s="430"/>
      <c r="BR23" s="430"/>
      <c r="BS23" s="430"/>
      <c r="BT23" s="430"/>
      <c r="BU23" s="430"/>
      <c r="BV23" s="430"/>
      <c r="BW23" s="430"/>
      <c r="BX23" s="430"/>
      <c r="BY23" s="430"/>
      <c r="BZ23" s="430"/>
      <c r="CA23" s="430"/>
      <c r="CB23" s="430"/>
      <c r="CC23" s="430"/>
      <c r="CD23" s="430"/>
      <c r="CE23" s="430"/>
      <c r="CF23" s="430"/>
      <c r="CG23" s="430"/>
      <c r="CH23" s="430"/>
      <c r="CI23" s="430"/>
      <c r="CJ23" s="430"/>
      <c r="CK23" s="430"/>
      <c r="CL23" s="430"/>
      <c r="CM23" s="430"/>
      <c r="CN23" s="430"/>
      <c r="CO23" s="430"/>
      <c r="CP23" s="430"/>
      <c r="CQ23" s="430"/>
      <c r="CR23" s="430"/>
      <c r="CS23" s="430"/>
      <c r="CT23" s="430"/>
      <c r="CU23" s="430"/>
      <c r="CV23" s="430"/>
      <c r="CW23" s="430"/>
      <c r="CX23" s="430"/>
      <c r="CY23" s="430"/>
      <c r="CZ23" s="430"/>
      <c r="DA23" s="430"/>
      <c r="DB23" s="430"/>
      <c r="DC23" s="430"/>
      <c r="DD23" s="430"/>
      <c r="DE23" s="430"/>
      <c r="DF23" s="430"/>
      <c r="DG23" s="430"/>
      <c r="DH23" s="430"/>
      <c r="DI23" s="430"/>
      <c r="DJ23" s="430"/>
      <c r="DK23" s="430"/>
    </row>
    <row r="24" spans="1:115" ht="12.75">
      <c r="A24" s="418"/>
      <c r="B24" s="423"/>
      <c r="C24" s="432" t="s">
        <v>362</v>
      </c>
      <c r="D24" s="431"/>
      <c r="E24" s="441"/>
      <c r="F24" s="354"/>
      <c r="G24" s="429"/>
      <c r="H24" s="416">
        <v>102.89275921741303</v>
      </c>
      <c r="I24" s="416">
        <v>95.403852601200072</v>
      </c>
      <c r="J24" s="416"/>
      <c r="K24" s="430"/>
      <c r="L24" s="430"/>
      <c r="M24" s="430"/>
      <c r="N24" s="430"/>
      <c r="O24" s="430"/>
      <c r="P24" s="430"/>
      <c r="Q24" s="430"/>
      <c r="R24" s="430"/>
      <c r="S24" s="430"/>
      <c r="T24" s="430"/>
      <c r="U24" s="430"/>
      <c r="V24" s="430"/>
      <c r="W24" s="430"/>
      <c r="X24" s="430"/>
      <c r="Y24" s="430"/>
      <c r="Z24" s="430"/>
      <c r="AA24" s="430"/>
      <c r="AB24" s="430"/>
      <c r="AC24" s="430"/>
      <c r="AD24" s="430"/>
      <c r="AE24" s="430"/>
      <c r="AF24" s="430"/>
      <c r="AG24" s="430"/>
      <c r="AH24" s="430"/>
      <c r="AI24" s="430"/>
      <c r="AJ24" s="430"/>
      <c r="AK24" s="430"/>
      <c r="AL24" s="430"/>
      <c r="AM24" s="430"/>
      <c r="AN24" s="430"/>
      <c r="AO24" s="430"/>
      <c r="AP24" s="430"/>
      <c r="AQ24" s="430"/>
      <c r="AR24" s="430"/>
      <c r="AS24" s="430"/>
      <c r="AT24" s="430"/>
      <c r="AU24" s="430"/>
      <c r="AV24" s="430"/>
      <c r="AW24" s="430"/>
      <c r="AX24" s="430"/>
      <c r="AY24" s="430"/>
      <c r="AZ24" s="430"/>
      <c r="BA24" s="430"/>
      <c r="BB24" s="430"/>
      <c r="BC24" s="430"/>
      <c r="BD24" s="430"/>
      <c r="BE24" s="430"/>
      <c r="BF24" s="430"/>
      <c r="BG24" s="430"/>
      <c r="BH24" s="430"/>
      <c r="BI24" s="430"/>
      <c r="BJ24" s="430"/>
      <c r="BK24" s="430"/>
      <c r="BL24" s="430"/>
      <c r="BM24" s="430"/>
      <c r="BN24" s="430"/>
      <c r="BO24" s="430"/>
      <c r="BP24" s="430"/>
      <c r="BQ24" s="430"/>
      <c r="BR24" s="430"/>
      <c r="BS24" s="430"/>
      <c r="BT24" s="430"/>
      <c r="BU24" s="430"/>
      <c r="BV24" s="430"/>
      <c r="BW24" s="430"/>
      <c r="BX24" s="430"/>
      <c r="BY24" s="430"/>
      <c r="BZ24" s="430"/>
      <c r="CA24" s="430"/>
      <c r="CB24" s="430"/>
      <c r="CC24" s="430"/>
      <c r="CD24" s="430"/>
      <c r="CE24" s="430"/>
      <c r="CF24" s="430"/>
      <c r="CG24" s="430"/>
      <c r="CH24" s="430"/>
      <c r="CI24" s="430"/>
      <c r="CJ24" s="430"/>
      <c r="CK24" s="430"/>
      <c r="CL24" s="430"/>
      <c r="CM24" s="430"/>
      <c r="CN24" s="430"/>
      <c r="CO24" s="430"/>
      <c r="CP24" s="430"/>
      <c r="CQ24" s="430"/>
      <c r="CR24" s="430"/>
      <c r="CS24" s="430"/>
      <c r="CT24" s="430"/>
      <c r="CU24" s="430"/>
      <c r="CV24" s="430"/>
      <c r="CW24" s="430"/>
      <c r="CX24" s="430"/>
      <c r="CY24" s="430"/>
      <c r="CZ24" s="430"/>
      <c r="DA24" s="430"/>
      <c r="DB24" s="430"/>
      <c r="DC24" s="430"/>
      <c r="DD24" s="430"/>
      <c r="DE24" s="430"/>
      <c r="DF24" s="430"/>
      <c r="DG24" s="430"/>
      <c r="DH24" s="430"/>
      <c r="DI24" s="430"/>
      <c r="DJ24" s="430"/>
      <c r="DK24" s="430"/>
    </row>
    <row r="25" spans="1:115" ht="12.75">
      <c r="A25" s="418"/>
      <c r="B25" s="423"/>
      <c r="C25" s="426" t="s">
        <v>363</v>
      </c>
      <c r="D25" s="431"/>
      <c r="E25" s="442"/>
      <c r="F25" s="354"/>
      <c r="G25" s="429"/>
      <c r="H25" s="416">
        <v>115.47559305490923</v>
      </c>
      <c r="I25" s="416">
        <v>98.35311914237208</v>
      </c>
      <c r="J25" s="416"/>
      <c r="K25" s="430"/>
      <c r="L25" s="430"/>
      <c r="M25" s="430"/>
      <c r="N25" s="430"/>
      <c r="O25" s="430"/>
      <c r="P25" s="430"/>
      <c r="Q25" s="430"/>
      <c r="R25" s="430"/>
      <c r="S25" s="430"/>
      <c r="T25" s="430"/>
      <c r="U25" s="430"/>
      <c r="V25" s="430"/>
      <c r="W25" s="430"/>
      <c r="X25" s="430"/>
      <c r="Y25" s="430"/>
      <c r="Z25" s="430"/>
      <c r="AA25" s="430"/>
      <c r="AB25" s="430"/>
      <c r="AC25" s="430"/>
      <c r="AD25" s="430"/>
      <c r="AE25" s="430"/>
      <c r="AF25" s="430"/>
      <c r="AG25" s="430"/>
      <c r="AH25" s="430"/>
      <c r="AI25" s="430"/>
      <c r="AJ25" s="430"/>
      <c r="AK25" s="430"/>
      <c r="AL25" s="430"/>
      <c r="AM25" s="430"/>
      <c r="AN25" s="430"/>
      <c r="AO25" s="430"/>
      <c r="AP25" s="430"/>
      <c r="AQ25" s="430"/>
      <c r="AR25" s="430"/>
      <c r="AS25" s="430"/>
      <c r="AT25" s="430"/>
      <c r="AU25" s="430"/>
      <c r="AV25" s="430"/>
      <c r="AW25" s="430"/>
      <c r="AX25" s="430"/>
      <c r="AY25" s="430"/>
      <c r="AZ25" s="430"/>
      <c r="BA25" s="430"/>
      <c r="BB25" s="430"/>
      <c r="BC25" s="430"/>
      <c r="BD25" s="430"/>
      <c r="BE25" s="430"/>
      <c r="BF25" s="430"/>
      <c r="BG25" s="430"/>
      <c r="BH25" s="430"/>
      <c r="BI25" s="430"/>
      <c r="BJ25" s="430"/>
      <c r="BK25" s="430"/>
      <c r="BL25" s="430"/>
      <c r="BM25" s="430"/>
      <c r="BN25" s="430"/>
      <c r="BO25" s="430"/>
      <c r="BP25" s="430"/>
      <c r="BQ25" s="430"/>
      <c r="BR25" s="430"/>
      <c r="BS25" s="430"/>
      <c r="BT25" s="430"/>
      <c r="BU25" s="430"/>
      <c r="BV25" s="430"/>
      <c r="BW25" s="430"/>
      <c r="BX25" s="430"/>
      <c r="BY25" s="430"/>
      <c r="BZ25" s="430"/>
      <c r="CA25" s="430"/>
      <c r="CB25" s="430"/>
      <c r="CC25" s="430"/>
      <c r="CD25" s="430"/>
      <c r="CE25" s="430"/>
      <c r="CF25" s="430"/>
      <c r="CG25" s="430"/>
      <c r="CH25" s="430"/>
      <c r="CI25" s="430"/>
      <c r="CJ25" s="430"/>
      <c r="CK25" s="430"/>
      <c r="CL25" s="430"/>
      <c r="CM25" s="430"/>
      <c r="CN25" s="430"/>
      <c r="CO25" s="430"/>
      <c r="CP25" s="430"/>
      <c r="CQ25" s="430"/>
      <c r="CR25" s="430"/>
      <c r="CS25" s="430"/>
      <c r="CT25" s="430"/>
      <c r="CU25" s="430"/>
      <c r="CV25" s="430"/>
      <c r="CW25" s="430"/>
      <c r="CX25" s="430"/>
      <c r="CY25" s="430"/>
      <c r="CZ25" s="430"/>
      <c r="DA25" s="430"/>
      <c r="DB25" s="430"/>
      <c r="DC25" s="430"/>
      <c r="DD25" s="430"/>
      <c r="DE25" s="430"/>
      <c r="DF25" s="430"/>
      <c r="DG25" s="430"/>
      <c r="DH25" s="430"/>
      <c r="DI25" s="430"/>
      <c r="DJ25" s="430"/>
      <c r="DK25" s="430"/>
    </row>
    <row r="26" spans="1:115" ht="12.75">
      <c r="A26" s="433"/>
      <c r="B26" s="422" t="s">
        <v>364</v>
      </c>
      <c r="C26" s="423"/>
      <c r="D26" s="431"/>
      <c r="E26" s="443"/>
      <c r="F26" s="354"/>
      <c r="G26" s="429"/>
      <c r="H26" s="416">
        <v>111.49730713233529</v>
      </c>
      <c r="I26" s="416">
        <v>100.88645003531849</v>
      </c>
      <c r="J26" s="425"/>
      <c r="K26" s="425"/>
      <c r="L26" s="425"/>
      <c r="M26" s="425"/>
      <c r="N26" s="425"/>
      <c r="O26" s="425"/>
      <c r="P26" s="425"/>
      <c r="Q26" s="425"/>
      <c r="R26" s="425"/>
      <c r="S26" s="425"/>
      <c r="T26" s="425"/>
      <c r="U26" s="425"/>
      <c r="V26" s="425"/>
      <c r="W26" s="425"/>
      <c r="X26" s="425"/>
      <c r="Y26" s="425"/>
      <c r="Z26" s="425"/>
      <c r="AA26" s="425"/>
      <c r="AB26" s="425"/>
      <c r="AC26" s="425"/>
      <c r="AD26" s="425"/>
      <c r="AE26" s="425"/>
      <c r="AF26" s="425"/>
      <c r="AG26" s="425"/>
      <c r="AH26" s="425"/>
      <c r="AI26" s="425"/>
      <c r="AJ26" s="425"/>
      <c r="AK26" s="425"/>
      <c r="AL26" s="425"/>
      <c r="AM26" s="425"/>
      <c r="AN26" s="425"/>
      <c r="AO26" s="425"/>
      <c r="AP26" s="425"/>
      <c r="AQ26" s="425"/>
      <c r="AR26" s="425"/>
      <c r="AS26" s="425"/>
      <c r="AT26" s="425"/>
      <c r="AU26" s="425"/>
      <c r="AV26" s="425"/>
      <c r="AW26" s="425"/>
      <c r="AX26" s="425"/>
      <c r="AY26" s="425"/>
      <c r="AZ26" s="425"/>
      <c r="BA26" s="425"/>
      <c r="BB26" s="425"/>
      <c r="BC26" s="425"/>
      <c r="BD26" s="425"/>
      <c r="BE26" s="425"/>
      <c r="BF26" s="425"/>
      <c r="BG26" s="425"/>
      <c r="BH26" s="425"/>
      <c r="BI26" s="425"/>
      <c r="BJ26" s="425"/>
      <c r="BK26" s="425"/>
      <c r="BL26" s="425"/>
      <c r="BM26" s="425"/>
      <c r="BN26" s="425"/>
      <c r="BO26" s="425"/>
      <c r="BP26" s="425"/>
      <c r="BQ26" s="425"/>
      <c r="BR26" s="425"/>
      <c r="BS26" s="425"/>
      <c r="BT26" s="425"/>
      <c r="BU26" s="425"/>
      <c r="BV26" s="425"/>
      <c r="BW26" s="425"/>
      <c r="BX26" s="425"/>
      <c r="BY26" s="425"/>
      <c r="BZ26" s="425"/>
      <c r="CA26" s="425"/>
      <c r="CB26" s="425"/>
      <c r="CC26" s="425"/>
      <c r="CD26" s="425"/>
      <c r="CE26" s="425"/>
      <c r="CF26" s="425"/>
      <c r="CG26" s="425"/>
      <c r="CH26" s="425"/>
      <c r="CI26" s="425"/>
      <c r="CJ26" s="425"/>
      <c r="CK26" s="425"/>
      <c r="CL26" s="425"/>
      <c r="CM26" s="425"/>
      <c r="CN26" s="425"/>
      <c r="CO26" s="425"/>
      <c r="CP26" s="425"/>
      <c r="CQ26" s="425"/>
      <c r="CR26" s="425"/>
      <c r="CS26" s="425"/>
      <c r="CT26" s="425"/>
      <c r="CU26" s="425"/>
      <c r="CV26" s="425"/>
      <c r="CW26" s="425"/>
      <c r="CX26" s="425"/>
      <c r="CY26" s="425"/>
      <c r="CZ26" s="425"/>
      <c r="DA26" s="425"/>
      <c r="DB26" s="425"/>
      <c r="DC26" s="425"/>
      <c r="DD26" s="425"/>
      <c r="DE26" s="425"/>
      <c r="DF26" s="425"/>
      <c r="DG26" s="425"/>
      <c r="DH26" s="425"/>
      <c r="DI26" s="425"/>
      <c r="DJ26" s="425"/>
      <c r="DK26" s="425"/>
    </row>
    <row r="27" spans="1:115" ht="14.25">
      <c r="A27" s="418" t="s">
        <v>365</v>
      </c>
      <c r="B27" s="418"/>
      <c r="C27" s="412"/>
      <c r="D27" s="431"/>
      <c r="E27" s="442"/>
      <c r="F27" s="440"/>
      <c r="G27" s="340"/>
      <c r="H27" s="416">
        <v>124.13237791546624</v>
      </c>
      <c r="I27" s="416">
        <v>94.837472633143406</v>
      </c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  <c r="AC27" s="421"/>
      <c r="AD27" s="421"/>
      <c r="AE27" s="421"/>
      <c r="AF27" s="421"/>
      <c r="AG27" s="421"/>
      <c r="AH27" s="421"/>
      <c r="AI27" s="421"/>
      <c r="AJ27" s="421"/>
      <c r="AK27" s="421"/>
      <c r="AL27" s="421"/>
      <c r="AM27" s="421"/>
      <c r="AN27" s="421"/>
      <c r="AO27" s="421"/>
      <c r="AP27" s="421"/>
      <c r="AQ27" s="421"/>
      <c r="AR27" s="421"/>
      <c r="AS27" s="421"/>
      <c r="AT27" s="421"/>
      <c r="AU27" s="421"/>
      <c r="AV27" s="421"/>
      <c r="AW27" s="421"/>
      <c r="AX27" s="421"/>
      <c r="AY27" s="421"/>
      <c r="AZ27" s="421"/>
      <c r="BA27" s="421"/>
      <c r="BB27" s="421"/>
      <c r="BC27" s="421"/>
      <c r="BD27" s="421"/>
      <c r="BE27" s="421"/>
      <c r="BF27" s="421"/>
      <c r="BG27" s="421"/>
      <c r="BH27" s="421"/>
      <c r="BI27" s="421"/>
      <c r="BJ27" s="421"/>
      <c r="BK27" s="421"/>
      <c r="BL27" s="421"/>
      <c r="BM27" s="421"/>
      <c r="BN27" s="421"/>
      <c r="BO27" s="421"/>
      <c r="BP27" s="421"/>
      <c r="BQ27" s="421"/>
      <c r="BR27" s="421"/>
      <c r="BS27" s="421"/>
      <c r="BT27" s="421"/>
      <c r="BU27" s="421"/>
      <c r="BV27" s="421"/>
      <c r="BW27" s="421"/>
      <c r="BX27" s="421"/>
      <c r="BY27" s="421"/>
      <c r="BZ27" s="421"/>
      <c r="CA27" s="421"/>
      <c r="CB27" s="421"/>
      <c r="CC27" s="421"/>
      <c r="CD27" s="421"/>
      <c r="CE27" s="421"/>
      <c r="CF27" s="421"/>
      <c r="CG27" s="421"/>
      <c r="CH27" s="421"/>
      <c r="CI27" s="421"/>
      <c r="CJ27" s="421"/>
      <c r="CK27" s="421"/>
      <c r="CL27" s="421"/>
      <c r="CM27" s="421"/>
      <c r="CN27" s="421"/>
      <c r="CO27" s="421"/>
      <c r="CP27" s="421"/>
      <c r="CQ27" s="421"/>
      <c r="CR27" s="421"/>
      <c r="CS27" s="421"/>
      <c r="CT27" s="421"/>
      <c r="CU27" s="421"/>
      <c r="CV27" s="421"/>
      <c r="CW27" s="421"/>
      <c r="CX27" s="421"/>
      <c r="CY27" s="421"/>
      <c r="CZ27" s="421"/>
      <c r="DA27" s="421"/>
      <c r="DB27" s="421"/>
      <c r="DC27" s="421"/>
      <c r="DD27" s="421"/>
      <c r="DE27" s="421"/>
      <c r="DF27" s="421"/>
      <c r="DG27" s="421"/>
      <c r="DH27" s="421"/>
      <c r="DI27" s="421"/>
      <c r="DJ27" s="421"/>
      <c r="DK27" s="421"/>
    </row>
    <row r="28" spans="1:115" ht="12.75">
      <c r="A28" s="418"/>
      <c r="B28" s="444" t="s">
        <v>366</v>
      </c>
      <c r="C28" s="412"/>
      <c r="D28" s="431"/>
      <c r="E28" s="442"/>
      <c r="F28" s="419"/>
      <c r="G28" s="420"/>
      <c r="H28" s="416">
        <v>100.44881979358384</v>
      </c>
      <c r="I28" s="416">
        <v>94.868329805051417</v>
      </c>
      <c r="J28" s="425"/>
      <c r="K28" s="425"/>
      <c r="L28" s="425"/>
      <c r="M28" s="425"/>
      <c r="N28" s="425"/>
      <c r="O28" s="425"/>
      <c r="P28" s="425"/>
      <c r="Q28" s="425"/>
      <c r="R28" s="425"/>
      <c r="S28" s="425"/>
      <c r="T28" s="425"/>
      <c r="U28" s="425"/>
      <c r="V28" s="425"/>
      <c r="W28" s="425"/>
      <c r="X28" s="425"/>
      <c r="Y28" s="425"/>
      <c r="Z28" s="425"/>
      <c r="AA28" s="425"/>
      <c r="AB28" s="425"/>
      <c r="AC28" s="425"/>
      <c r="AD28" s="425"/>
      <c r="AE28" s="425"/>
      <c r="AF28" s="425"/>
      <c r="AG28" s="425"/>
      <c r="AH28" s="425"/>
      <c r="AI28" s="425"/>
      <c r="AJ28" s="425"/>
      <c r="AK28" s="425"/>
      <c r="AL28" s="425"/>
      <c r="AM28" s="425"/>
      <c r="AN28" s="425"/>
      <c r="AO28" s="425"/>
      <c r="AP28" s="425"/>
      <c r="AQ28" s="425"/>
      <c r="AR28" s="425"/>
      <c r="AS28" s="425"/>
      <c r="AT28" s="425"/>
      <c r="AU28" s="425"/>
      <c r="AV28" s="425"/>
      <c r="AW28" s="425"/>
      <c r="AX28" s="425"/>
      <c r="AY28" s="425"/>
      <c r="AZ28" s="425"/>
      <c r="BA28" s="425"/>
      <c r="BB28" s="425"/>
      <c r="BC28" s="425"/>
      <c r="BD28" s="425"/>
      <c r="BE28" s="425"/>
      <c r="BF28" s="425"/>
      <c r="BG28" s="425"/>
      <c r="BH28" s="425"/>
      <c r="BI28" s="425"/>
      <c r="BJ28" s="425"/>
      <c r="BK28" s="425"/>
      <c r="BL28" s="425"/>
      <c r="BM28" s="425"/>
      <c r="BN28" s="425"/>
      <c r="BO28" s="425"/>
      <c r="BP28" s="425"/>
      <c r="BQ28" s="425"/>
      <c r="BR28" s="425"/>
      <c r="BS28" s="425"/>
      <c r="BT28" s="425"/>
      <c r="BU28" s="425"/>
      <c r="BV28" s="425"/>
      <c r="BW28" s="425"/>
      <c r="BX28" s="425"/>
      <c r="BY28" s="425"/>
      <c r="BZ28" s="425"/>
      <c r="CA28" s="425"/>
      <c r="CB28" s="425"/>
      <c r="CC28" s="425"/>
      <c r="CD28" s="425"/>
      <c r="CE28" s="425"/>
      <c r="CF28" s="425"/>
      <c r="CG28" s="425"/>
      <c r="CH28" s="425"/>
      <c r="CI28" s="425"/>
      <c r="CJ28" s="425"/>
      <c r="CK28" s="425"/>
      <c r="CL28" s="425"/>
      <c r="CM28" s="425"/>
      <c r="CN28" s="425"/>
      <c r="CO28" s="425"/>
      <c r="CP28" s="425"/>
      <c r="CQ28" s="425"/>
      <c r="CR28" s="425"/>
      <c r="CS28" s="425"/>
      <c r="CT28" s="425"/>
      <c r="CU28" s="425"/>
      <c r="CV28" s="425"/>
      <c r="CW28" s="425"/>
      <c r="CX28" s="425"/>
      <c r="CY28" s="425"/>
      <c r="CZ28" s="425"/>
      <c r="DA28" s="425"/>
      <c r="DB28" s="425"/>
      <c r="DC28" s="425"/>
      <c r="DD28" s="425"/>
      <c r="DE28" s="425"/>
      <c r="DF28" s="425"/>
      <c r="DG28" s="425"/>
      <c r="DH28" s="425"/>
      <c r="DI28" s="425"/>
      <c r="DJ28" s="425"/>
      <c r="DK28" s="425"/>
    </row>
    <row r="29" spans="1:115" ht="12.75">
      <c r="A29" s="418"/>
      <c r="B29" s="444" t="s">
        <v>367</v>
      </c>
      <c r="C29" s="444"/>
      <c r="D29" s="431"/>
      <c r="E29" s="442"/>
      <c r="F29" s="419"/>
      <c r="G29" s="420"/>
      <c r="H29" s="416">
        <v>102.23637425833334</v>
      </c>
      <c r="I29" s="416">
        <v>103.63757310773138</v>
      </c>
      <c r="J29" s="425"/>
      <c r="K29" s="425"/>
      <c r="L29" s="425"/>
      <c r="M29" s="425"/>
      <c r="N29" s="425"/>
      <c r="O29" s="425"/>
      <c r="P29" s="425"/>
      <c r="Q29" s="425"/>
      <c r="R29" s="425"/>
      <c r="S29" s="425"/>
      <c r="T29" s="425"/>
      <c r="U29" s="425"/>
      <c r="V29" s="425"/>
      <c r="W29" s="425"/>
      <c r="X29" s="425"/>
      <c r="Y29" s="425"/>
      <c r="Z29" s="425"/>
      <c r="AA29" s="425"/>
      <c r="AB29" s="425"/>
      <c r="AC29" s="425"/>
      <c r="AD29" s="425"/>
      <c r="AE29" s="425"/>
      <c r="AF29" s="425"/>
      <c r="AG29" s="425"/>
      <c r="AH29" s="425"/>
      <c r="AI29" s="425"/>
      <c r="AJ29" s="425"/>
      <c r="AK29" s="425"/>
      <c r="AL29" s="425"/>
      <c r="AM29" s="425"/>
      <c r="AN29" s="425"/>
      <c r="AO29" s="425"/>
      <c r="AP29" s="425"/>
      <c r="AQ29" s="425"/>
      <c r="AR29" s="425"/>
      <c r="AS29" s="425"/>
      <c r="AT29" s="425"/>
      <c r="AU29" s="425"/>
      <c r="AV29" s="425"/>
      <c r="AW29" s="425"/>
      <c r="AX29" s="425"/>
      <c r="AY29" s="425"/>
      <c r="AZ29" s="425"/>
      <c r="BA29" s="425"/>
      <c r="BB29" s="425"/>
      <c r="BC29" s="425"/>
      <c r="BD29" s="425"/>
      <c r="BE29" s="425"/>
      <c r="BF29" s="425"/>
      <c r="BG29" s="425"/>
      <c r="BH29" s="425"/>
      <c r="BI29" s="425"/>
      <c r="BJ29" s="425"/>
      <c r="BK29" s="425"/>
      <c r="BL29" s="425"/>
      <c r="BM29" s="425"/>
      <c r="BN29" s="425"/>
      <c r="BO29" s="425"/>
      <c r="BP29" s="425"/>
      <c r="BQ29" s="425"/>
      <c r="BR29" s="425"/>
      <c r="BS29" s="425"/>
      <c r="BT29" s="425"/>
      <c r="BU29" s="425"/>
      <c r="BV29" s="425"/>
      <c r="BW29" s="425"/>
      <c r="BX29" s="425"/>
      <c r="BY29" s="425"/>
      <c r="BZ29" s="425"/>
      <c r="CA29" s="425"/>
      <c r="CB29" s="425"/>
      <c r="CC29" s="425"/>
      <c r="CD29" s="425"/>
      <c r="CE29" s="425"/>
      <c r="CF29" s="425"/>
      <c r="CG29" s="425"/>
      <c r="CH29" s="425"/>
      <c r="CI29" s="425"/>
      <c r="CJ29" s="425"/>
      <c r="CK29" s="425"/>
      <c r="CL29" s="425"/>
      <c r="CM29" s="425"/>
      <c r="CN29" s="425"/>
      <c r="CO29" s="425"/>
      <c r="CP29" s="425"/>
      <c r="CQ29" s="425"/>
      <c r="CR29" s="425"/>
      <c r="CS29" s="425"/>
      <c r="CT29" s="425"/>
      <c r="CU29" s="425"/>
      <c r="CV29" s="425"/>
      <c r="CW29" s="425"/>
      <c r="CX29" s="425"/>
      <c r="CY29" s="425"/>
      <c r="CZ29" s="425"/>
      <c r="DA29" s="425"/>
      <c r="DB29" s="425"/>
      <c r="DC29" s="425"/>
      <c r="DD29" s="425"/>
      <c r="DE29" s="425"/>
      <c r="DF29" s="425"/>
      <c r="DG29" s="425"/>
      <c r="DH29" s="425"/>
      <c r="DI29" s="425"/>
      <c r="DJ29" s="425"/>
      <c r="DK29" s="425"/>
    </row>
    <row r="30" spans="1:115" ht="12.75">
      <c r="A30" s="433"/>
      <c r="B30" s="444" t="s">
        <v>368</v>
      </c>
      <c r="C30" s="444"/>
      <c r="D30" s="412"/>
      <c r="E30" s="443"/>
      <c r="F30" s="419"/>
      <c r="G30" s="439"/>
      <c r="H30" s="416">
        <v>100</v>
      </c>
      <c r="I30" s="416">
        <v>100</v>
      </c>
      <c r="J30" s="425"/>
      <c r="K30" s="425"/>
      <c r="L30" s="425"/>
      <c r="M30" s="425"/>
      <c r="N30" s="425"/>
      <c r="O30" s="425"/>
      <c r="P30" s="425"/>
      <c r="Q30" s="425"/>
      <c r="R30" s="425"/>
      <c r="S30" s="425"/>
      <c r="T30" s="425"/>
      <c r="U30" s="425"/>
      <c r="V30" s="425"/>
      <c r="W30" s="425"/>
      <c r="X30" s="425"/>
      <c r="Y30" s="425"/>
      <c r="Z30" s="425"/>
      <c r="AA30" s="425"/>
      <c r="AB30" s="425"/>
      <c r="AC30" s="425"/>
      <c r="AD30" s="425"/>
      <c r="AE30" s="425"/>
      <c r="AF30" s="425"/>
      <c r="AG30" s="425"/>
      <c r="AH30" s="425"/>
      <c r="AI30" s="425"/>
      <c r="AJ30" s="425"/>
      <c r="AK30" s="425"/>
      <c r="AL30" s="425"/>
      <c r="AM30" s="425"/>
      <c r="AN30" s="425"/>
      <c r="AO30" s="425"/>
      <c r="AP30" s="425"/>
      <c r="AQ30" s="425"/>
      <c r="AR30" s="425"/>
      <c r="AS30" s="425"/>
      <c r="AT30" s="425"/>
      <c r="AU30" s="425"/>
      <c r="AV30" s="425"/>
      <c r="AW30" s="425"/>
      <c r="AX30" s="425"/>
      <c r="AY30" s="425"/>
      <c r="AZ30" s="425"/>
      <c r="BA30" s="425"/>
      <c r="BB30" s="425"/>
      <c r="BC30" s="425"/>
      <c r="BD30" s="425"/>
      <c r="BE30" s="425"/>
      <c r="BF30" s="425"/>
      <c r="BG30" s="425"/>
      <c r="BH30" s="425"/>
      <c r="BI30" s="425"/>
      <c r="BJ30" s="425"/>
      <c r="BK30" s="425"/>
      <c r="BL30" s="425"/>
      <c r="BM30" s="425"/>
      <c r="BN30" s="425"/>
      <c r="BO30" s="425"/>
      <c r="BP30" s="425"/>
      <c r="BQ30" s="425"/>
      <c r="BR30" s="425"/>
      <c r="BS30" s="425"/>
      <c r="BT30" s="425"/>
      <c r="BU30" s="425"/>
      <c r="BV30" s="425"/>
      <c r="BW30" s="425"/>
      <c r="BX30" s="425"/>
      <c r="BY30" s="425"/>
      <c r="BZ30" s="425"/>
      <c r="CA30" s="425"/>
      <c r="CB30" s="425"/>
      <c r="CC30" s="425"/>
      <c r="CD30" s="425"/>
      <c r="CE30" s="425"/>
      <c r="CF30" s="425"/>
      <c r="CG30" s="425"/>
      <c r="CH30" s="425"/>
      <c r="CI30" s="425"/>
      <c r="CJ30" s="425"/>
      <c r="CK30" s="425"/>
      <c r="CL30" s="425"/>
      <c r="CM30" s="425"/>
      <c r="CN30" s="425"/>
      <c r="CO30" s="425"/>
      <c r="CP30" s="425"/>
      <c r="CQ30" s="425"/>
      <c r="CR30" s="425"/>
      <c r="CS30" s="425"/>
      <c r="CT30" s="425"/>
      <c r="CU30" s="425"/>
      <c r="CV30" s="425"/>
      <c r="CW30" s="425"/>
      <c r="CX30" s="425"/>
      <c r="CY30" s="425"/>
      <c r="CZ30" s="425"/>
      <c r="DA30" s="425"/>
      <c r="DB30" s="425"/>
      <c r="DC30" s="425"/>
      <c r="DD30" s="425"/>
      <c r="DE30" s="425"/>
      <c r="DF30" s="425"/>
      <c r="DG30" s="425"/>
      <c r="DH30" s="425"/>
      <c r="DI30" s="425"/>
      <c r="DJ30" s="425"/>
      <c r="DK30" s="425"/>
    </row>
    <row r="31" spans="1:115" ht="12.75">
      <c r="A31" s="433"/>
      <c r="B31" s="445" t="s">
        <v>369</v>
      </c>
      <c r="C31" s="445"/>
      <c r="D31" s="446"/>
      <c r="E31" s="447"/>
      <c r="F31" s="448"/>
      <c r="G31" s="449"/>
      <c r="H31" s="450">
        <v>140.39524228692846</v>
      </c>
      <c r="I31" s="450">
        <v>91.397596968901411</v>
      </c>
      <c r="J31" s="425"/>
      <c r="K31" s="425"/>
      <c r="L31" s="425"/>
      <c r="M31" s="425"/>
      <c r="N31" s="425"/>
      <c r="O31" s="425"/>
      <c r="P31" s="425"/>
      <c r="Q31" s="425"/>
      <c r="R31" s="425"/>
      <c r="S31" s="425"/>
      <c r="T31" s="425"/>
      <c r="U31" s="425"/>
      <c r="V31" s="425"/>
      <c r="W31" s="425"/>
      <c r="X31" s="425"/>
      <c r="Y31" s="425"/>
      <c r="Z31" s="425"/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5"/>
      <c r="AL31" s="425"/>
      <c r="AM31" s="425"/>
      <c r="AN31" s="425"/>
      <c r="AO31" s="425"/>
      <c r="AP31" s="425"/>
      <c r="AQ31" s="425"/>
      <c r="AR31" s="425"/>
      <c r="AS31" s="425"/>
      <c r="AT31" s="425"/>
      <c r="AU31" s="425"/>
      <c r="AV31" s="425"/>
      <c r="AW31" s="425"/>
      <c r="AX31" s="425"/>
      <c r="AY31" s="425"/>
      <c r="AZ31" s="425"/>
      <c r="BA31" s="425"/>
      <c r="BB31" s="425"/>
      <c r="BC31" s="425"/>
      <c r="BD31" s="425"/>
      <c r="BE31" s="425"/>
      <c r="BF31" s="425"/>
      <c r="BG31" s="425"/>
      <c r="BH31" s="425"/>
      <c r="BI31" s="425"/>
      <c r="BJ31" s="425"/>
      <c r="BK31" s="425"/>
      <c r="BL31" s="425"/>
      <c r="BM31" s="425"/>
      <c r="BN31" s="425"/>
      <c r="BO31" s="425"/>
      <c r="BP31" s="425"/>
      <c r="BQ31" s="425"/>
      <c r="BR31" s="425"/>
      <c r="BS31" s="425"/>
      <c r="BT31" s="425"/>
      <c r="BU31" s="425"/>
      <c r="BV31" s="425"/>
      <c r="BW31" s="425"/>
      <c r="BX31" s="425"/>
      <c r="BY31" s="425"/>
      <c r="BZ31" s="425"/>
      <c r="CA31" s="425"/>
      <c r="CB31" s="425"/>
      <c r="CC31" s="425"/>
      <c r="CD31" s="425"/>
      <c r="CE31" s="425"/>
      <c r="CF31" s="425"/>
      <c r="CG31" s="425"/>
      <c r="CH31" s="425"/>
      <c r="CI31" s="425"/>
      <c r="CJ31" s="425"/>
      <c r="CK31" s="425"/>
      <c r="CL31" s="425"/>
      <c r="CM31" s="425"/>
      <c r="CN31" s="425"/>
      <c r="CO31" s="425"/>
      <c r="CP31" s="425"/>
      <c r="CQ31" s="425"/>
      <c r="CR31" s="425"/>
      <c r="CS31" s="425"/>
      <c r="CT31" s="425"/>
      <c r="CU31" s="425"/>
      <c r="CV31" s="425"/>
      <c r="CW31" s="425"/>
      <c r="CX31" s="425"/>
      <c r="CY31" s="425"/>
      <c r="CZ31" s="425"/>
      <c r="DA31" s="425"/>
      <c r="DB31" s="425"/>
      <c r="DC31" s="425"/>
      <c r="DD31" s="425"/>
      <c r="DE31" s="425"/>
      <c r="DF31" s="425"/>
      <c r="DG31" s="425"/>
      <c r="DH31" s="425"/>
      <c r="DI31" s="425"/>
      <c r="DJ31" s="425"/>
      <c r="DK31" s="425"/>
    </row>
    <row r="32" spans="1:115" ht="14.25">
      <c r="A32" s="451"/>
      <c r="B32" s="452"/>
      <c r="C32" s="452"/>
      <c r="D32" s="424"/>
      <c r="E32" s="453"/>
      <c r="F32" s="419"/>
      <c r="G32" s="439"/>
      <c r="H32" s="454"/>
      <c r="I32" s="455"/>
    </row>
    <row r="33" spans="1:18" ht="14.25">
      <c r="A33" s="456"/>
      <c r="B33" s="457"/>
      <c r="C33" s="457"/>
      <c r="D33" s="458"/>
      <c r="E33" s="459"/>
      <c r="F33" s="460"/>
      <c r="G33" s="461"/>
      <c r="H33" s="462"/>
      <c r="I33" s="296"/>
      <c r="J33" s="408" t="s">
        <v>341</v>
      </c>
      <c r="K33" s="408"/>
      <c r="L33" s="408"/>
      <c r="M33" s="408"/>
      <c r="N33" s="408"/>
      <c r="O33" s="408"/>
      <c r="P33" s="408"/>
      <c r="Q33" s="409" t="s">
        <v>218</v>
      </c>
      <c r="R33" s="409" t="s">
        <v>218</v>
      </c>
    </row>
    <row r="34" spans="1:18" ht="15" thickBot="1">
      <c r="A34" s="456"/>
      <c r="B34" s="457"/>
      <c r="C34" s="457"/>
      <c r="D34" s="458"/>
      <c r="E34" s="459"/>
      <c r="F34" s="460"/>
      <c r="G34" s="461"/>
      <c r="H34" s="462"/>
      <c r="I34" s="296"/>
      <c r="J34" s="463"/>
      <c r="K34" s="463"/>
      <c r="L34" s="463"/>
      <c r="M34" s="463"/>
      <c r="N34" s="463"/>
      <c r="O34" s="463"/>
      <c r="P34" s="463"/>
      <c r="Q34" s="464" t="s">
        <v>217</v>
      </c>
      <c r="R34" s="464" t="s">
        <v>342</v>
      </c>
    </row>
    <row r="35" spans="1:18" ht="14.25">
      <c r="H35" s="462"/>
      <c r="I35" s="296"/>
      <c r="J35" s="418" t="s">
        <v>370</v>
      </c>
      <c r="K35" s="418"/>
      <c r="L35" s="412"/>
      <c r="M35" s="412"/>
      <c r="N35" s="442"/>
      <c r="O35" s="419"/>
      <c r="P35" s="420"/>
      <c r="Q35" s="416">
        <v>106.35322264430729</v>
      </c>
      <c r="R35" s="416">
        <v>104.86868190013115</v>
      </c>
    </row>
    <row r="36" spans="1:18" ht="14.25">
      <c r="H36" s="462"/>
      <c r="I36" s="296"/>
      <c r="J36" s="418"/>
      <c r="K36" s="465" t="s">
        <v>371</v>
      </c>
      <c r="L36" s="466"/>
      <c r="M36" s="466"/>
      <c r="N36" s="466"/>
      <c r="O36" s="419"/>
      <c r="P36" s="439"/>
      <c r="Q36" s="416">
        <v>103.58590571302946</v>
      </c>
      <c r="R36" s="416">
        <v>103.41058540003969</v>
      </c>
    </row>
    <row r="37" spans="1:18" ht="12.75">
      <c r="H37" s="454"/>
      <c r="I37" s="296"/>
      <c r="J37" s="467"/>
      <c r="K37" s="468" t="s">
        <v>372</v>
      </c>
      <c r="L37" s="469"/>
      <c r="M37" s="470"/>
      <c r="N37" s="471"/>
      <c r="O37" s="419"/>
      <c r="P37" s="439"/>
      <c r="Q37" s="416">
        <v>106.40787997014358</v>
      </c>
      <c r="R37" s="416">
        <v>100.88514093586755</v>
      </c>
    </row>
    <row r="38" spans="1:18" ht="14.25">
      <c r="H38" s="462"/>
      <c r="I38" s="296"/>
      <c r="J38" s="418"/>
      <c r="K38" s="472" t="s">
        <v>373</v>
      </c>
      <c r="L38" s="422"/>
      <c r="M38" s="412"/>
      <c r="N38" s="442"/>
      <c r="O38" s="419"/>
      <c r="P38" s="439"/>
      <c r="Q38" s="416">
        <v>107.87814935036235</v>
      </c>
      <c r="R38" s="416">
        <v>106.05719239154693</v>
      </c>
    </row>
    <row r="39" spans="1:18" ht="14.25">
      <c r="H39" s="462"/>
      <c r="I39" s="296"/>
      <c r="J39" s="418"/>
      <c r="K39" s="472" t="s">
        <v>374</v>
      </c>
      <c r="L39" s="422"/>
      <c r="M39" s="431"/>
      <c r="N39" s="442"/>
      <c r="O39" s="419"/>
      <c r="P39" s="439"/>
      <c r="Q39" s="416">
        <v>121.81345014830885</v>
      </c>
      <c r="R39" s="416">
        <v>116.44065907293961</v>
      </c>
    </row>
    <row r="40" spans="1:18" ht="14.25">
      <c r="H40" s="462"/>
      <c r="I40" s="296"/>
      <c r="J40" s="418"/>
      <c r="K40" s="465" t="s">
        <v>375</v>
      </c>
      <c r="L40" s="466"/>
      <c r="M40" s="466"/>
      <c r="N40" s="466"/>
      <c r="O40" s="419"/>
      <c r="P40" s="439"/>
      <c r="Q40" s="416">
        <v>122.1048038261563</v>
      </c>
      <c r="R40" s="416">
        <v>118.54384204995176</v>
      </c>
    </row>
    <row r="41" spans="1:18" ht="14.25">
      <c r="H41" s="462"/>
      <c r="I41" s="296"/>
      <c r="J41" s="418"/>
      <c r="K41" s="465" t="s">
        <v>376</v>
      </c>
      <c r="L41" s="466"/>
      <c r="M41" s="466"/>
      <c r="N41" s="466"/>
      <c r="O41" s="419"/>
      <c r="P41" s="439"/>
      <c r="Q41" s="416">
        <v>101.64295271447759</v>
      </c>
      <c r="R41" s="416">
        <v>101.43397661080007</v>
      </c>
    </row>
    <row r="42" spans="1:18" ht="14.25">
      <c r="H42" s="462"/>
      <c r="I42" s="296"/>
      <c r="J42" s="418" t="s">
        <v>377</v>
      </c>
      <c r="K42" s="418"/>
      <c r="L42" s="412"/>
      <c r="M42" s="431"/>
      <c r="N42" s="442"/>
      <c r="O42" s="419"/>
      <c r="P42" s="420"/>
      <c r="Q42" s="416">
        <v>103.6536878659585</v>
      </c>
      <c r="R42" s="416">
        <v>101.55375115554617</v>
      </c>
    </row>
    <row r="43" spans="1:18" ht="12.75">
      <c r="H43" s="473"/>
      <c r="I43" s="296"/>
      <c r="J43" s="418"/>
      <c r="K43" s="422" t="s">
        <v>378</v>
      </c>
      <c r="L43" s="423"/>
      <c r="M43" s="431"/>
      <c r="N43" s="442"/>
      <c r="O43" s="419"/>
      <c r="P43" s="439"/>
      <c r="Q43" s="416">
        <v>104.22596021155411</v>
      </c>
      <c r="R43" s="416">
        <v>101.72671610213091</v>
      </c>
    </row>
    <row r="44" spans="1:18" ht="12.75">
      <c r="H44" s="454"/>
      <c r="I44" s="296"/>
      <c r="J44" s="418"/>
      <c r="K44" s="422" t="s">
        <v>379</v>
      </c>
      <c r="L44" s="412"/>
      <c r="M44" s="431"/>
      <c r="N44" s="443"/>
      <c r="O44" s="419"/>
      <c r="P44" s="439"/>
      <c r="Q44" s="416">
        <v>101.09351812874235</v>
      </c>
      <c r="R44" s="416">
        <v>101.09351812874235</v>
      </c>
    </row>
    <row r="45" spans="1:18" ht="14.25">
      <c r="H45" s="462"/>
      <c r="I45" s="296"/>
      <c r="J45" s="418"/>
      <c r="K45" s="422" t="s">
        <v>380</v>
      </c>
      <c r="L45" s="412"/>
      <c r="M45" s="431"/>
      <c r="N45" s="474"/>
      <c r="O45" s="419"/>
      <c r="P45" s="439"/>
      <c r="Q45" s="416">
        <v>100</v>
      </c>
      <c r="R45" s="416">
        <v>100</v>
      </c>
    </row>
    <row r="46" spans="1:18" ht="14.25">
      <c r="H46" s="454"/>
      <c r="I46" s="296"/>
      <c r="J46" s="418" t="s">
        <v>381</v>
      </c>
      <c r="K46" s="418"/>
      <c r="L46" s="412"/>
      <c r="M46" s="431"/>
      <c r="N46" s="475"/>
      <c r="O46" s="440"/>
      <c r="P46" s="340"/>
      <c r="Q46" s="416">
        <v>110.68117120416991</v>
      </c>
      <c r="R46" s="416">
        <v>110.96601777185438</v>
      </c>
    </row>
    <row r="47" spans="1:18" ht="14.25">
      <c r="H47" s="462"/>
      <c r="I47" s="296"/>
      <c r="J47" s="418"/>
      <c r="K47" s="422" t="s">
        <v>382</v>
      </c>
      <c r="L47" s="412"/>
      <c r="M47" s="431"/>
      <c r="N47" s="476"/>
      <c r="O47" s="419"/>
      <c r="P47" s="439"/>
      <c r="Q47" s="416">
        <v>120.37677486040255</v>
      </c>
      <c r="R47" s="416">
        <v>120.37677486040255</v>
      </c>
    </row>
    <row r="48" spans="1:18" ht="12.75">
      <c r="H48" s="454"/>
      <c r="I48" s="296"/>
      <c r="J48" s="418"/>
      <c r="K48" s="422" t="s">
        <v>383</v>
      </c>
      <c r="L48" s="412"/>
      <c r="M48" s="431"/>
      <c r="N48" s="476"/>
      <c r="O48" s="419"/>
      <c r="P48" s="439"/>
      <c r="Q48" s="416">
        <v>101.41498759987782</v>
      </c>
      <c r="R48" s="416">
        <v>102.11743936104169</v>
      </c>
    </row>
    <row r="49" spans="8:18" ht="14.25">
      <c r="H49" s="462"/>
      <c r="I49" s="296"/>
      <c r="J49" s="418"/>
      <c r="K49" s="422" t="s">
        <v>384</v>
      </c>
      <c r="L49" s="412"/>
      <c r="M49" s="431"/>
      <c r="N49" s="476"/>
      <c r="O49" s="419"/>
      <c r="P49" s="340"/>
      <c r="Q49" s="416">
        <v>75.630093938592609</v>
      </c>
      <c r="R49" s="416">
        <v>75.630093938592609</v>
      </c>
    </row>
    <row r="50" spans="8:18" ht="12.75">
      <c r="H50" s="454"/>
      <c r="I50" s="296"/>
      <c r="J50" s="418" t="s">
        <v>385</v>
      </c>
      <c r="K50" s="418"/>
      <c r="L50" s="412"/>
      <c r="M50" s="431"/>
      <c r="N50" s="475"/>
      <c r="O50" s="419"/>
      <c r="P50" s="420"/>
      <c r="Q50" s="416">
        <v>100</v>
      </c>
      <c r="R50" s="416">
        <v>100</v>
      </c>
    </row>
    <row r="51" spans="8:18" ht="12.75">
      <c r="H51" s="454"/>
      <c r="I51" s="296"/>
      <c r="J51" s="418"/>
      <c r="K51" s="422" t="s">
        <v>386</v>
      </c>
      <c r="L51" s="412"/>
      <c r="M51" s="431"/>
      <c r="N51" s="475"/>
      <c r="O51" s="419"/>
      <c r="P51" s="420"/>
      <c r="Q51" s="416">
        <v>100</v>
      </c>
      <c r="R51" s="416">
        <v>100</v>
      </c>
    </row>
    <row r="52" spans="8:18" ht="12.75">
      <c r="H52" s="454"/>
      <c r="I52" s="296"/>
      <c r="J52" s="418"/>
      <c r="K52" s="422" t="s">
        <v>387</v>
      </c>
      <c r="L52" s="412"/>
      <c r="M52" s="431"/>
      <c r="N52" s="475"/>
      <c r="O52" s="419"/>
      <c r="P52" s="420"/>
      <c r="Q52" s="416">
        <v>100</v>
      </c>
      <c r="R52" s="416">
        <v>100</v>
      </c>
    </row>
    <row r="53" spans="8:18" ht="14.25">
      <c r="H53" s="462"/>
      <c r="I53" s="296"/>
      <c r="J53" s="418" t="s">
        <v>388</v>
      </c>
      <c r="K53" s="418"/>
      <c r="L53" s="412"/>
      <c r="M53" s="412"/>
      <c r="N53" s="477"/>
      <c r="O53" s="419"/>
      <c r="P53" s="439"/>
      <c r="Q53" s="416">
        <v>107.10717410847768</v>
      </c>
      <c r="R53" s="416">
        <v>106.00524240288227</v>
      </c>
    </row>
    <row r="54" spans="8:18" ht="12.75">
      <c r="H54" s="454"/>
      <c r="I54" s="296"/>
      <c r="J54" s="418"/>
      <c r="K54" s="465" t="s">
        <v>389</v>
      </c>
      <c r="L54" s="466"/>
      <c r="M54" s="466"/>
      <c r="N54" s="466"/>
      <c r="O54" s="354"/>
      <c r="P54" s="340"/>
      <c r="Q54" s="416">
        <v>99.872062635438681</v>
      </c>
      <c r="R54" s="416">
        <v>99.872062635438681</v>
      </c>
    </row>
    <row r="55" spans="8:18" ht="14.25">
      <c r="H55" s="462"/>
      <c r="I55" s="296"/>
      <c r="J55" s="418"/>
      <c r="K55" s="422" t="s">
        <v>390</v>
      </c>
      <c r="L55" s="412"/>
      <c r="M55" s="431"/>
      <c r="N55" s="442"/>
      <c r="O55" s="419"/>
      <c r="P55" s="420"/>
      <c r="Q55" s="416">
        <v>100</v>
      </c>
      <c r="R55" s="416">
        <v>100</v>
      </c>
    </row>
    <row r="56" spans="8:18" ht="14.25">
      <c r="H56" s="462"/>
      <c r="I56" s="296"/>
      <c r="J56" s="418"/>
      <c r="K56" s="422" t="s">
        <v>391</v>
      </c>
      <c r="L56" s="412"/>
      <c r="M56" s="431"/>
      <c r="N56" s="442"/>
      <c r="O56" s="419"/>
      <c r="P56" s="439"/>
      <c r="Q56" s="416">
        <v>119.48232025724744</v>
      </c>
      <c r="R56" s="416">
        <v>116.18584222234738</v>
      </c>
    </row>
    <row r="57" spans="8:18" ht="14.25">
      <c r="H57" s="462"/>
      <c r="I57" s="296"/>
      <c r="J57" s="418" t="s">
        <v>392</v>
      </c>
      <c r="K57" s="418"/>
      <c r="L57" s="412"/>
      <c r="M57" s="431"/>
      <c r="N57" s="442"/>
      <c r="O57" s="419"/>
      <c r="P57" s="439"/>
      <c r="Q57" s="416">
        <v>100.26538583738318</v>
      </c>
      <c r="R57" s="416">
        <v>100.26538583738318</v>
      </c>
    </row>
    <row r="58" spans="8:18" ht="12.75">
      <c r="H58" s="473"/>
      <c r="I58" s="296"/>
      <c r="J58" s="418" t="s">
        <v>393</v>
      </c>
      <c r="K58" s="418"/>
      <c r="L58" s="412"/>
      <c r="M58" s="431"/>
      <c r="N58" s="442"/>
      <c r="O58" s="419"/>
      <c r="P58" s="439"/>
      <c r="Q58" s="416">
        <v>98.434539801708198</v>
      </c>
      <c r="R58" s="416">
        <v>98.434539801708198</v>
      </c>
    </row>
    <row r="59" spans="8:18" ht="12.75">
      <c r="H59" s="454"/>
      <c r="I59" s="296"/>
      <c r="J59" s="418"/>
      <c r="K59" s="422" t="s">
        <v>394</v>
      </c>
      <c r="L59" s="412"/>
      <c r="M59" s="431"/>
      <c r="N59" s="442"/>
      <c r="O59" s="419"/>
      <c r="P59" s="340"/>
      <c r="Q59" s="416">
        <v>95.974876906859592</v>
      </c>
      <c r="R59" s="416">
        <v>95.974876906859592</v>
      </c>
    </row>
    <row r="60" spans="8:18" ht="14.25">
      <c r="H60" s="462"/>
      <c r="I60" s="296"/>
      <c r="J60" s="418"/>
      <c r="K60" s="422" t="s">
        <v>395</v>
      </c>
      <c r="L60" s="412"/>
      <c r="M60" s="431"/>
      <c r="N60" s="476"/>
      <c r="O60" s="419"/>
      <c r="P60" s="420"/>
      <c r="Q60" s="416">
        <v>100</v>
      </c>
      <c r="R60" s="416">
        <v>100</v>
      </c>
    </row>
    <row r="61" spans="8:18" ht="12.75">
      <c r="H61" s="454"/>
      <c r="I61" s="296"/>
      <c r="J61" s="418" t="s">
        <v>396</v>
      </c>
      <c r="K61" s="418"/>
      <c r="L61" s="412"/>
      <c r="M61" s="431"/>
      <c r="N61" s="475"/>
      <c r="O61" s="419"/>
      <c r="P61" s="439"/>
      <c r="Q61" s="416">
        <v>109.12917908486641</v>
      </c>
      <c r="R61" s="416">
        <v>103.14276993996991</v>
      </c>
    </row>
    <row r="62" spans="8:18" ht="14.25">
      <c r="H62" s="462"/>
      <c r="J62" s="418"/>
      <c r="K62" s="422" t="s">
        <v>397</v>
      </c>
      <c r="L62" s="412"/>
      <c r="M62" s="431"/>
      <c r="N62" s="476"/>
      <c r="O62" s="419"/>
      <c r="P62" s="439"/>
      <c r="Q62" s="416">
        <v>108.53161800231845</v>
      </c>
      <c r="R62" s="416">
        <v>103.25776905425772</v>
      </c>
    </row>
    <row r="63" spans="8:18" ht="14.25">
      <c r="H63" s="462"/>
      <c r="J63" s="418"/>
      <c r="K63" s="422" t="s">
        <v>398</v>
      </c>
      <c r="L63" s="412"/>
      <c r="M63" s="431"/>
      <c r="N63" s="474"/>
      <c r="O63" s="419"/>
      <c r="P63" s="340"/>
      <c r="Q63" s="416">
        <v>117.18837288820201</v>
      </c>
      <c r="R63" s="416">
        <v>104.07468740480181</v>
      </c>
    </row>
    <row r="64" spans="8:18" ht="14.25">
      <c r="H64" s="462"/>
      <c r="J64" s="418"/>
      <c r="K64" s="422" t="s">
        <v>399</v>
      </c>
      <c r="L64" s="412"/>
      <c r="M64" s="431"/>
      <c r="N64" s="474"/>
      <c r="O64" s="419"/>
      <c r="P64" s="340"/>
      <c r="Q64" s="416">
        <v>100</v>
      </c>
      <c r="R64" s="416">
        <v>100</v>
      </c>
    </row>
    <row r="65" spans="8:18" ht="14.25">
      <c r="H65" s="462"/>
      <c r="J65" s="478"/>
      <c r="K65" s="479" t="s">
        <v>400</v>
      </c>
      <c r="L65" s="446"/>
      <c r="M65" s="480"/>
      <c r="N65" s="481"/>
      <c r="O65" s="448"/>
      <c r="P65" s="449"/>
      <c r="Q65" s="450">
        <v>100</v>
      </c>
      <c r="R65" s="450">
        <v>100</v>
      </c>
    </row>
    <row r="66" spans="8:18" ht="14.25">
      <c r="H66" s="454"/>
      <c r="J66" s="451"/>
      <c r="K66" s="452"/>
      <c r="L66" s="452"/>
      <c r="M66" s="424"/>
      <c r="N66" s="453"/>
      <c r="O66" s="419"/>
      <c r="P66" s="439"/>
      <c r="Q66" s="482"/>
      <c r="R66" s="482"/>
    </row>
    <row r="67" spans="8:18" ht="14.25">
      <c r="H67" s="462"/>
      <c r="J67" s="451"/>
      <c r="K67" s="452"/>
      <c r="L67" s="452"/>
      <c r="M67" s="424"/>
      <c r="N67" s="363"/>
      <c r="O67" s="419"/>
      <c r="P67" s="439"/>
      <c r="Q67" s="482"/>
      <c r="R67" s="482"/>
    </row>
    <row r="68" spans="8:18" ht="14.25">
      <c r="H68" s="462"/>
      <c r="J68" s="451"/>
      <c r="K68" s="452"/>
      <c r="L68" s="452"/>
      <c r="M68" s="424"/>
      <c r="N68" s="453"/>
      <c r="O68" s="419"/>
      <c r="P68" s="439"/>
      <c r="Q68" s="482"/>
      <c r="R68" s="482"/>
    </row>
    <row r="69" spans="8:18" ht="14.25">
      <c r="H69" s="462"/>
      <c r="J69" s="483"/>
      <c r="K69" s="483"/>
      <c r="L69" s="483"/>
      <c r="M69" s="483"/>
      <c r="N69" s="483"/>
      <c r="O69" s="483"/>
      <c r="P69" s="483"/>
      <c r="Q69" s="484"/>
      <c r="R69" s="483"/>
    </row>
    <row r="70" spans="8:18" ht="14.25">
      <c r="H70" s="462"/>
    </row>
    <row r="71" spans="8:18" ht="14.25">
      <c r="H71" s="462"/>
    </row>
    <row r="72" spans="8:18" ht="12.75">
      <c r="H72" s="454"/>
    </row>
    <row r="73" spans="8:18" ht="14.25">
      <c r="H73" s="462"/>
    </row>
    <row r="74" spans="8:18" ht="14.25">
      <c r="H74" s="462"/>
    </row>
    <row r="75" spans="8:18" ht="12.75">
      <c r="H75" s="454"/>
    </row>
    <row r="76" spans="8:18" ht="14.25">
      <c r="H76" s="462"/>
    </row>
    <row r="77" spans="8:18" ht="12.75">
      <c r="H77" s="454"/>
    </row>
    <row r="78" spans="8:18" ht="14.25">
      <c r="H78" s="462"/>
    </row>
    <row r="79" spans="8:18" ht="14.25">
      <c r="H79" s="462"/>
    </row>
    <row r="80" spans="8:18" ht="12.75">
      <c r="H80" s="473"/>
    </row>
    <row r="81" spans="8:8" ht="12.75">
      <c r="H81" s="454"/>
    </row>
    <row r="82" spans="8:8" ht="14.25">
      <c r="H82" s="462"/>
    </row>
    <row r="83" spans="8:8" ht="14.25">
      <c r="H83" s="462"/>
    </row>
    <row r="84" spans="8:8" ht="14.25">
      <c r="H84" s="462"/>
    </row>
    <row r="85" spans="8:8" ht="12.75">
      <c r="H85" s="454"/>
    </row>
    <row r="86" spans="8:8" ht="14.25">
      <c r="H86" s="462"/>
    </row>
    <row r="87" spans="8:8" ht="14.25">
      <c r="H87" s="462"/>
    </row>
    <row r="88" spans="8:8" ht="12.75">
      <c r="H88" s="454"/>
    </row>
    <row r="89" spans="8:8" ht="14.25">
      <c r="H89" s="462"/>
    </row>
    <row r="90" spans="8:8" ht="14.25">
      <c r="H90" s="462"/>
    </row>
    <row r="91" spans="8:8" ht="12.75">
      <c r="H91" s="454"/>
    </row>
    <row r="92" spans="8:8" ht="14.25">
      <c r="H92" s="462"/>
    </row>
    <row r="93" spans="8:8" ht="14.25">
      <c r="H93" s="462"/>
    </row>
    <row r="94" spans="8:8" ht="12.75">
      <c r="H94" s="454"/>
    </row>
    <row r="95" spans="8:8" ht="14.25">
      <c r="H95" s="462"/>
    </row>
    <row r="96" spans="8:8" ht="12.75">
      <c r="H96" s="454"/>
    </row>
    <row r="97" spans="8:8" ht="14.25">
      <c r="H97" s="462"/>
    </row>
    <row r="98" spans="8:8" ht="14.25">
      <c r="H98" s="462"/>
    </row>
    <row r="99" spans="8:8" ht="12.75">
      <c r="H99" s="473"/>
    </row>
    <row r="100" spans="8:8" ht="12.75">
      <c r="H100" s="454"/>
    </row>
    <row r="101" spans="8:8" ht="14.25">
      <c r="H101" s="462"/>
    </row>
    <row r="102" spans="8:8" ht="14.25">
      <c r="H102" s="462"/>
    </row>
    <row r="103" spans="8:8" ht="14.25">
      <c r="H103" s="462"/>
    </row>
    <row r="104" spans="8:8" ht="14.25">
      <c r="H104" s="462"/>
    </row>
    <row r="105" spans="8:8" ht="12.75">
      <c r="H105" s="454"/>
    </row>
    <row r="106" spans="8:8" ht="14.25">
      <c r="H106" s="462"/>
    </row>
    <row r="107" spans="8:8" ht="14.25">
      <c r="H107" s="462"/>
    </row>
    <row r="108" spans="8:8" ht="12.75">
      <c r="H108" s="454"/>
    </row>
    <row r="109" spans="8:8" ht="14.25">
      <c r="H109" s="462"/>
    </row>
    <row r="110" spans="8:8" ht="12.75">
      <c r="H110" s="455"/>
    </row>
    <row r="111" spans="8:8" ht="12.75">
      <c r="H111" s="473"/>
    </row>
    <row r="112" spans="8:8" ht="12.75">
      <c r="H112" s="454"/>
    </row>
    <row r="113" spans="8:8" ht="14.25">
      <c r="H113" s="462"/>
    </row>
    <row r="114" spans="8:8" ht="12.75">
      <c r="H114" s="454"/>
    </row>
    <row r="115" spans="8:8" ht="14.25">
      <c r="H115" s="462"/>
    </row>
    <row r="116" spans="8:8" ht="14.25">
      <c r="H116" s="462"/>
    </row>
    <row r="117" spans="8:8" ht="12.75">
      <c r="H117" s="473"/>
    </row>
    <row r="118" spans="8:8" ht="12.75">
      <c r="H118" s="454"/>
    </row>
    <row r="119" spans="8:8" ht="14.25">
      <c r="H119" s="462"/>
    </row>
    <row r="120" spans="8:8" ht="14.25">
      <c r="H120" s="462"/>
    </row>
    <row r="121" spans="8:8" ht="12.75">
      <c r="H121" s="454"/>
    </row>
    <row r="122" spans="8:8" ht="14.25">
      <c r="H122" s="462"/>
    </row>
    <row r="123" spans="8:8" ht="12.75">
      <c r="H123" s="454"/>
    </row>
    <row r="124" spans="8:8" ht="14.25">
      <c r="H124" s="462"/>
    </row>
    <row r="125" spans="8:8" ht="12.75">
      <c r="H125" s="454"/>
    </row>
    <row r="126" spans="8:8" ht="14.25">
      <c r="H126" s="462"/>
    </row>
    <row r="127" spans="8:8" ht="12.75">
      <c r="H127" s="485"/>
    </row>
    <row r="128" spans="8:8" ht="12.75">
      <c r="H128" s="455"/>
    </row>
    <row r="129" spans="8:8" ht="12.75">
      <c r="H129" s="473"/>
    </row>
    <row r="130" spans="8:8" ht="12.75">
      <c r="H130" s="454"/>
    </row>
    <row r="131" spans="8:8" ht="14.25">
      <c r="H131" s="462"/>
    </row>
    <row r="132" spans="8:8" ht="14.25">
      <c r="H132" s="462"/>
    </row>
    <row r="133" spans="8:8" ht="14.25">
      <c r="H133" s="462"/>
    </row>
    <row r="134" spans="8:8" ht="12.75">
      <c r="H134" s="473"/>
    </row>
    <row r="135" spans="8:8" ht="12.75">
      <c r="H135" s="454"/>
    </row>
    <row r="136" spans="8:8" ht="14.25">
      <c r="H136" s="462"/>
    </row>
    <row r="137" spans="8:8" ht="12.75">
      <c r="H137" s="454"/>
    </row>
    <row r="138" spans="8:8" ht="14.25">
      <c r="H138" s="462"/>
    </row>
    <row r="139" spans="8:8" ht="12.75">
      <c r="H139" s="473"/>
    </row>
    <row r="140" spans="8:8" ht="12.75">
      <c r="H140" s="454"/>
    </row>
    <row r="141" spans="8:8" ht="14.25">
      <c r="H141" s="462"/>
    </row>
    <row r="142" spans="8:8" ht="14.25">
      <c r="H142" s="462"/>
    </row>
    <row r="143" spans="8:8" ht="12.75">
      <c r="H143" s="455"/>
    </row>
    <row r="144" spans="8:8" ht="12.75">
      <c r="H144" s="473"/>
    </row>
    <row r="145" spans="8:8" ht="12.75">
      <c r="H145" s="454"/>
    </row>
    <row r="146" spans="8:8" ht="14.25">
      <c r="H146" s="462"/>
    </row>
    <row r="147" spans="8:8" ht="14.25">
      <c r="H147" s="462"/>
    </row>
    <row r="148" spans="8:8" ht="12.75">
      <c r="H148" s="485"/>
    </row>
    <row r="149" spans="8:8" ht="12.75">
      <c r="H149" s="455"/>
    </row>
    <row r="150" spans="8:8" ht="12.75">
      <c r="H150" s="473"/>
    </row>
    <row r="151" spans="8:8" ht="12.75">
      <c r="H151" s="454"/>
    </row>
    <row r="152" spans="8:8" ht="14.25">
      <c r="H152" s="462"/>
    </row>
    <row r="153" spans="8:8" ht="14.25">
      <c r="H153" s="462"/>
    </row>
    <row r="154" spans="8:8" ht="14.25">
      <c r="H154" s="462"/>
    </row>
    <row r="155" spans="8:8" ht="14.25">
      <c r="H155" s="462"/>
    </row>
    <row r="156" spans="8:8" ht="12.75">
      <c r="H156" s="473"/>
    </row>
    <row r="157" spans="8:8" ht="12.75">
      <c r="H157" s="454"/>
    </row>
    <row r="158" spans="8:8" ht="14.25">
      <c r="H158" s="462"/>
    </row>
    <row r="159" spans="8:8" ht="14.25">
      <c r="H159" s="462"/>
    </row>
    <row r="160" spans="8:8" ht="14.25">
      <c r="H160" s="462"/>
    </row>
    <row r="161" spans="8:8" ht="14.25">
      <c r="H161" s="462"/>
    </row>
    <row r="162" spans="8:8" ht="14.25">
      <c r="H162" s="462"/>
    </row>
    <row r="163" spans="8:8" ht="14.25">
      <c r="H163" s="462"/>
    </row>
    <row r="164" spans="8:8" ht="14.25">
      <c r="H164" s="462"/>
    </row>
    <row r="165" spans="8:8" ht="14.25">
      <c r="H165" s="462"/>
    </row>
    <row r="166" spans="8:8" ht="14.25">
      <c r="H166" s="462"/>
    </row>
    <row r="167" spans="8:8" ht="14.25">
      <c r="H167" s="462"/>
    </row>
    <row r="168" spans="8:8" ht="14.25">
      <c r="H168" s="462"/>
    </row>
    <row r="169" spans="8:8" ht="12.75">
      <c r="H169" s="454"/>
    </row>
    <row r="170" spans="8:8" ht="14.25">
      <c r="H170" s="462"/>
    </row>
    <row r="171" spans="8:8" ht="14.25">
      <c r="H171" s="462"/>
    </row>
    <row r="172" spans="8:8" ht="14.25">
      <c r="H172" s="462"/>
    </row>
    <row r="173" spans="8:8" ht="14.25">
      <c r="H173" s="462"/>
    </row>
    <row r="174" spans="8:8" ht="14.25">
      <c r="H174" s="462"/>
    </row>
    <row r="175" spans="8:8" ht="14.25">
      <c r="H175" s="462"/>
    </row>
    <row r="176" spans="8:8" ht="14.25">
      <c r="H176" s="462"/>
    </row>
    <row r="177" spans="8:8" ht="14.25">
      <c r="H177" s="462"/>
    </row>
    <row r="178" spans="8:8" ht="14.25">
      <c r="H178" s="462"/>
    </row>
    <row r="179" spans="8:8" ht="14.25">
      <c r="H179" s="462"/>
    </row>
    <row r="180" spans="8:8" ht="14.25">
      <c r="H180" s="462"/>
    </row>
    <row r="181" spans="8:8" ht="14.25">
      <c r="H181" s="462"/>
    </row>
    <row r="182" spans="8:8" ht="14.25">
      <c r="H182" s="462"/>
    </row>
    <row r="183" spans="8:8" ht="14.25">
      <c r="H183" s="462"/>
    </row>
    <row r="184" spans="8:8" ht="14.25">
      <c r="H184" s="462"/>
    </row>
    <row r="185" spans="8:8" ht="14.25">
      <c r="H185" s="462"/>
    </row>
    <row r="186" spans="8:8" ht="14.25">
      <c r="H186" s="462"/>
    </row>
    <row r="187" spans="8:8" ht="12.75">
      <c r="H187" s="454"/>
    </row>
    <row r="188" spans="8:8" ht="14.25">
      <c r="H188" s="462"/>
    </row>
    <row r="189" spans="8:8" ht="14.25">
      <c r="H189" s="462"/>
    </row>
    <row r="190" spans="8:8" ht="14.25">
      <c r="H190" s="462"/>
    </row>
    <row r="191" spans="8:8" ht="14.25">
      <c r="H191" s="462"/>
    </row>
    <row r="192" spans="8:8" ht="14.25">
      <c r="H192" s="462"/>
    </row>
    <row r="193" spans="8:8" ht="14.25">
      <c r="H193" s="462"/>
    </row>
    <row r="194" spans="8:8" ht="14.25">
      <c r="H194" s="462"/>
    </row>
    <row r="195" spans="8:8" ht="14.25">
      <c r="H195" s="462"/>
    </row>
    <row r="196" spans="8:8" ht="14.25">
      <c r="H196" s="462"/>
    </row>
    <row r="197" spans="8:8" ht="14.25">
      <c r="H197" s="462"/>
    </row>
    <row r="198" spans="8:8" ht="14.25">
      <c r="H198" s="462"/>
    </row>
    <row r="199" spans="8:8" ht="14.25">
      <c r="H199" s="462"/>
    </row>
    <row r="200" spans="8:8" ht="14.25">
      <c r="H200" s="462"/>
    </row>
    <row r="201" spans="8:8" ht="12.75">
      <c r="H201" s="473"/>
    </row>
    <row r="202" spans="8:8" ht="12.75">
      <c r="H202" s="454"/>
    </row>
    <row r="203" spans="8:8" ht="14.25">
      <c r="H203" s="462"/>
    </row>
    <row r="204" spans="8:8" ht="14.25">
      <c r="H204" s="462"/>
    </row>
    <row r="205" spans="8:8" ht="14.25">
      <c r="H205" s="462"/>
    </row>
    <row r="206" spans="8:8" ht="14.25">
      <c r="H206" s="462"/>
    </row>
    <row r="207" spans="8:8" ht="14.25">
      <c r="H207" s="462"/>
    </row>
    <row r="208" spans="8:8" ht="14.25">
      <c r="H208" s="462"/>
    </row>
    <row r="209" spans="8:8" ht="14.25">
      <c r="H209" s="462"/>
    </row>
    <row r="210" spans="8:8" ht="14.25">
      <c r="H210" s="462"/>
    </row>
    <row r="211" spans="8:8" ht="14.25">
      <c r="H211" s="462"/>
    </row>
    <row r="212" spans="8:8" ht="14.25">
      <c r="H212" s="462"/>
    </row>
    <row r="213" spans="8:8" ht="14.25">
      <c r="H213" s="462"/>
    </row>
    <row r="214" spans="8:8" ht="12.75">
      <c r="H214" s="455"/>
    </row>
    <row r="215" spans="8:8" ht="12.75">
      <c r="H215" s="473"/>
    </row>
    <row r="216" spans="8:8" ht="12.75">
      <c r="H216" s="454"/>
    </row>
    <row r="217" spans="8:8" ht="14.25">
      <c r="H217" s="462"/>
    </row>
    <row r="218" spans="8:8" ht="14.25">
      <c r="H218" s="462"/>
    </row>
    <row r="219" spans="8:8" ht="14.25">
      <c r="H219" s="462"/>
    </row>
    <row r="220" spans="8:8" ht="14.25">
      <c r="H220" s="462"/>
    </row>
    <row r="221" spans="8:8" ht="12.75">
      <c r="H221" s="454"/>
    </row>
    <row r="222" spans="8:8" ht="14.25">
      <c r="H222" s="462"/>
    </row>
    <row r="223" spans="8:8" ht="14.25">
      <c r="H223" s="462"/>
    </row>
    <row r="224" spans="8:8" ht="14.25">
      <c r="H224" s="462"/>
    </row>
    <row r="225" spans="8:8" ht="14.25">
      <c r="H225" s="462"/>
    </row>
    <row r="226" spans="8:8" ht="12.75">
      <c r="H226" s="454"/>
    </row>
    <row r="227" spans="8:8" ht="14.25">
      <c r="H227" s="462"/>
    </row>
    <row r="228" spans="8:8" ht="14.25">
      <c r="H228" s="462"/>
    </row>
    <row r="229" spans="8:8" ht="14.25">
      <c r="H229" s="462"/>
    </row>
    <row r="230" spans="8:8" ht="14.25">
      <c r="H230" s="462"/>
    </row>
    <row r="231" spans="8:8" ht="12.75">
      <c r="H231" s="473"/>
    </row>
    <row r="232" spans="8:8" ht="12.75">
      <c r="H232" s="454"/>
    </row>
    <row r="233" spans="8:8" ht="14.25">
      <c r="H233" s="462"/>
    </row>
    <row r="234" spans="8:8" ht="12.75">
      <c r="H234" s="485"/>
    </row>
    <row r="235" spans="8:8" ht="12.75">
      <c r="H235" s="455"/>
    </row>
    <row r="236" spans="8:8" ht="12.75">
      <c r="H236" s="473"/>
    </row>
    <row r="237" spans="8:8" ht="12.75">
      <c r="H237" s="454"/>
    </row>
    <row r="238" spans="8:8" ht="14.25">
      <c r="H238" s="462"/>
    </row>
    <row r="239" spans="8:8" ht="14.25">
      <c r="H239" s="462"/>
    </row>
    <row r="240" spans="8:8" ht="12.75">
      <c r="H240" s="455"/>
    </row>
    <row r="241" spans="8:8" ht="12.75">
      <c r="H241" s="473"/>
    </row>
    <row r="242" spans="8:8" ht="12.75">
      <c r="H242" s="454"/>
    </row>
    <row r="243" spans="8:8" ht="14.25">
      <c r="H243" s="462"/>
    </row>
    <row r="244" spans="8:8" ht="14.25">
      <c r="H244" s="462"/>
    </row>
    <row r="245" spans="8:8" ht="14.25">
      <c r="H245" s="462"/>
    </row>
    <row r="246" spans="8:8" ht="14.25">
      <c r="H246" s="462"/>
    </row>
    <row r="247" spans="8:8" ht="14.25">
      <c r="H247" s="462"/>
    </row>
    <row r="248" spans="8:8" ht="14.25">
      <c r="H248" s="462"/>
    </row>
    <row r="249" spans="8:8" ht="14.25">
      <c r="H249" s="462"/>
    </row>
    <row r="250" spans="8:8" ht="14.25">
      <c r="H250" s="462"/>
    </row>
    <row r="251" spans="8:8" ht="14.25">
      <c r="H251" s="462"/>
    </row>
    <row r="252" spans="8:8" ht="14.25">
      <c r="H252" s="462"/>
    </row>
    <row r="253" spans="8:8" ht="14.25">
      <c r="H253" s="462"/>
    </row>
    <row r="254" spans="8:8" ht="12.75">
      <c r="H254" s="473"/>
    </row>
    <row r="255" spans="8:8" ht="12.75">
      <c r="H255" s="454"/>
    </row>
    <row r="256" spans="8:8" ht="14.25">
      <c r="H256" s="462"/>
    </row>
    <row r="257" spans="8:8" ht="14.25">
      <c r="H257" s="462"/>
    </row>
    <row r="258" spans="8:8" ht="12.75">
      <c r="H258" s="455"/>
    </row>
    <row r="259" spans="8:8" ht="12.75">
      <c r="H259" s="473"/>
    </row>
    <row r="260" spans="8:8" ht="12.75">
      <c r="H260" s="454"/>
    </row>
    <row r="261" spans="8:8" ht="14.25">
      <c r="H261" s="462"/>
    </row>
    <row r="262" spans="8:8" ht="14.25">
      <c r="H262" s="462"/>
    </row>
    <row r="263" spans="8:8" ht="12.75">
      <c r="H263" s="473"/>
    </row>
    <row r="264" spans="8:8" ht="12.75">
      <c r="H264" s="454"/>
    </row>
    <row r="265" spans="8:8" ht="14.25">
      <c r="H265" s="462"/>
    </row>
    <row r="266" spans="8:8" ht="14.25">
      <c r="H266" s="462"/>
    </row>
    <row r="267" spans="8:8" ht="12.75">
      <c r="H267" s="473"/>
    </row>
    <row r="268" spans="8:8" ht="12.75">
      <c r="H268" s="454"/>
    </row>
    <row r="269" spans="8:8" ht="14.25">
      <c r="H269" s="462"/>
    </row>
    <row r="270" spans="8:8" ht="12.75">
      <c r="H270" s="473"/>
    </row>
    <row r="271" spans="8:8" ht="12.75">
      <c r="H271" s="454"/>
    </row>
    <row r="272" spans="8:8" ht="14.25">
      <c r="H272" s="462"/>
    </row>
    <row r="273" spans="8:8" ht="14.25">
      <c r="H273" s="462"/>
    </row>
    <row r="274" spans="8:8" ht="14.25">
      <c r="H274" s="462"/>
    </row>
    <row r="275" spans="8:8" ht="12.75">
      <c r="H275" s="455"/>
    </row>
  </sheetData>
  <mergeCells count="3">
    <mergeCell ref="A1:H2"/>
    <mergeCell ref="A3:G4"/>
    <mergeCell ref="J33:P34"/>
  </mergeCells>
  <conditionalFormatting sqref="O35:O65 A32:F34 F6:F31">
    <cfRule type="cellIs" dxfId="5" priority="3" stopIfTrue="1" operator="lessThan">
      <formula>0.001</formula>
    </cfRule>
  </conditionalFormatting>
  <conditionalFormatting sqref="J35:N65">
    <cfRule type="cellIs" dxfId="3" priority="2" stopIfTrue="1" operator="lessThan">
      <formula>0.001</formula>
    </cfRule>
  </conditionalFormatting>
  <conditionalFormatting sqref="A6:E31">
    <cfRule type="cellIs" dxfId="1" priority="1" stopIfTrue="1" operator="lessThan">
      <formula>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IV36"/>
  <sheetViews>
    <sheetView workbookViewId="0">
      <selection activeCell="A22" sqref="A22"/>
    </sheetView>
  </sheetViews>
  <sheetFormatPr defaultRowHeight="15"/>
  <cols>
    <col min="1" max="1" width="36.28515625" style="329" customWidth="1"/>
    <col min="2" max="2" width="10.85546875" style="329" customWidth="1"/>
    <col min="3" max="3" width="11.28515625" style="329" customWidth="1"/>
    <col min="4" max="4" width="11.5703125" style="329" customWidth="1"/>
    <col min="5" max="5" width="6.7109375" style="329" customWidth="1"/>
    <col min="6" max="6" width="9.28515625" style="329" customWidth="1"/>
    <col min="7" max="7" width="4.42578125" style="329" customWidth="1"/>
    <col min="8" max="242" width="9.140625" style="329"/>
    <col min="243" max="243" width="48.85546875" style="329" customWidth="1"/>
    <col min="244" max="244" width="10.85546875" style="329" customWidth="1"/>
    <col min="245" max="245" width="10.140625" style="329" customWidth="1"/>
    <col min="246" max="246" width="10" style="329" customWidth="1"/>
    <col min="247" max="247" width="9.28515625" style="329" customWidth="1"/>
    <col min="248" max="248" width="7.140625" style="329" customWidth="1"/>
    <col min="249" max="256" width="9.140625" style="329"/>
    <col min="257" max="257" width="42.42578125" style="329" customWidth="1"/>
    <col min="258" max="258" width="10.85546875" style="329" customWidth="1"/>
    <col min="259" max="259" width="11.28515625" style="329" customWidth="1"/>
    <col min="260" max="260" width="11.5703125" style="329" customWidth="1"/>
    <col min="261" max="261" width="8.28515625" style="329" customWidth="1"/>
    <col min="262" max="262" width="9.28515625" style="329" customWidth="1"/>
    <col min="263" max="263" width="4.42578125" style="329" customWidth="1"/>
    <col min="264" max="498" width="9.140625" style="329"/>
    <col min="499" max="499" width="48.85546875" style="329" customWidth="1"/>
    <col min="500" max="500" width="10.85546875" style="329" customWidth="1"/>
    <col min="501" max="501" width="10.140625" style="329" customWidth="1"/>
    <col min="502" max="502" width="10" style="329" customWidth="1"/>
    <col min="503" max="503" width="9.28515625" style="329" customWidth="1"/>
    <col min="504" max="504" width="7.140625" style="329" customWidth="1"/>
    <col min="505" max="512" width="9.140625" style="329"/>
    <col min="513" max="513" width="42.42578125" style="329" customWidth="1"/>
    <col min="514" max="514" width="10.85546875" style="329" customWidth="1"/>
    <col min="515" max="515" width="11.28515625" style="329" customWidth="1"/>
    <col min="516" max="516" width="11.5703125" style="329" customWidth="1"/>
    <col min="517" max="517" width="8.28515625" style="329" customWidth="1"/>
    <col min="518" max="518" width="9.28515625" style="329" customWidth="1"/>
    <col min="519" max="519" width="4.42578125" style="329" customWidth="1"/>
    <col min="520" max="754" width="9.140625" style="329"/>
    <col min="755" max="755" width="48.85546875" style="329" customWidth="1"/>
    <col min="756" max="756" width="10.85546875" style="329" customWidth="1"/>
    <col min="757" max="757" width="10.140625" style="329" customWidth="1"/>
    <col min="758" max="758" width="10" style="329" customWidth="1"/>
    <col min="759" max="759" width="9.28515625" style="329" customWidth="1"/>
    <col min="760" max="760" width="7.140625" style="329" customWidth="1"/>
    <col min="761" max="768" width="9.140625" style="329"/>
    <col min="769" max="769" width="42.42578125" style="329" customWidth="1"/>
    <col min="770" max="770" width="10.85546875" style="329" customWidth="1"/>
    <col min="771" max="771" width="11.28515625" style="329" customWidth="1"/>
    <col min="772" max="772" width="11.5703125" style="329" customWidth="1"/>
    <col min="773" max="773" width="8.28515625" style="329" customWidth="1"/>
    <col min="774" max="774" width="9.28515625" style="329" customWidth="1"/>
    <col min="775" max="775" width="4.42578125" style="329" customWidth="1"/>
    <col min="776" max="1010" width="9.140625" style="329"/>
    <col min="1011" max="1011" width="48.85546875" style="329" customWidth="1"/>
    <col min="1012" max="1012" width="10.85546875" style="329" customWidth="1"/>
    <col min="1013" max="1013" width="10.140625" style="329" customWidth="1"/>
    <col min="1014" max="1014" width="10" style="329" customWidth="1"/>
    <col min="1015" max="1015" width="9.28515625" style="329" customWidth="1"/>
    <col min="1016" max="1016" width="7.140625" style="329" customWidth="1"/>
    <col min="1017" max="1024" width="9.140625" style="329"/>
    <col min="1025" max="1025" width="42.42578125" style="329" customWidth="1"/>
    <col min="1026" max="1026" width="10.85546875" style="329" customWidth="1"/>
    <col min="1027" max="1027" width="11.28515625" style="329" customWidth="1"/>
    <col min="1028" max="1028" width="11.5703125" style="329" customWidth="1"/>
    <col min="1029" max="1029" width="8.28515625" style="329" customWidth="1"/>
    <col min="1030" max="1030" width="9.28515625" style="329" customWidth="1"/>
    <col min="1031" max="1031" width="4.42578125" style="329" customWidth="1"/>
    <col min="1032" max="1266" width="9.140625" style="329"/>
    <col min="1267" max="1267" width="48.85546875" style="329" customWidth="1"/>
    <col min="1268" max="1268" width="10.85546875" style="329" customWidth="1"/>
    <col min="1269" max="1269" width="10.140625" style="329" customWidth="1"/>
    <col min="1270" max="1270" width="10" style="329" customWidth="1"/>
    <col min="1271" max="1271" width="9.28515625" style="329" customWidth="1"/>
    <col min="1272" max="1272" width="7.140625" style="329" customWidth="1"/>
    <col min="1273" max="1280" width="9.140625" style="329"/>
    <col min="1281" max="1281" width="42.42578125" style="329" customWidth="1"/>
    <col min="1282" max="1282" width="10.85546875" style="329" customWidth="1"/>
    <col min="1283" max="1283" width="11.28515625" style="329" customWidth="1"/>
    <col min="1284" max="1284" width="11.5703125" style="329" customWidth="1"/>
    <col min="1285" max="1285" width="8.28515625" style="329" customWidth="1"/>
    <col min="1286" max="1286" width="9.28515625" style="329" customWidth="1"/>
    <col min="1287" max="1287" width="4.42578125" style="329" customWidth="1"/>
    <col min="1288" max="1522" width="9.140625" style="329"/>
    <col min="1523" max="1523" width="48.85546875" style="329" customWidth="1"/>
    <col min="1524" max="1524" width="10.85546875" style="329" customWidth="1"/>
    <col min="1525" max="1525" width="10.140625" style="329" customWidth="1"/>
    <col min="1526" max="1526" width="10" style="329" customWidth="1"/>
    <col min="1527" max="1527" width="9.28515625" style="329" customWidth="1"/>
    <col min="1528" max="1528" width="7.140625" style="329" customWidth="1"/>
    <col min="1529" max="1536" width="9.140625" style="329"/>
    <col min="1537" max="1537" width="42.42578125" style="329" customWidth="1"/>
    <col min="1538" max="1538" width="10.85546875" style="329" customWidth="1"/>
    <col min="1539" max="1539" width="11.28515625" style="329" customWidth="1"/>
    <col min="1540" max="1540" width="11.5703125" style="329" customWidth="1"/>
    <col min="1541" max="1541" width="8.28515625" style="329" customWidth="1"/>
    <col min="1542" max="1542" width="9.28515625" style="329" customWidth="1"/>
    <col min="1543" max="1543" width="4.42578125" style="329" customWidth="1"/>
    <col min="1544" max="1778" width="9.140625" style="329"/>
    <col min="1779" max="1779" width="48.85546875" style="329" customWidth="1"/>
    <col min="1780" max="1780" width="10.85546875" style="329" customWidth="1"/>
    <col min="1781" max="1781" width="10.140625" style="329" customWidth="1"/>
    <col min="1782" max="1782" width="10" style="329" customWidth="1"/>
    <col min="1783" max="1783" width="9.28515625" style="329" customWidth="1"/>
    <col min="1784" max="1784" width="7.140625" style="329" customWidth="1"/>
    <col min="1785" max="1792" width="9.140625" style="329"/>
    <col min="1793" max="1793" width="42.42578125" style="329" customWidth="1"/>
    <col min="1794" max="1794" width="10.85546875" style="329" customWidth="1"/>
    <col min="1795" max="1795" width="11.28515625" style="329" customWidth="1"/>
    <col min="1796" max="1796" width="11.5703125" style="329" customWidth="1"/>
    <col min="1797" max="1797" width="8.28515625" style="329" customWidth="1"/>
    <col min="1798" max="1798" width="9.28515625" style="329" customWidth="1"/>
    <col min="1799" max="1799" width="4.42578125" style="329" customWidth="1"/>
    <col min="1800" max="2034" width="9.140625" style="329"/>
    <col min="2035" max="2035" width="48.85546875" style="329" customWidth="1"/>
    <col min="2036" max="2036" width="10.85546875" style="329" customWidth="1"/>
    <col min="2037" max="2037" width="10.140625" style="329" customWidth="1"/>
    <col min="2038" max="2038" width="10" style="329" customWidth="1"/>
    <col min="2039" max="2039" width="9.28515625" style="329" customWidth="1"/>
    <col min="2040" max="2040" width="7.140625" style="329" customWidth="1"/>
    <col min="2041" max="2048" width="9.140625" style="329"/>
    <col min="2049" max="2049" width="42.42578125" style="329" customWidth="1"/>
    <col min="2050" max="2050" width="10.85546875" style="329" customWidth="1"/>
    <col min="2051" max="2051" width="11.28515625" style="329" customWidth="1"/>
    <col min="2052" max="2052" width="11.5703125" style="329" customWidth="1"/>
    <col min="2053" max="2053" width="8.28515625" style="329" customWidth="1"/>
    <col min="2054" max="2054" width="9.28515625" style="329" customWidth="1"/>
    <col min="2055" max="2055" width="4.42578125" style="329" customWidth="1"/>
    <col min="2056" max="2290" width="9.140625" style="329"/>
    <col min="2291" max="2291" width="48.85546875" style="329" customWidth="1"/>
    <col min="2292" max="2292" width="10.85546875" style="329" customWidth="1"/>
    <col min="2293" max="2293" width="10.140625" style="329" customWidth="1"/>
    <col min="2294" max="2294" width="10" style="329" customWidth="1"/>
    <col min="2295" max="2295" width="9.28515625" style="329" customWidth="1"/>
    <col min="2296" max="2296" width="7.140625" style="329" customWidth="1"/>
    <col min="2297" max="2304" width="9.140625" style="329"/>
    <col min="2305" max="2305" width="42.42578125" style="329" customWidth="1"/>
    <col min="2306" max="2306" width="10.85546875" style="329" customWidth="1"/>
    <col min="2307" max="2307" width="11.28515625" style="329" customWidth="1"/>
    <col min="2308" max="2308" width="11.5703125" style="329" customWidth="1"/>
    <col min="2309" max="2309" width="8.28515625" style="329" customWidth="1"/>
    <col min="2310" max="2310" width="9.28515625" style="329" customWidth="1"/>
    <col min="2311" max="2311" width="4.42578125" style="329" customWidth="1"/>
    <col min="2312" max="2546" width="9.140625" style="329"/>
    <col min="2547" max="2547" width="48.85546875" style="329" customWidth="1"/>
    <col min="2548" max="2548" width="10.85546875" style="329" customWidth="1"/>
    <col min="2549" max="2549" width="10.140625" style="329" customWidth="1"/>
    <col min="2550" max="2550" width="10" style="329" customWidth="1"/>
    <col min="2551" max="2551" width="9.28515625" style="329" customWidth="1"/>
    <col min="2552" max="2552" width="7.140625" style="329" customWidth="1"/>
    <col min="2553" max="2560" width="9.140625" style="329"/>
    <col min="2561" max="2561" width="42.42578125" style="329" customWidth="1"/>
    <col min="2562" max="2562" width="10.85546875" style="329" customWidth="1"/>
    <col min="2563" max="2563" width="11.28515625" style="329" customWidth="1"/>
    <col min="2564" max="2564" width="11.5703125" style="329" customWidth="1"/>
    <col min="2565" max="2565" width="8.28515625" style="329" customWidth="1"/>
    <col min="2566" max="2566" width="9.28515625" style="329" customWidth="1"/>
    <col min="2567" max="2567" width="4.42578125" style="329" customWidth="1"/>
    <col min="2568" max="2802" width="9.140625" style="329"/>
    <col min="2803" max="2803" width="48.85546875" style="329" customWidth="1"/>
    <col min="2804" max="2804" width="10.85546875" style="329" customWidth="1"/>
    <col min="2805" max="2805" width="10.140625" style="329" customWidth="1"/>
    <col min="2806" max="2806" width="10" style="329" customWidth="1"/>
    <col min="2807" max="2807" width="9.28515625" style="329" customWidth="1"/>
    <col min="2808" max="2808" width="7.140625" style="329" customWidth="1"/>
    <col min="2809" max="2816" width="9.140625" style="329"/>
    <col min="2817" max="2817" width="42.42578125" style="329" customWidth="1"/>
    <col min="2818" max="2818" width="10.85546875" style="329" customWidth="1"/>
    <col min="2819" max="2819" width="11.28515625" style="329" customWidth="1"/>
    <col min="2820" max="2820" width="11.5703125" style="329" customWidth="1"/>
    <col min="2821" max="2821" width="8.28515625" style="329" customWidth="1"/>
    <col min="2822" max="2822" width="9.28515625" style="329" customWidth="1"/>
    <col min="2823" max="2823" width="4.42578125" style="329" customWidth="1"/>
    <col min="2824" max="3058" width="9.140625" style="329"/>
    <col min="3059" max="3059" width="48.85546875" style="329" customWidth="1"/>
    <col min="3060" max="3060" width="10.85546875" style="329" customWidth="1"/>
    <col min="3061" max="3061" width="10.140625" style="329" customWidth="1"/>
    <col min="3062" max="3062" width="10" style="329" customWidth="1"/>
    <col min="3063" max="3063" width="9.28515625" style="329" customWidth="1"/>
    <col min="3064" max="3064" width="7.140625" style="329" customWidth="1"/>
    <col min="3065" max="3072" width="9.140625" style="329"/>
    <col min="3073" max="3073" width="42.42578125" style="329" customWidth="1"/>
    <col min="3074" max="3074" width="10.85546875" style="329" customWidth="1"/>
    <col min="3075" max="3075" width="11.28515625" style="329" customWidth="1"/>
    <col min="3076" max="3076" width="11.5703125" style="329" customWidth="1"/>
    <col min="3077" max="3077" width="8.28515625" style="329" customWidth="1"/>
    <col min="3078" max="3078" width="9.28515625" style="329" customWidth="1"/>
    <col min="3079" max="3079" width="4.42578125" style="329" customWidth="1"/>
    <col min="3080" max="3314" width="9.140625" style="329"/>
    <col min="3315" max="3315" width="48.85546875" style="329" customWidth="1"/>
    <col min="3316" max="3316" width="10.85546875" style="329" customWidth="1"/>
    <col min="3317" max="3317" width="10.140625" style="329" customWidth="1"/>
    <col min="3318" max="3318" width="10" style="329" customWidth="1"/>
    <col min="3319" max="3319" width="9.28515625" style="329" customWidth="1"/>
    <col min="3320" max="3320" width="7.140625" style="329" customWidth="1"/>
    <col min="3321" max="3328" width="9.140625" style="329"/>
    <col min="3329" max="3329" width="42.42578125" style="329" customWidth="1"/>
    <col min="3330" max="3330" width="10.85546875" style="329" customWidth="1"/>
    <col min="3331" max="3331" width="11.28515625" style="329" customWidth="1"/>
    <col min="3332" max="3332" width="11.5703125" style="329" customWidth="1"/>
    <col min="3333" max="3333" width="8.28515625" style="329" customWidth="1"/>
    <col min="3334" max="3334" width="9.28515625" style="329" customWidth="1"/>
    <col min="3335" max="3335" width="4.42578125" style="329" customWidth="1"/>
    <col min="3336" max="3570" width="9.140625" style="329"/>
    <col min="3571" max="3571" width="48.85546875" style="329" customWidth="1"/>
    <col min="3572" max="3572" width="10.85546875" style="329" customWidth="1"/>
    <col min="3573" max="3573" width="10.140625" style="329" customWidth="1"/>
    <col min="3574" max="3574" width="10" style="329" customWidth="1"/>
    <col min="3575" max="3575" width="9.28515625" style="329" customWidth="1"/>
    <col min="3576" max="3576" width="7.140625" style="329" customWidth="1"/>
    <col min="3577" max="3584" width="9.140625" style="329"/>
    <col min="3585" max="3585" width="42.42578125" style="329" customWidth="1"/>
    <col min="3586" max="3586" width="10.85546875" style="329" customWidth="1"/>
    <col min="3587" max="3587" width="11.28515625" style="329" customWidth="1"/>
    <col min="3588" max="3588" width="11.5703125" style="329" customWidth="1"/>
    <col min="3589" max="3589" width="8.28515625" style="329" customWidth="1"/>
    <col min="3590" max="3590" width="9.28515625" style="329" customWidth="1"/>
    <col min="3591" max="3591" width="4.42578125" style="329" customWidth="1"/>
    <col min="3592" max="3826" width="9.140625" style="329"/>
    <col min="3827" max="3827" width="48.85546875" style="329" customWidth="1"/>
    <col min="3828" max="3828" width="10.85546875" style="329" customWidth="1"/>
    <col min="3829" max="3829" width="10.140625" style="329" customWidth="1"/>
    <col min="3830" max="3830" width="10" style="329" customWidth="1"/>
    <col min="3831" max="3831" width="9.28515625" style="329" customWidth="1"/>
    <col min="3832" max="3832" width="7.140625" style="329" customWidth="1"/>
    <col min="3833" max="3840" width="9.140625" style="329"/>
    <col min="3841" max="3841" width="42.42578125" style="329" customWidth="1"/>
    <col min="3842" max="3842" width="10.85546875" style="329" customWidth="1"/>
    <col min="3843" max="3843" width="11.28515625" style="329" customWidth="1"/>
    <col min="3844" max="3844" width="11.5703125" style="329" customWidth="1"/>
    <col min="3845" max="3845" width="8.28515625" style="329" customWidth="1"/>
    <col min="3846" max="3846" width="9.28515625" style="329" customWidth="1"/>
    <col min="3847" max="3847" width="4.42578125" style="329" customWidth="1"/>
    <col min="3848" max="4082" width="9.140625" style="329"/>
    <col min="4083" max="4083" width="48.85546875" style="329" customWidth="1"/>
    <col min="4084" max="4084" width="10.85546875" style="329" customWidth="1"/>
    <col min="4085" max="4085" width="10.140625" style="329" customWidth="1"/>
    <col min="4086" max="4086" width="10" style="329" customWidth="1"/>
    <col min="4087" max="4087" width="9.28515625" style="329" customWidth="1"/>
    <col min="4088" max="4088" width="7.140625" style="329" customWidth="1"/>
    <col min="4089" max="4096" width="9.140625" style="329"/>
    <col min="4097" max="4097" width="42.42578125" style="329" customWidth="1"/>
    <col min="4098" max="4098" width="10.85546875" style="329" customWidth="1"/>
    <col min="4099" max="4099" width="11.28515625" style="329" customWidth="1"/>
    <col min="4100" max="4100" width="11.5703125" style="329" customWidth="1"/>
    <col min="4101" max="4101" width="8.28515625" style="329" customWidth="1"/>
    <col min="4102" max="4102" width="9.28515625" style="329" customWidth="1"/>
    <col min="4103" max="4103" width="4.42578125" style="329" customWidth="1"/>
    <col min="4104" max="4338" width="9.140625" style="329"/>
    <col min="4339" max="4339" width="48.85546875" style="329" customWidth="1"/>
    <col min="4340" max="4340" width="10.85546875" style="329" customWidth="1"/>
    <col min="4341" max="4341" width="10.140625" style="329" customWidth="1"/>
    <col min="4342" max="4342" width="10" style="329" customWidth="1"/>
    <col min="4343" max="4343" width="9.28515625" style="329" customWidth="1"/>
    <col min="4344" max="4344" width="7.140625" style="329" customWidth="1"/>
    <col min="4345" max="4352" width="9.140625" style="329"/>
    <col min="4353" max="4353" width="42.42578125" style="329" customWidth="1"/>
    <col min="4354" max="4354" width="10.85546875" style="329" customWidth="1"/>
    <col min="4355" max="4355" width="11.28515625" style="329" customWidth="1"/>
    <col min="4356" max="4356" width="11.5703125" style="329" customWidth="1"/>
    <col min="4357" max="4357" width="8.28515625" style="329" customWidth="1"/>
    <col min="4358" max="4358" width="9.28515625" style="329" customWidth="1"/>
    <col min="4359" max="4359" width="4.42578125" style="329" customWidth="1"/>
    <col min="4360" max="4594" width="9.140625" style="329"/>
    <col min="4595" max="4595" width="48.85546875" style="329" customWidth="1"/>
    <col min="4596" max="4596" width="10.85546875" style="329" customWidth="1"/>
    <col min="4597" max="4597" width="10.140625" style="329" customWidth="1"/>
    <col min="4598" max="4598" width="10" style="329" customWidth="1"/>
    <col min="4599" max="4599" width="9.28515625" style="329" customWidth="1"/>
    <col min="4600" max="4600" width="7.140625" style="329" customWidth="1"/>
    <col min="4601" max="4608" width="9.140625" style="329"/>
    <col min="4609" max="4609" width="42.42578125" style="329" customWidth="1"/>
    <col min="4610" max="4610" width="10.85546875" style="329" customWidth="1"/>
    <col min="4611" max="4611" width="11.28515625" style="329" customWidth="1"/>
    <col min="4612" max="4612" width="11.5703125" style="329" customWidth="1"/>
    <col min="4613" max="4613" width="8.28515625" style="329" customWidth="1"/>
    <col min="4614" max="4614" width="9.28515625" style="329" customWidth="1"/>
    <col min="4615" max="4615" width="4.42578125" style="329" customWidth="1"/>
    <col min="4616" max="4850" width="9.140625" style="329"/>
    <col min="4851" max="4851" width="48.85546875" style="329" customWidth="1"/>
    <col min="4852" max="4852" width="10.85546875" style="329" customWidth="1"/>
    <col min="4853" max="4853" width="10.140625" style="329" customWidth="1"/>
    <col min="4854" max="4854" width="10" style="329" customWidth="1"/>
    <col min="4855" max="4855" width="9.28515625" style="329" customWidth="1"/>
    <col min="4856" max="4856" width="7.140625" style="329" customWidth="1"/>
    <col min="4857" max="4864" width="9.140625" style="329"/>
    <col min="4865" max="4865" width="42.42578125" style="329" customWidth="1"/>
    <col min="4866" max="4866" width="10.85546875" style="329" customWidth="1"/>
    <col min="4867" max="4867" width="11.28515625" style="329" customWidth="1"/>
    <col min="4868" max="4868" width="11.5703125" style="329" customWidth="1"/>
    <col min="4869" max="4869" width="8.28515625" style="329" customWidth="1"/>
    <col min="4870" max="4870" width="9.28515625" style="329" customWidth="1"/>
    <col min="4871" max="4871" width="4.42578125" style="329" customWidth="1"/>
    <col min="4872" max="5106" width="9.140625" style="329"/>
    <col min="5107" max="5107" width="48.85546875" style="329" customWidth="1"/>
    <col min="5108" max="5108" width="10.85546875" style="329" customWidth="1"/>
    <col min="5109" max="5109" width="10.140625" style="329" customWidth="1"/>
    <col min="5110" max="5110" width="10" style="329" customWidth="1"/>
    <col min="5111" max="5111" width="9.28515625" style="329" customWidth="1"/>
    <col min="5112" max="5112" width="7.140625" style="329" customWidth="1"/>
    <col min="5113" max="5120" width="9.140625" style="329"/>
    <col min="5121" max="5121" width="42.42578125" style="329" customWidth="1"/>
    <col min="5122" max="5122" width="10.85546875" style="329" customWidth="1"/>
    <col min="5123" max="5123" width="11.28515625" style="329" customWidth="1"/>
    <col min="5124" max="5124" width="11.5703125" style="329" customWidth="1"/>
    <col min="5125" max="5125" width="8.28515625" style="329" customWidth="1"/>
    <col min="5126" max="5126" width="9.28515625" style="329" customWidth="1"/>
    <col min="5127" max="5127" width="4.42578125" style="329" customWidth="1"/>
    <col min="5128" max="5362" width="9.140625" style="329"/>
    <col min="5363" max="5363" width="48.85546875" style="329" customWidth="1"/>
    <col min="5364" max="5364" width="10.85546875" style="329" customWidth="1"/>
    <col min="5365" max="5365" width="10.140625" style="329" customWidth="1"/>
    <col min="5366" max="5366" width="10" style="329" customWidth="1"/>
    <col min="5367" max="5367" width="9.28515625" style="329" customWidth="1"/>
    <col min="5368" max="5368" width="7.140625" style="329" customWidth="1"/>
    <col min="5369" max="5376" width="9.140625" style="329"/>
    <col min="5377" max="5377" width="42.42578125" style="329" customWidth="1"/>
    <col min="5378" max="5378" width="10.85546875" style="329" customWidth="1"/>
    <col min="5379" max="5379" width="11.28515625" style="329" customWidth="1"/>
    <col min="5380" max="5380" width="11.5703125" style="329" customWidth="1"/>
    <col min="5381" max="5381" width="8.28515625" style="329" customWidth="1"/>
    <col min="5382" max="5382" width="9.28515625" style="329" customWidth="1"/>
    <col min="5383" max="5383" width="4.42578125" style="329" customWidth="1"/>
    <col min="5384" max="5618" width="9.140625" style="329"/>
    <col min="5619" max="5619" width="48.85546875" style="329" customWidth="1"/>
    <col min="5620" max="5620" width="10.85546875" style="329" customWidth="1"/>
    <col min="5621" max="5621" width="10.140625" style="329" customWidth="1"/>
    <col min="5622" max="5622" width="10" style="329" customWidth="1"/>
    <col min="5623" max="5623" width="9.28515625" style="329" customWidth="1"/>
    <col min="5624" max="5624" width="7.140625" style="329" customWidth="1"/>
    <col min="5625" max="5632" width="9.140625" style="329"/>
    <col min="5633" max="5633" width="42.42578125" style="329" customWidth="1"/>
    <col min="5634" max="5634" width="10.85546875" style="329" customWidth="1"/>
    <col min="5635" max="5635" width="11.28515625" style="329" customWidth="1"/>
    <col min="5636" max="5636" width="11.5703125" style="329" customWidth="1"/>
    <col min="5637" max="5637" width="8.28515625" style="329" customWidth="1"/>
    <col min="5638" max="5638" width="9.28515625" style="329" customWidth="1"/>
    <col min="5639" max="5639" width="4.42578125" style="329" customWidth="1"/>
    <col min="5640" max="5874" width="9.140625" style="329"/>
    <col min="5875" max="5875" width="48.85546875" style="329" customWidth="1"/>
    <col min="5876" max="5876" width="10.85546875" style="329" customWidth="1"/>
    <col min="5877" max="5877" width="10.140625" style="329" customWidth="1"/>
    <col min="5878" max="5878" width="10" style="329" customWidth="1"/>
    <col min="5879" max="5879" width="9.28515625" style="329" customWidth="1"/>
    <col min="5880" max="5880" width="7.140625" style="329" customWidth="1"/>
    <col min="5881" max="5888" width="9.140625" style="329"/>
    <col min="5889" max="5889" width="42.42578125" style="329" customWidth="1"/>
    <col min="5890" max="5890" width="10.85546875" style="329" customWidth="1"/>
    <col min="5891" max="5891" width="11.28515625" style="329" customWidth="1"/>
    <col min="5892" max="5892" width="11.5703125" style="329" customWidth="1"/>
    <col min="5893" max="5893" width="8.28515625" style="329" customWidth="1"/>
    <col min="5894" max="5894" width="9.28515625" style="329" customWidth="1"/>
    <col min="5895" max="5895" width="4.42578125" style="329" customWidth="1"/>
    <col min="5896" max="6130" width="9.140625" style="329"/>
    <col min="6131" max="6131" width="48.85546875" style="329" customWidth="1"/>
    <col min="6132" max="6132" width="10.85546875" style="329" customWidth="1"/>
    <col min="6133" max="6133" width="10.140625" style="329" customWidth="1"/>
    <col min="6134" max="6134" width="10" style="329" customWidth="1"/>
    <col min="6135" max="6135" width="9.28515625" style="329" customWidth="1"/>
    <col min="6136" max="6136" width="7.140625" style="329" customWidth="1"/>
    <col min="6137" max="6144" width="9.140625" style="329"/>
    <col min="6145" max="6145" width="42.42578125" style="329" customWidth="1"/>
    <col min="6146" max="6146" width="10.85546875" style="329" customWidth="1"/>
    <col min="6147" max="6147" width="11.28515625" style="329" customWidth="1"/>
    <col min="6148" max="6148" width="11.5703125" style="329" customWidth="1"/>
    <col min="6149" max="6149" width="8.28515625" style="329" customWidth="1"/>
    <col min="6150" max="6150" width="9.28515625" style="329" customWidth="1"/>
    <col min="6151" max="6151" width="4.42578125" style="329" customWidth="1"/>
    <col min="6152" max="6386" width="9.140625" style="329"/>
    <col min="6387" max="6387" width="48.85546875" style="329" customWidth="1"/>
    <col min="6388" max="6388" width="10.85546875" style="329" customWidth="1"/>
    <col min="6389" max="6389" width="10.140625" style="329" customWidth="1"/>
    <col min="6390" max="6390" width="10" style="329" customWidth="1"/>
    <col min="6391" max="6391" width="9.28515625" style="329" customWidth="1"/>
    <col min="6392" max="6392" width="7.140625" style="329" customWidth="1"/>
    <col min="6393" max="6400" width="9.140625" style="329"/>
    <col min="6401" max="6401" width="42.42578125" style="329" customWidth="1"/>
    <col min="6402" max="6402" width="10.85546875" style="329" customWidth="1"/>
    <col min="6403" max="6403" width="11.28515625" style="329" customWidth="1"/>
    <col min="6404" max="6404" width="11.5703125" style="329" customWidth="1"/>
    <col min="6405" max="6405" width="8.28515625" style="329" customWidth="1"/>
    <col min="6406" max="6406" width="9.28515625" style="329" customWidth="1"/>
    <col min="6407" max="6407" width="4.42578125" style="329" customWidth="1"/>
    <col min="6408" max="6642" width="9.140625" style="329"/>
    <col min="6643" max="6643" width="48.85546875" style="329" customWidth="1"/>
    <col min="6644" max="6644" width="10.85546875" style="329" customWidth="1"/>
    <col min="6645" max="6645" width="10.140625" style="329" customWidth="1"/>
    <col min="6646" max="6646" width="10" style="329" customWidth="1"/>
    <col min="6647" max="6647" width="9.28515625" style="329" customWidth="1"/>
    <col min="6648" max="6648" width="7.140625" style="329" customWidth="1"/>
    <col min="6649" max="6656" width="9.140625" style="329"/>
    <col min="6657" max="6657" width="42.42578125" style="329" customWidth="1"/>
    <col min="6658" max="6658" width="10.85546875" style="329" customWidth="1"/>
    <col min="6659" max="6659" width="11.28515625" style="329" customWidth="1"/>
    <col min="6660" max="6660" width="11.5703125" style="329" customWidth="1"/>
    <col min="6661" max="6661" width="8.28515625" style="329" customWidth="1"/>
    <col min="6662" max="6662" width="9.28515625" style="329" customWidth="1"/>
    <col min="6663" max="6663" width="4.42578125" style="329" customWidth="1"/>
    <col min="6664" max="6898" width="9.140625" style="329"/>
    <col min="6899" max="6899" width="48.85546875" style="329" customWidth="1"/>
    <col min="6900" max="6900" width="10.85546875" style="329" customWidth="1"/>
    <col min="6901" max="6901" width="10.140625" style="329" customWidth="1"/>
    <col min="6902" max="6902" width="10" style="329" customWidth="1"/>
    <col min="6903" max="6903" width="9.28515625" style="329" customWidth="1"/>
    <col min="6904" max="6904" width="7.140625" style="329" customWidth="1"/>
    <col min="6905" max="6912" width="9.140625" style="329"/>
    <col min="6913" max="6913" width="42.42578125" style="329" customWidth="1"/>
    <col min="6914" max="6914" width="10.85546875" style="329" customWidth="1"/>
    <col min="6915" max="6915" width="11.28515625" style="329" customWidth="1"/>
    <col min="6916" max="6916" width="11.5703125" style="329" customWidth="1"/>
    <col min="6917" max="6917" width="8.28515625" style="329" customWidth="1"/>
    <col min="6918" max="6918" width="9.28515625" style="329" customWidth="1"/>
    <col min="6919" max="6919" width="4.42578125" style="329" customWidth="1"/>
    <col min="6920" max="7154" width="9.140625" style="329"/>
    <col min="7155" max="7155" width="48.85546875" style="329" customWidth="1"/>
    <col min="7156" max="7156" width="10.85546875" style="329" customWidth="1"/>
    <col min="7157" max="7157" width="10.140625" style="329" customWidth="1"/>
    <col min="7158" max="7158" width="10" style="329" customWidth="1"/>
    <col min="7159" max="7159" width="9.28515625" style="329" customWidth="1"/>
    <col min="7160" max="7160" width="7.140625" style="329" customWidth="1"/>
    <col min="7161" max="7168" width="9.140625" style="329"/>
    <col min="7169" max="7169" width="42.42578125" style="329" customWidth="1"/>
    <col min="7170" max="7170" width="10.85546875" style="329" customWidth="1"/>
    <col min="7171" max="7171" width="11.28515625" style="329" customWidth="1"/>
    <col min="7172" max="7172" width="11.5703125" style="329" customWidth="1"/>
    <col min="7173" max="7173" width="8.28515625" style="329" customWidth="1"/>
    <col min="7174" max="7174" width="9.28515625" style="329" customWidth="1"/>
    <col min="7175" max="7175" width="4.42578125" style="329" customWidth="1"/>
    <col min="7176" max="7410" width="9.140625" style="329"/>
    <col min="7411" max="7411" width="48.85546875" style="329" customWidth="1"/>
    <col min="7412" max="7412" width="10.85546875" style="329" customWidth="1"/>
    <col min="7413" max="7413" width="10.140625" style="329" customWidth="1"/>
    <col min="7414" max="7414" width="10" style="329" customWidth="1"/>
    <col min="7415" max="7415" width="9.28515625" style="329" customWidth="1"/>
    <col min="7416" max="7416" width="7.140625" style="329" customWidth="1"/>
    <col min="7417" max="7424" width="9.140625" style="329"/>
    <col min="7425" max="7425" width="42.42578125" style="329" customWidth="1"/>
    <col min="7426" max="7426" width="10.85546875" style="329" customWidth="1"/>
    <col min="7427" max="7427" width="11.28515625" style="329" customWidth="1"/>
    <col min="7428" max="7428" width="11.5703125" style="329" customWidth="1"/>
    <col min="7429" max="7429" width="8.28515625" style="329" customWidth="1"/>
    <col min="7430" max="7430" width="9.28515625" style="329" customWidth="1"/>
    <col min="7431" max="7431" width="4.42578125" style="329" customWidth="1"/>
    <col min="7432" max="7666" width="9.140625" style="329"/>
    <col min="7667" max="7667" width="48.85546875" style="329" customWidth="1"/>
    <col min="7668" max="7668" width="10.85546875" style="329" customWidth="1"/>
    <col min="7669" max="7669" width="10.140625" style="329" customWidth="1"/>
    <col min="7670" max="7670" width="10" style="329" customWidth="1"/>
    <col min="7671" max="7671" width="9.28515625" style="329" customWidth="1"/>
    <col min="7672" max="7672" width="7.140625" style="329" customWidth="1"/>
    <col min="7673" max="7680" width="9.140625" style="329"/>
    <col min="7681" max="7681" width="42.42578125" style="329" customWidth="1"/>
    <col min="7682" max="7682" width="10.85546875" style="329" customWidth="1"/>
    <col min="7683" max="7683" width="11.28515625" style="329" customWidth="1"/>
    <col min="7684" max="7684" width="11.5703125" style="329" customWidth="1"/>
    <col min="7685" max="7685" width="8.28515625" style="329" customWidth="1"/>
    <col min="7686" max="7686" width="9.28515625" style="329" customWidth="1"/>
    <col min="7687" max="7687" width="4.42578125" style="329" customWidth="1"/>
    <col min="7688" max="7922" width="9.140625" style="329"/>
    <col min="7923" max="7923" width="48.85546875" style="329" customWidth="1"/>
    <col min="7924" max="7924" width="10.85546875" style="329" customWidth="1"/>
    <col min="7925" max="7925" width="10.140625" style="329" customWidth="1"/>
    <col min="7926" max="7926" width="10" style="329" customWidth="1"/>
    <col min="7927" max="7927" width="9.28515625" style="329" customWidth="1"/>
    <col min="7928" max="7928" width="7.140625" style="329" customWidth="1"/>
    <col min="7929" max="7936" width="9.140625" style="329"/>
    <col min="7937" max="7937" width="42.42578125" style="329" customWidth="1"/>
    <col min="7938" max="7938" width="10.85546875" style="329" customWidth="1"/>
    <col min="7939" max="7939" width="11.28515625" style="329" customWidth="1"/>
    <col min="7940" max="7940" width="11.5703125" style="329" customWidth="1"/>
    <col min="7941" max="7941" width="8.28515625" style="329" customWidth="1"/>
    <col min="7942" max="7942" width="9.28515625" style="329" customWidth="1"/>
    <col min="7943" max="7943" width="4.42578125" style="329" customWidth="1"/>
    <col min="7944" max="8178" width="9.140625" style="329"/>
    <col min="8179" max="8179" width="48.85546875" style="329" customWidth="1"/>
    <col min="8180" max="8180" width="10.85546875" style="329" customWidth="1"/>
    <col min="8181" max="8181" width="10.140625" style="329" customWidth="1"/>
    <col min="8182" max="8182" width="10" style="329" customWidth="1"/>
    <col min="8183" max="8183" width="9.28515625" style="329" customWidth="1"/>
    <col min="8184" max="8184" width="7.140625" style="329" customWidth="1"/>
    <col min="8185" max="8192" width="9.140625" style="329"/>
    <col min="8193" max="8193" width="42.42578125" style="329" customWidth="1"/>
    <col min="8194" max="8194" width="10.85546875" style="329" customWidth="1"/>
    <col min="8195" max="8195" width="11.28515625" style="329" customWidth="1"/>
    <col min="8196" max="8196" width="11.5703125" style="329" customWidth="1"/>
    <col min="8197" max="8197" width="8.28515625" style="329" customWidth="1"/>
    <col min="8198" max="8198" width="9.28515625" style="329" customWidth="1"/>
    <col min="8199" max="8199" width="4.42578125" style="329" customWidth="1"/>
    <col min="8200" max="8434" width="9.140625" style="329"/>
    <col min="8435" max="8435" width="48.85546875" style="329" customWidth="1"/>
    <col min="8436" max="8436" width="10.85546875" style="329" customWidth="1"/>
    <col min="8437" max="8437" width="10.140625" style="329" customWidth="1"/>
    <col min="8438" max="8438" width="10" style="329" customWidth="1"/>
    <col min="8439" max="8439" width="9.28515625" style="329" customWidth="1"/>
    <col min="8440" max="8440" width="7.140625" style="329" customWidth="1"/>
    <col min="8441" max="8448" width="9.140625" style="329"/>
    <col min="8449" max="8449" width="42.42578125" style="329" customWidth="1"/>
    <col min="8450" max="8450" width="10.85546875" style="329" customWidth="1"/>
    <col min="8451" max="8451" width="11.28515625" style="329" customWidth="1"/>
    <col min="8452" max="8452" width="11.5703125" style="329" customWidth="1"/>
    <col min="8453" max="8453" width="8.28515625" style="329" customWidth="1"/>
    <col min="8454" max="8454" width="9.28515625" style="329" customWidth="1"/>
    <col min="8455" max="8455" width="4.42578125" style="329" customWidth="1"/>
    <col min="8456" max="8690" width="9.140625" style="329"/>
    <col min="8691" max="8691" width="48.85546875" style="329" customWidth="1"/>
    <col min="8692" max="8692" width="10.85546875" style="329" customWidth="1"/>
    <col min="8693" max="8693" width="10.140625" style="329" customWidth="1"/>
    <col min="8694" max="8694" width="10" style="329" customWidth="1"/>
    <col min="8695" max="8695" width="9.28515625" style="329" customWidth="1"/>
    <col min="8696" max="8696" width="7.140625" style="329" customWidth="1"/>
    <col min="8697" max="8704" width="9.140625" style="329"/>
    <col min="8705" max="8705" width="42.42578125" style="329" customWidth="1"/>
    <col min="8706" max="8706" width="10.85546875" style="329" customWidth="1"/>
    <col min="8707" max="8707" width="11.28515625" style="329" customWidth="1"/>
    <col min="8708" max="8708" width="11.5703125" style="329" customWidth="1"/>
    <col min="8709" max="8709" width="8.28515625" style="329" customWidth="1"/>
    <col min="8710" max="8710" width="9.28515625" style="329" customWidth="1"/>
    <col min="8711" max="8711" width="4.42578125" style="329" customWidth="1"/>
    <col min="8712" max="8946" width="9.140625" style="329"/>
    <col min="8947" max="8947" width="48.85546875" style="329" customWidth="1"/>
    <col min="8948" max="8948" width="10.85546875" style="329" customWidth="1"/>
    <col min="8949" max="8949" width="10.140625" style="329" customWidth="1"/>
    <col min="8950" max="8950" width="10" style="329" customWidth="1"/>
    <col min="8951" max="8951" width="9.28515625" style="329" customWidth="1"/>
    <col min="8952" max="8952" width="7.140625" style="329" customWidth="1"/>
    <col min="8953" max="8960" width="9.140625" style="329"/>
    <col min="8961" max="8961" width="42.42578125" style="329" customWidth="1"/>
    <col min="8962" max="8962" width="10.85546875" style="329" customWidth="1"/>
    <col min="8963" max="8963" width="11.28515625" style="329" customWidth="1"/>
    <col min="8964" max="8964" width="11.5703125" style="329" customWidth="1"/>
    <col min="8965" max="8965" width="8.28515625" style="329" customWidth="1"/>
    <col min="8966" max="8966" width="9.28515625" style="329" customWidth="1"/>
    <col min="8967" max="8967" width="4.42578125" style="329" customWidth="1"/>
    <col min="8968" max="9202" width="9.140625" style="329"/>
    <col min="9203" max="9203" width="48.85546875" style="329" customWidth="1"/>
    <col min="9204" max="9204" width="10.85546875" style="329" customWidth="1"/>
    <col min="9205" max="9205" width="10.140625" style="329" customWidth="1"/>
    <col min="9206" max="9206" width="10" style="329" customWidth="1"/>
    <col min="9207" max="9207" width="9.28515625" style="329" customWidth="1"/>
    <col min="9208" max="9208" width="7.140625" style="329" customWidth="1"/>
    <col min="9209" max="9216" width="9.140625" style="329"/>
    <col min="9217" max="9217" width="42.42578125" style="329" customWidth="1"/>
    <col min="9218" max="9218" width="10.85546875" style="329" customWidth="1"/>
    <col min="9219" max="9219" width="11.28515625" style="329" customWidth="1"/>
    <col min="9220" max="9220" width="11.5703125" style="329" customWidth="1"/>
    <col min="9221" max="9221" width="8.28515625" style="329" customWidth="1"/>
    <col min="9222" max="9222" width="9.28515625" style="329" customWidth="1"/>
    <col min="9223" max="9223" width="4.42578125" style="329" customWidth="1"/>
    <col min="9224" max="9458" width="9.140625" style="329"/>
    <col min="9459" max="9459" width="48.85546875" style="329" customWidth="1"/>
    <col min="9460" max="9460" width="10.85546875" style="329" customWidth="1"/>
    <col min="9461" max="9461" width="10.140625" style="329" customWidth="1"/>
    <col min="9462" max="9462" width="10" style="329" customWidth="1"/>
    <col min="9463" max="9463" width="9.28515625" style="329" customWidth="1"/>
    <col min="9464" max="9464" width="7.140625" style="329" customWidth="1"/>
    <col min="9465" max="9472" width="9.140625" style="329"/>
    <col min="9473" max="9473" width="42.42578125" style="329" customWidth="1"/>
    <col min="9474" max="9474" width="10.85546875" style="329" customWidth="1"/>
    <col min="9475" max="9475" width="11.28515625" style="329" customWidth="1"/>
    <col min="9476" max="9476" width="11.5703125" style="329" customWidth="1"/>
    <col min="9477" max="9477" width="8.28515625" style="329" customWidth="1"/>
    <col min="9478" max="9478" width="9.28515625" style="329" customWidth="1"/>
    <col min="9479" max="9479" width="4.42578125" style="329" customWidth="1"/>
    <col min="9480" max="9714" width="9.140625" style="329"/>
    <col min="9715" max="9715" width="48.85546875" style="329" customWidth="1"/>
    <col min="9716" max="9716" width="10.85546875" style="329" customWidth="1"/>
    <col min="9717" max="9717" width="10.140625" style="329" customWidth="1"/>
    <col min="9718" max="9718" width="10" style="329" customWidth="1"/>
    <col min="9719" max="9719" width="9.28515625" style="329" customWidth="1"/>
    <col min="9720" max="9720" width="7.140625" style="329" customWidth="1"/>
    <col min="9721" max="9728" width="9.140625" style="329"/>
    <col min="9729" max="9729" width="42.42578125" style="329" customWidth="1"/>
    <col min="9730" max="9730" width="10.85546875" style="329" customWidth="1"/>
    <col min="9731" max="9731" width="11.28515625" style="329" customWidth="1"/>
    <col min="9732" max="9732" width="11.5703125" style="329" customWidth="1"/>
    <col min="9733" max="9733" width="8.28515625" style="329" customWidth="1"/>
    <col min="9734" max="9734" width="9.28515625" style="329" customWidth="1"/>
    <col min="9735" max="9735" width="4.42578125" style="329" customWidth="1"/>
    <col min="9736" max="9970" width="9.140625" style="329"/>
    <col min="9971" max="9971" width="48.85546875" style="329" customWidth="1"/>
    <col min="9972" max="9972" width="10.85546875" style="329" customWidth="1"/>
    <col min="9973" max="9973" width="10.140625" style="329" customWidth="1"/>
    <col min="9974" max="9974" width="10" style="329" customWidth="1"/>
    <col min="9975" max="9975" width="9.28515625" style="329" customWidth="1"/>
    <col min="9976" max="9976" width="7.140625" style="329" customWidth="1"/>
    <col min="9977" max="9984" width="9.140625" style="329"/>
    <col min="9985" max="9985" width="42.42578125" style="329" customWidth="1"/>
    <col min="9986" max="9986" width="10.85546875" style="329" customWidth="1"/>
    <col min="9987" max="9987" width="11.28515625" style="329" customWidth="1"/>
    <col min="9988" max="9988" width="11.5703125" style="329" customWidth="1"/>
    <col min="9989" max="9989" width="8.28515625" style="329" customWidth="1"/>
    <col min="9990" max="9990" width="9.28515625" style="329" customWidth="1"/>
    <col min="9991" max="9991" width="4.42578125" style="329" customWidth="1"/>
    <col min="9992" max="10226" width="9.140625" style="329"/>
    <col min="10227" max="10227" width="48.85546875" style="329" customWidth="1"/>
    <col min="10228" max="10228" width="10.85546875" style="329" customWidth="1"/>
    <col min="10229" max="10229" width="10.140625" style="329" customWidth="1"/>
    <col min="10230" max="10230" width="10" style="329" customWidth="1"/>
    <col min="10231" max="10231" width="9.28515625" style="329" customWidth="1"/>
    <col min="10232" max="10232" width="7.140625" style="329" customWidth="1"/>
    <col min="10233" max="10240" width="9.140625" style="329"/>
    <col min="10241" max="10241" width="42.42578125" style="329" customWidth="1"/>
    <col min="10242" max="10242" width="10.85546875" style="329" customWidth="1"/>
    <col min="10243" max="10243" width="11.28515625" style="329" customWidth="1"/>
    <col min="10244" max="10244" width="11.5703125" style="329" customWidth="1"/>
    <col min="10245" max="10245" width="8.28515625" style="329" customWidth="1"/>
    <col min="10246" max="10246" width="9.28515625" style="329" customWidth="1"/>
    <col min="10247" max="10247" width="4.42578125" style="329" customWidth="1"/>
    <col min="10248" max="10482" width="9.140625" style="329"/>
    <col min="10483" max="10483" width="48.85546875" style="329" customWidth="1"/>
    <col min="10484" max="10484" width="10.85546875" style="329" customWidth="1"/>
    <col min="10485" max="10485" width="10.140625" style="329" customWidth="1"/>
    <col min="10486" max="10486" width="10" style="329" customWidth="1"/>
    <col min="10487" max="10487" width="9.28515625" style="329" customWidth="1"/>
    <col min="10488" max="10488" width="7.140625" style="329" customWidth="1"/>
    <col min="10489" max="10496" width="9.140625" style="329"/>
    <col min="10497" max="10497" width="42.42578125" style="329" customWidth="1"/>
    <col min="10498" max="10498" width="10.85546875" style="329" customWidth="1"/>
    <col min="10499" max="10499" width="11.28515625" style="329" customWidth="1"/>
    <col min="10500" max="10500" width="11.5703125" style="329" customWidth="1"/>
    <col min="10501" max="10501" width="8.28515625" style="329" customWidth="1"/>
    <col min="10502" max="10502" width="9.28515625" style="329" customWidth="1"/>
    <col min="10503" max="10503" width="4.42578125" style="329" customWidth="1"/>
    <col min="10504" max="10738" width="9.140625" style="329"/>
    <col min="10739" max="10739" width="48.85546875" style="329" customWidth="1"/>
    <col min="10740" max="10740" width="10.85546875" style="329" customWidth="1"/>
    <col min="10741" max="10741" width="10.140625" style="329" customWidth="1"/>
    <col min="10742" max="10742" width="10" style="329" customWidth="1"/>
    <col min="10743" max="10743" width="9.28515625" style="329" customWidth="1"/>
    <col min="10744" max="10744" width="7.140625" style="329" customWidth="1"/>
    <col min="10745" max="10752" width="9.140625" style="329"/>
    <col min="10753" max="10753" width="42.42578125" style="329" customWidth="1"/>
    <col min="10754" max="10754" width="10.85546875" style="329" customWidth="1"/>
    <col min="10755" max="10755" width="11.28515625" style="329" customWidth="1"/>
    <col min="10756" max="10756" width="11.5703125" style="329" customWidth="1"/>
    <col min="10757" max="10757" width="8.28515625" style="329" customWidth="1"/>
    <col min="10758" max="10758" width="9.28515625" style="329" customWidth="1"/>
    <col min="10759" max="10759" width="4.42578125" style="329" customWidth="1"/>
    <col min="10760" max="10994" width="9.140625" style="329"/>
    <col min="10995" max="10995" width="48.85546875" style="329" customWidth="1"/>
    <col min="10996" max="10996" width="10.85546875" style="329" customWidth="1"/>
    <col min="10997" max="10997" width="10.140625" style="329" customWidth="1"/>
    <col min="10998" max="10998" width="10" style="329" customWidth="1"/>
    <col min="10999" max="10999" width="9.28515625" style="329" customWidth="1"/>
    <col min="11000" max="11000" width="7.140625" style="329" customWidth="1"/>
    <col min="11001" max="11008" width="9.140625" style="329"/>
    <col min="11009" max="11009" width="42.42578125" style="329" customWidth="1"/>
    <col min="11010" max="11010" width="10.85546875" style="329" customWidth="1"/>
    <col min="11011" max="11011" width="11.28515625" style="329" customWidth="1"/>
    <col min="11012" max="11012" width="11.5703125" style="329" customWidth="1"/>
    <col min="11013" max="11013" width="8.28515625" style="329" customWidth="1"/>
    <col min="11014" max="11014" width="9.28515625" style="329" customWidth="1"/>
    <col min="11015" max="11015" width="4.42578125" style="329" customWidth="1"/>
    <col min="11016" max="11250" width="9.140625" style="329"/>
    <col min="11251" max="11251" width="48.85546875" style="329" customWidth="1"/>
    <col min="11252" max="11252" width="10.85546875" style="329" customWidth="1"/>
    <col min="11253" max="11253" width="10.140625" style="329" customWidth="1"/>
    <col min="11254" max="11254" width="10" style="329" customWidth="1"/>
    <col min="11255" max="11255" width="9.28515625" style="329" customWidth="1"/>
    <col min="11256" max="11256" width="7.140625" style="329" customWidth="1"/>
    <col min="11257" max="11264" width="9.140625" style="329"/>
    <col min="11265" max="11265" width="42.42578125" style="329" customWidth="1"/>
    <col min="11266" max="11266" width="10.85546875" style="329" customWidth="1"/>
    <col min="11267" max="11267" width="11.28515625" style="329" customWidth="1"/>
    <col min="11268" max="11268" width="11.5703125" style="329" customWidth="1"/>
    <col min="11269" max="11269" width="8.28515625" style="329" customWidth="1"/>
    <col min="11270" max="11270" width="9.28515625" style="329" customWidth="1"/>
    <col min="11271" max="11271" width="4.42578125" style="329" customWidth="1"/>
    <col min="11272" max="11506" width="9.140625" style="329"/>
    <col min="11507" max="11507" width="48.85546875" style="329" customWidth="1"/>
    <col min="11508" max="11508" width="10.85546875" style="329" customWidth="1"/>
    <col min="11509" max="11509" width="10.140625" style="329" customWidth="1"/>
    <col min="11510" max="11510" width="10" style="329" customWidth="1"/>
    <col min="11511" max="11511" width="9.28515625" style="329" customWidth="1"/>
    <col min="11512" max="11512" width="7.140625" style="329" customWidth="1"/>
    <col min="11513" max="11520" width="9.140625" style="329"/>
    <col min="11521" max="11521" width="42.42578125" style="329" customWidth="1"/>
    <col min="11522" max="11522" width="10.85546875" style="329" customWidth="1"/>
    <col min="11523" max="11523" width="11.28515625" style="329" customWidth="1"/>
    <col min="11524" max="11524" width="11.5703125" style="329" customWidth="1"/>
    <col min="11525" max="11525" width="8.28515625" style="329" customWidth="1"/>
    <col min="11526" max="11526" width="9.28515625" style="329" customWidth="1"/>
    <col min="11527" max="11527" width="4.42578125" style="329" customWidth="1"/>
    <col min="11528" max="11762" width="9.140625" style="329"/>
    <col min="11763" max="11763" width="48.85546875" style="329" customWidth="1"/>
    <col min="11764" max="11764" width="10.85546875" style="329" customWidth="1"/>
    <col min="11765" max="11765" width="10.140625" style="329" customWidth="1"/>
    <col min="11766" max="11766" width="10" style="329" customWidth="1"/>
    <col min="11767" max="11767" width="9.28515625" style="329" customWidth="1"/>
    <col min="11768" max="11768" width="7.140625" style="329" customWidth="1"/>
    <col min="11769" max="11776" width="9.140625" style="329"/>
    <col min="11777" max="11777" width="42.42578125" style="329" customWidth="1"/>
    <col min="11778" max="11778" width="10.85546875" style="329" customWidth="1"/>
    <col min="11779" max="11779" width="11.28515625" style="329" customWidth="1"/>
    <col min="11780" max="11780" width="11.5703125" style="329" customWidth="1"/>
    <col min="11781" max="11781" width="8.28515625" style="329" customWidth="1"/>
    <col min="11782" max="11782" width="9.28515625" style="329" customWidth="1"/>
    <col min="11783" max="11783" width="4.42578125" style="329" customWidth="1"/>
    <col min="11784" max="12018" width="9.140625" style="329"/>
    <col min="12019" max="12019" width="48.85546875" style="329" customWidth="1"/>
    <col min="12020" max="12020" width="10.85546875" style="329" customWidth="1"/>
    <col min="12021" max="12021" width="10.140625" style="329" customWidth="1"/>
    <col min="12022" max="12022" width="10" style="329" customWidth="1"/>
    <col min="12023" max="12023" width="9.28515625" style="329" customWidth="1"/>
    <col min="12024" max="12024" width="7.140625" style="329" customWidth="1"/>
    <col min="12025" max="12032" width="9.140625" style="329"/>
    <col min="12033" max="12033" width="42.42578125" style="329" customWidth="1"/>
    <col min="12034" max="12034" width="10.85546875" style="329" customWidth="1"/>
    <col min="12035" max="12035" width="11.28515625" style="329" customWidth="1"/>
    <col min="12036" max="12036" width="11.5703125" style="329" customWidth="1"/>
    <col min="12037" max="12037" width="8.28515625" style="329" customWidth="1"/>
    <col min="12038" max="12038" width="9.28515625" style="329" customWidth="1"/>
    <col min="12039" max="12039" width="4.42578125" style="329" customWidth="1"/>
    <col min="12040" max="12274" width="9.140625" style="329"/>
    <col min="12275" max="12275" width="48.85546875" style="329" customWidth="1"/>
    <col min="12276" max="12276" width="10.85546875" style="329" customWidth="1"/>
    <col min="12277" max="12277" width="10.140625" style="329" customWidth="1"/>
    <col min="12278" max="12278" width="10" style="329" customWidth="1"/>
    <col min="12279" max="12279" width="9.28515625" style="329" customWidth="1"/>
    <col min="12280" max="12280" width="7.140625" style="329" customWidth="1"/>
    <col min="12281" max="12288" width="9.140625" style="329"/>
    <col min="12289" max="12289" width="42.42578125" style="329" customWidth="1"/>
    <col min="12290" max="12290" width="10.85546875" style="329" customWidth="1"/>
    <col min="12291" max="12291" width="11.28515625" style="329" customWidth="1"/>
    <col min="12292" max="12292" width="11.5703125" style="329" customWidth="1"/>
    <col min="12293" max="12293" width="8.28515625" style="329" customWidth="1"/>
    <col min="12294" max="12294" width="9.28515625" style="329" customWidth="1"/>
    <col min="12295" max="12295" width="4.42578125" style="329" customWidth="1"/>
    <col min="12296" max="12530" width="9.140625" style="329"/>
    <col min="12531" max="12531" width="48.85546875" style="329" customWidth="1"/>
    <col min="12532" max="12532" width="10.85546875" style="329" customWidth="1"/>
    <col min="12533" max="12533" width="10.140625" style="329" customWidth="1"/>
    <col min="12534" max="12534" width="10" style="329" customWidth="1"/>
    <col min="12535" max="12535" width="9.28515625" style="329" customWidth="1"/>
    <col min="12536" max="12536" width="7.140625" style="329" customWidth="1"/>
    <col min="12537" max="12544" width="9.140625" style="329"/>
    <col min="12545" max="12545" width="42.42578125" style="329" customWidth="1"/>
    <col min="12546" max="12546" width="10.85546875" style="329" customWidth="1"/>
    <col min="12547" max="12547" width="11.28515625" style="329" customWidth="1"/>
    <col min="12548" max="12548" width="11.5703125" style="329" customWidth="1"/>
    <col min="12549" max="12549" width="8.28515625" style="329" customWidth="1"/>
    <col min="12550" max="12550" width="9.28515625" style="329" customWidth="1"/>
    <col min="12551" max="12551" width="4.42578125" style="329" customWidth="1"/>
    <col min="12552" max="12786" width="9.140625" style="329"/>
    <col min="12787" max="12787" width="48.85546875" style="329" customWidth="1"/>
    <col min="12788" max="12788" width="10.85546875" style="329" customWidth="1"/>
    <col min="12789" max="12789" width="10.140625" style="329" customWidth="1"/>
    <col min="12790" max="12790" width="10" style="329" customWidth="1"/>
    <col min="12791" max="12791" width="9.28515625" style="329" customWidth="1"/>
    <col min="12792" max="12792" width="7.140625" style="329" customWidth="1"/>
    <col min="12793" max="12800" width="9.140625" style="329"/>
    <col min="12801" max="12801" width="42.42578125" style="329" customWidth="1"/>
    <col min="12802" max="12802" width="10.85546875" style="329" customWidth="1"/>
    <col min="12803" max="12803" width="11.28515625" style="329" customWidth="1"/>
    <col min="12804" max="12804" width="11.5703125" style="329" customWidth="1"/>
    <col min="12805" max="12805" width="8.28515625" style="329" customWidth="1"/>
    <col min="12806" max="12806" width="9.28515625" style="329" customWidth="1"/>
    <col min="12807" max="12807" width="4.42578125" style="329" customWidth="1"/>
    <col min="12808" max="13042" width="9.140625" style="329"/>
    <col min="13043" max="13043" width="48.85546875" style="329" customWidth="1"/>
    <col min="13044" max="13044" width="10.85546875" style="329" customWidth="1"/>
    <col min="13045" max="13045" width="10.140625" style="329" customWidth="1"/>
    <col min="13046" max="13046" width="10" style="329" customWidth="1"/>
    <col min="13047" max="13047" width="9.28515625" style="329" customWidth="1"/>
    <col min="13048" max="13048" width="7.140625" style="329" customWidth="1"/>
    <col min="13049" max="13056" width="9.140625" style="329"/>
    <col min="13057" max="13057" width="42.42578125" style="329" customWidth="1"/>
    <col min="13058" max="13058" width="10.85546875" style="329" customWidth="1"/>
    <col min="13059" max="13059" width="11.28515625" style="329" customWidth="1"/>
    <col min="13060" max="13060" width="11.5703125" style="329" customWidth="1"/>
    <col min="13061" max="13061" width="8.28515625" style="329" customWidth="1"/>
    <col min="13062" max="13062" width="9.28515625" style="329" customWidth="1"/>
    <col min="13063" max="13063" width="4.42578125" style="329" customWidth="1"/>
    <col min="13064" max="13298" width="9.140625" style="329"/>
    <col min="13299" max="13299" width="48.85546875" style="329" customWidth="1"/>
    <col min="13300" max="13300" width="10.85546875" style="329" customWidth="1"/>
    <col min="13301" max="13301" width="10.140625" style="329" customWidth="1"/>
    <col min="13302" max="13302" width="10" style="329" customWidth="1"/>
    <col min="13303" max="13303" width="9.28515625" style="329" customWidth="1"/>
    <col min="13304" max="13304" width="7.140625" style="329" customWidth="1"/>
    <col min="13305" max="13312" width="9.140625" style="329"/>
    <col min="13313" max="13313" width="42.42578125" style="329" customWidth="1"/>
    <col min="13314" max="13314" width="10.85546875" style="329" customWidth="1"/>
    <col min="13315" max="13315" width="11.28515625" style="329" customWidth="1"/>
    <col min="13316" max="13316" width="11.5703125" style="329" customWidth="1"/>
    <col min="13317" max="13317" width="8.28515625" style="329" customWidth="1"/>
    <col min="13318" max="13318" width="9.28515625" style="329" customWidth="1"/>
    <col min="13319" max="13319" width="4.42578125" style="329" customWidth="1"/>
    <col min="13320" max="13554" width="9.140625" style="329"/>
    <col min="13555" max="13555" width="48.85546875" style="329" customWidth="1"/>
    <col min="13556" max="13556" width="10.85546875" style="329" customWidth="1"/>
    <col min="13557" max="13557" width="10.140625" style="329" customWidth="1"/>
    <col min="13558" max="13558" width="10" style="329" customWidth="1"/>
    <col min="13559" max="13559" width="9.28515625" style="329" customWidth="1"/>
    <col min="13560" max="13560" width="7.140625" style="329" customWidth="1"/>
    <col min="13561" max="13568" width="9.140625" style="329"/>
    <col min="13569" max="13569" width="42.42578125" style="329" customWidth="1"/>
    <col min="13570" max="13570" width="10.85546875" style="329" customWidth="1"/>
    <col min="13571" max="13571" width="11.28515625" style="329" customWidth="1"/>
    <col min="13572" max="13572" width="11.5703125" style="329" customWidth="1"/>
    <col min="13573" max="13573" width="8.28515625" style="329" customWidth="1"/>
    <col min="13574" max="13574" width="9.28515625" style="329" customWidth="1"/>
    <col min="13575" max="13575" width="4.42578125" style="329" customWidth="1"/>
    <col min="13576" max="13810" width="9.140625" style="329"/>
    <col min="13811" max="13811" width="48.85546875" style="329" customWidth="1"/>
    <col min="13812" max="13812" width="10.85546875" style="329" customWidth="1"/>
    <col min="13813" max="13813" width="10.140625" style="329" customWidth="1"/>
    <col min="13814" max="13814" width="10" style="329" customWidth="1"/>
    <col min="13815" max="13815" width="9.28515625" style="329" customWidth="1"/>
    <col min="13816" max="13816" width="7.140625" style="329" customWidth="1"/>
    <col min="13817" max="13824" width="9.140625" style="329"/>
    <col min="13825" max="13825" width="42.42578125" style="329" customWidth="1"/>
    <col min="13826" max="13826" width="10.85546875" style="329" customWidth="1"/>
    <col min="13827" max="13827" width="11.28515625" style="329" customWidth="1"/>
    <col min="13828" max="13828" width="11.5703125" style="329" customWidth="1"/>
    <col min="13829" max="13829" width="8.28515625" style="329" customWidth="1"/>
    <col min="13830" max="13830" width="9.28515625" style="329" customWidth="1"/>
    <col min="13831" max="13831" width="4.42578125" style="329" customWidth="1"/>
    <col min="13832" max="14066" width="9.140625" style="329"/>
    <col min="14067" max="14067" width="48.85546875" style="329" customWidth="1"/>
    <col min="14068" max="14068" width="10.85546875" style="329" customWidth="1"/>
    <col min="14069" max="14069" width="10.140625" style="329" customWidth="1"/>
    <col min="14070" max="14070" width="10" style="329" customWidth="1"/>
    <col min="14071" max="14071" width="9.28515625" style="329" customWidth="1"/>
    <col min="14072" max="14072" width="7.140625" style="329" customWidth="1"/>
    <col min="14073" max="14080" width="9.140625" style="329"/>
    <col min="14081" max="14081" width="42.42578125" style="329" customWidth="1"/>
    <col min="14082" max="14082" width="10.85546875" style="329" customWidth="1"/>
    <col min="14083" max="14083" width="11.28515625" style="329" customWidth="1"/>
    <col min="14084" max="14084" width="11.5703125" style="329" customWidth="1"/>
    <col min="14085" max="14085" width="8.28515625" style="329" customWidth="1"/>
    <col min="14086" max="14086" width="9.28515625" style="329" customWidth="1"/>
    <col min="14087" max="14087" width="4.42578125" style="329" customWidth="1"/>
    <col min="14088" max="14322" width="9.140625" style="329"/>
    <col min="14323" max="14323" width="48.85546875" style="329" customWidth="1"/>
    <col min="14324" max="14324" width="10.85546875" style="329" customWidth="1"/>
    <col min="14325" max="14325" width="10.140625" style="329" customWidth="1"/>
    <col min="14326" max="14326" width="10" style="329" customWidth="1"/>
    <col min="14327" max="14327" width="9.28515625" style="329" customWidth="1"/>
    <col min="14328" max="14328" width="7.140625" style="329" customWidth="1"/>
    <col min="14329" max="14336" width="9.140625" style="329"/>
    <col min="14337" max="14337" width="42.42578125" style="329" customWidth="1"/>
    <col min="14338" max="14338" width="10.85546875" style="329" customWidth="1"/>
    <col min="14339" max="14339" width="11.28515625" style="329" customWidth="1"/>
    <col min="14340" max="14340" width="11.5703125" style="329" customWidth="1"/>
    <col min="14341" max="14341" width="8.28515625" style="329" customWidth="1"/>
    <col min="14342" max="14342" width="9.28515625" style="329" customWidth="1"/>
    <col min="14343" max="14343" width="4.42578125" style="329" customWidth="1"/>
    <col min="14344" max="14578" width="9.140625" style="329"/>
    <col min="14579" max="14579" width="48.85546875" style="329" customWidth="1"/>
    <col min="14580" max="14580" width="10.85546875" style="329" customWidth="1"/>
    <col min="14581" max="14581" width="10.140625" style="329" customWidth="1"/>
    <col min="14582" max="14582" width="10" style="329" customWidth="1"/>
    <col min="14583" max="14583" width="9.28515625" style="329" customWidth="1"/>
    <col min="14584" max="14584" width="7.140625" style="329" customWidth="1"/>
    <col min="14585" max="14592" width="9.140625" style="329"/>
    <col min="14593" max="14593" width="42.42578125" style="329" customWidth="1"/>
    <col min="14594" max="14594" width="10.85546875" style="329" customWidth="1"/>
    <col min="14595" max="14595" width="11.28515625" style="329" customWidth="1"/>
    <col min="14596" max="14596" width="11.5703125" style="329" customWidth="1"/>
    <col min="14597" max="14597" width="8.28515625" style="329" customWidth="1"/>
    <col min="14598" max="14598" width="9.28515625" style="329" customWidth="1"/>
    <col min="14599" max="14599" width="4.42578125" style="329" customWidth="1"/>
    <col min="14600" max="14834" width="9.140625" style="329"/>
    <col min="14835" max="14835" width="48.85546875" style="329" customWidth="1"/>
    <col min="14836" max="14836" width="10.85546875" style="329" customWidth="1"/>
    <col min="14837" max="14837" width="10.140625" style="329" customWidth="1"/>
    <col min="14838" max="14838" width="10" style="329" customWidth="1"/>
    <col min="14839" max="14839" width="9.28515625" style="329" customWidth="1"/>
    <col min="14840" max="14840" width="7.140625" style="329" customWidth="1"/>
    <col min="14841" max="14848" width="9.140625" style="329"/>
    <col min="14849" max="14849" width="42.42578125" style="329" customWidth="1"/>
    <col min="14850" max="14850" width="10.85546875" style="329" customWidth="1"/>
    <col min="14851" max="14851" width="11.28515625" style="329" customWidth="1"/>
    <col min="14852" max="14852" width="11.5703125" style="329" customWidth="1"/>
    <col min="14853" max="14853" width="8.28515625" style="329" customWidth="1"/>
    <col min="14854" max="14854" width="9.28515625" style="329" customWidth="1"/>
    <col min="14855" max="14855" width="4.42578125" style="329" customWidth="1"/>
    <col min="14856" max="15090" width="9.140625" style="329"/>
    <col min="15091" max="15091" width="48.85546875" style="329" customWidth="1"/>
    <col min="15092" max="15092" width="10.85546875" style="329" customWidth="1"/>
    <col min="15093" max="15093" width="10.140625" style="329" customWidth="1"/>
    <col min="15094" max="15094" width="10" style="329" customWidth="1"/>
    <col min="15095" max="15095" width="9.28515625" style="329" customWidth="1"/>
    <col min="15096" max="15096" width="7.140625" style="329" customWidth="1"/>
    <col min="15097" max="15104" width="9.140625" style="329"/>
    <col min="15105" max="15105" width="42.42578125" style="329" customWidth="1"/>
    <col min="15106" max="15106" width="10.85546875" style="329" customWidth="1"/>
    <col min="15107" max="15107" width="11.28515625" style="329" customWidth="1"/>
    <col min="15108" max="15108" width="11.5703125" style="329" customWidth="1"/>
    <col min="15109" max="15109" width="8.28515625" style="329" customWidth="1"/>
    <col min="15110" max="15110" width="9.28515625" style="329" customWidth="1"/>
    <col min="15111" max="15111" width="4.42578125" style="329" customWidth="1"/>
    <col min="15112" max="15346" width="9.140625" style="329"/>
    <col min="15347" max="15347" width="48.85546875" style="329" customWidth="1"/>
    <col min="15348" max="15348" width="10.85546875" style="329" customWidth="1"/>
    <col min="15349" max="15349" width="10.140625" style="329" customWidth="1"/>
    <col min="15350" max="15350" width="10" style="329" customWidth="1"/>
    <col min="15351" max="15351" width="9.28515625" style="329" customWidth="1"/>
    <col min="15352" max="15352" width="7.140625" style="329" customWidth="1"/>
    <col min="15353" max="15360" width="9.140625" style="329"/>
    <col min="15361" max="15361" width="42.42578125" style="329" customWidth="1"/>
    <col min="15362" max="15362" width="10.85546875" style="329" customWidth="1"/>
    <col min="15363" max="15363" width="11.28515625" style="329" customWidth="1"/>
    <col min="15364" max="15364" width="11.5703125" style="329" customWidth="1"/>
    <col min="15365" max="15365" width="8.28515625" style="329" customWidth="1"/>
    <col min="15366" max="15366" width="9.28515625" style="329" customWidth="1"/>
    <col min="15367" max="15367" width="4.42578125" style="329" customWidth="1"/>
    <col min="15368" max="15602" width="9.140625" style="329"/>
    <col min="15603" max="15603" width="48.85546875" style="329" customWidth="1"/>
    <col min="15604" max="15604" width="10.85546875" style="329" customWidth="1"/>
    <col min="15605" max="15605" width="10.140625" style="329" customWidth="1"/>
    <col min="15606" max="15606" width="10" style="329" customWidth="1"/>
    <col min="15607" max="15607" width="9.28515625" style="329" customWidth="1"/>
    <col min="15608" max="15608" width="7.140625" style="329" customWidth="1"/>
    <col min="15609" max="15616" width="9.140625" style="329"/>
    <col min="15617" max="15617" width="42.42578125" style="329" customWidth="1"/>
    <col min="15618" max="15618" width="10.85546875" style="329" customWidth="1"/>
    <col min="15619" max="15619" width="11.28515625" style="329" customWidth="1"/>
    <col min="15620" max="15620" width="11.5703125" style="329" customWidth="1"/>
    <col min="15621" max="15621" width="8.28515625" style="329" customWidth="1"/>
    <col min="15622" max="15622" width="9.28515625" style="329" customWidth="1"/>
    <col min="15623" max="15623" width="4.42578125" style="329" customWidth="1"/>
    <col min="15624" max="15858" width="9.140625" style="329"/>
    <col min="15859" max="15859" width="48.85546875" style="329" customWidth="1"/>
    <col min="15860" max="15860" width="10.85546875" style="329" customWidth="1"/>
    <col min="15861" max="15861" width="10.140625" style="329" customWidth="1"/>
    <col min="15862" max="15862" width="10" style="329" customWidth="1"/>
    <col min="15863" max="15863" width="9.28515625" style="329" customWidth="1"/>
    <col min="15864" max="15864" width="7.140625" style="329" customWidth="1"/>
    <col min="15865" max="15872" width="9.140625" style="329"/>
    <col min="15873" max="15873" width="42.42578125" style="329" customWidth="1"/>
    <col min="15874" max="15874" width="10.85546875" style="329" customWidth="1"/>
    <col min="15875" max="15875" width="11.28515625" style="329" customWidth="1"/>
    <col min="15876" max="15876" width="11.5703125" style="329" customWidth="1"/>
    <col min="15877" max="15877" width="8.28515625" style="329" customWidth="1"/>
    <col min="15878" max="15878" width="9.28515625" style="329" customWidth="1"/>
    <col min="15879" max="15879" width="4.42578125" style="329" customWidth="1"/>
    <col min="15880" max="16114" width="9.140625" style="329"/>
    <col min="16115" max="16115" width="48.85546875" style="329" customWidth="1"/>
    <col min="16116" max="16116" width="10.85546875" style="329" customWidth="1"/>
    <col min="16117" max="16117" width="10.140625" style="329" customWidth="1"/>
    <col min="16118" max="16118" width="10" style="329" customWidth="1"/>
    <col min="16119" max="16119" width="9.28515625" style="329" customWidth="1"/>
    <col min="16120" max="16120" width="7.140625" style="329" customWidth="1"/>
    <col min="16121" max="16128" width="9.140625" style="329"/>
    <col min="16129" max="16129" width="42.42578125" style="329" customWidth="1"/>
    <col min="16130" max="16130" width="10.85546875" style="329" customWidth="1"/>
    <col min="16131" max="16131" width="11.28515625" style="329" customWidth="1"/>
    <col min="16132" max="16132" width="11.5703125" style="329" customWidth="1"/>
    <col min="16133" max="16133" width="8.28515625" style="329" customWidth="1"/>
    <col min="16134" max="16134" width="9.28515625" style="329" customWidth="1"/>
    <col min="16135" max="16135" width="4.42578125" style="329" customWidth="1"/>
    <col min="16136" max="16370" width="9.140625" style="329"/>
    <col min="16371" max="16371" width="48.85546875" style="329" customWidth="1"/>
    <col min="16372" max="16372" width="10.85546875" style="329" customWidth="1"/>
    <col min="16373" max="16373" width="10.140625" style="329" customWidth="1"/>
    <col min="16374" max="16374" width="10" style="329" customWidth="1"/>
    <col min="16375" max="16375" width="9.28515625" style="329" customWidth="1"/>
    <col min="16376" max="16376" width="7.140625" style="329" customWidth="1"/>
    <col min="16377" max="16384" width="9.140625" style="329"/>
  </cols>
  <sheetData>
    <row r="2" spans="1:256">
      <c r="A2" s="328" t="s">
        <v>251</v>
      </c>
      <c r="B2" s="328"/>
      <c r="C2" s="328"/>
      <c r="D2" s="328"/>
      <c r="E2" s="328"/>
      <c r="F2" s="328"/>
    </row>
    <row r="3" spans="1:256">
      <c r="A3" s="330"/>
      <c r="B3" s="330"/>
      <c r="C3" s="330"/>
      <c r="D3" s="330"/>
      <c r="E3" s="330"/>
      <c r="F3" s="330"/>
    </row>
    <row r="4" spans="1:256">
      <c r="A4" s="331" t="s">
        <v>252</v>
      </c>
      <c r="B4" s="332" t="s">
        <v>217</v>
      </c>
      <c r="C4" s="331" t="s">
        <v>253</v>
      </c>
      <c r="D4" s="331"/>
      <c r="E4" s="331"/>
      <c r="F4" s="333" t="s">
        <v>254</v>
      </c>
    </row>
    <row r="5" spans="1:256">
      <c r="A5" s="334"/>
      <c r="B5" s="335"/>
      <c r="C5" s="336" t="s">
        <v>0</v>
      </c>
      <c r="D5" s="336" t="s">
        <v>1</v>
      </c>
      <c r="E5" s="336" t="s">
        <v>2</v>
      </c>
      <c r="F5" s="335"/>
    </row>
    <row r="6" spans="1:256">
      <c r="A6" s="337" t="s">
        <v>255</v>
      </c>
      <c r="B6" s="338">
        <f>SUM(B7:B18)</f>
        <v>23019767.5</v>
      </c>
      <c r="C6" s="338">
        <f>SUM(C7:C18)</f>
        <v>28823206.900000002</v>
      </c>
      <c r="D6" s="338">
        <f>SUM(D7:D18)</f>
        <v>23026647.099999998</v>
      </c>
      <c r="E6" s="338">
        <f>D6/C6*100</f>
        <v>79.889261385415082</v>
      </c>
      <c r="F6" s="338">
        <f>D6/B6*100</f>
        <v>100.02988561895769</v>
      </c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39"/>
      <c r="AE6" s="339"/>
      <c r="AF6" s="339"/>
      <c r="AG6" s="339"/>
      <c r="AH6" s="339"/>
      <c r="AI6" s="339"/>
      <c r="AJ6" s="339"/>
      <c r="AK6" s="339"/>
      <c r="AL6" s="339"/>
      <c r="AM6" s="339"/>
      <c r="AN6" s="339"/>
      <c r="AO6" s="339"/>
      <c r="AP6" s="339"/>
      <c r="AQ6" s="339"/>
      <c r="AR6" s="339"/>
      <c r="AS6" s="339"/>
      <c r="AT6" s="339"/>
      <c r="AU6" s="339"/>
      <c r="AV6" s="339"/>
      <c r="AW6" s="339"/>
      <c r="AX6" s="339"/>
      <c r="AY6" s="339"/>
      <c r="AZ6" s="339"/>
      <c r="BA6" s="339"/>
      <c r="BB6" s="339"/>
      <c r="BC6" s="339"/>
      <c r="BD6" s="339"/>
      <c r="BE6" s="339"/>
      <c r="BF6" s="339"/>
      <c r="BG6" s="339"/>
      <c r="BH6" s="339"/>
      <c r="BI6" s="339"/>
      <c r="BJ6" s="339"/>
      <c r="BK6" s="339"/>
      <c r="BL6" s="339"/>
      <c r="BM6" s="339"/>
      <c r="BN6" s="339"/>
      <c r="BO6" s="339"/>
      <c r="BP6" s="339"/>
      <c r="BQ6" s="339"/>
      <c r="BR6" s="339"/>
      <c r="BS6" s="339"/>
      <c r="BT6" s="339"/>
      <c r="BU6" s="339"/>
      <c r="BV6" s="339"/>
      <c r="BW6" s="339"/>
      <c r="BX6" s="339"/>
      <c r="BY6" s="339"/>
      <c r="BZ6" s="339"/>
      <c r="CA6" s="339"/>
      <c r="CB6" s="339"/>
      <c r="CC6" s="339"/>
      <c r="CD6" s="339"/>
      <c r="CE6" s="339"/>
      <c r="CF6" s="339"/>
      <c r="CG6" s="339"/>
      <c r="CH6" s="339"/>
      <c r="CI6" s="339"/>
      <c r="CJ6" s="339"/>
      <c r="CK6" s="339"/>
      <c r="CL6" s="339"/>
      <c r="CM6" s="339"/>
      <c r="CN6" s="339"/>
      <c r="CO6" s="339"/>
      <c r="CP6" s="339"/>
      <c r="CQ6" s="339"/>
      <c r="CR6" s="339"/>
      <c r="CS6" s="339"/>
      <c r="CT6" s="339"/>
      <c r="CU6" s="339"/>
      <c r="CV6" s="339"/>
      <c r="CW6" s="339"/>
      <c r="CX6" s="339"/>
      <c r="CY6" s="339"/>
      <c r="CZ6" s="339"/>
      <c r="DA6" s="339"/>
      <c r="DB6" s="339"/>
      <c r="DC6" s="339"/>
      <c r="DD6" s="339"/>
      <c r="DE6" s="339"/>
      <c r="DF6" s="339"/>
      <c r="DG6" s="339"/>
      <c r="DH6" s="339"/>
      <c r="DI6" s="339"/>
      <c r="DJ6" s="339"/>
      <c r="DK6" s="339"/>
      <c r="DL6" s="339"/>
      <c r="DM6" s="339"/>
      <c r="DN6" s="339"/>
      <c r="DO6" s="339"/>
      <c r="DP6" s="339"/>
      <c r="DQ6" s="339"/>
      <c r="DR6" s="339"/>
      <c r="DS6" s="339"/>
      <c r="DT6" s="339"/>
      <c r="DU6" s="339"/>
      <c r="DV6" s="339"/>
      <c r="DW6" s="339"/>
      <c r="DX6" s="339"/>
      <c r="DY6" s="339"/>
      <c r="DZ6" s="339"/>
      <c r="EA6" s="339"/>
      <c r="EB6" s="339"/>
      <c r="EC6" s="339"/>
      <c r="ED6" s="339"/>
      <c r="EE6" s="339"/>
      <c r="EF6" s="339"/>
      <c r="EG6" s="339"/>
      <c r="EH6" s="339"/>
      <c r="EI6" s="339"/>
      <c r="EJ6" s="339"/>
      <c r="EK6" s="339"/>
      <c r="EL6" s="339"/>
      <c r="EM6" s="339"/>
      <c r="EN6" s="339"/>
      <c r="EO6" s="339"/>
      <c r="EP6" s="339"/>
      <c r="EQ6" s="339"/>
      <c r="ER6" s="339"/>
      <c r="ES6" s="339"/>
      <c r="ET6" s="339"/>
      <c r="EU6" s="339"/>
      <c r="EV6" s="339"/>
      <c r="EW6" s="339"/>
      <c r="EX6" s="339"/>
      <c r="EY6" s="339"/>
      <c r="EZ6" s="339"/>
      <c r="FA6" s="339"/>
      <c r="FB6" s="339"/>
      <c r="FC6" s="339"/>
      <c r="FD6" s="339"/>
      <c r="FE6" s="339"/>
      <c r="FF6" s="339"/>
      <c r="FG6" s="339"/>
      <c r="FH6" s="339"/>
      <c r="FI6" s="339"/>
      <c r="FJ6" s="339"/>
      <c r="FK6" s="339"/>
      <c r="FL6" s="339"/>
      <c r="FM6" s="339"/>
      <c r="FN6" s="339"/>
      <c r="FO6" s="339"/>
      <c r="FP6" s="339"/>
      <c r="FQ6" s="339"/>
      <c r="FR6" s="339"/>
      <c r="FS6" s="339"/>
      <c r="FT6" s="339"/>
      <c r="FU6" s="339"/>
      <c r="FV6" s="339"/>
      <c r="FW6" s="339"/>
      <c r="FX6" s="339"/>
      <c r="FY6" s="339"/>
      <c r="FZ6" s="339"/>
      <c r="GA6" s="339"/>
      <c r="GB6" s="339"/>
      <c r="GC6" s="339"/>
      <c r="GD6" s="339"/>
      <c r="GE6" s="339"/>
      <c r="GF6" s="339"/>
      <c r="GG6" s="339"/>
      <c r="GH6" s="339"/>
      <c r="GI6" s="339"/>
      <c r="GJ6" s="339"/>
      <c r="GK6" s="339"/>
      <c r="GL6" s="339"/>
      <c r="GM6" s="339"/>
      <c r="GN6" s="339"/>
      <c r="GO6" s="339"/>
      <c r="GP6" s="339"/>
      <c r="GQ6" s="339"/>
      <c r="GR6" s="339"/>
      <c r="GS6" s="339"/>
      <c r="GT6" s="339"/>
      <c r="GU6" s="339"/>
      <c r="GV6" s="339"/>
      <c r="GW6" s="339"/>
      <c r="GX6" s="339"/>
      <c r="GY6" s="339"/>
      <c r="GZ6" s="339"/>
      <c r="HA6" s="339"/>
      <c r="HB6" s="339"/>
      <c r="HC6" s="339"/>
      <c r="HD6" s="339"/>
      <c r="HE6" s="339"/>
      <c r="HF6" s="339"/>
      <c r="HG6" s="339"/>
      <c r="HH6" s="339"/>
      <c r="HI6" s="339"/>
      <c r="HJ6" s="339"/>
      <c r="HK6" s="339"/>
      <c r="HL6" s="339"/>
      <c r="HM6" s="339"/>
      <c r="HN6" s="339"/>
      <c r="HO6" s="339"/>
      <c r="HP6" s="339"/>
      <c r="HQ6" s="339"/>
      <c r="HR6" s="339"/>
      <c r="HS6" s="339"/>
      <c r="HT6" s="339"/>
      <c r="HU6" s="339"/>
      <c r="HV6" s="339"/>
      <c r="HW6" s="339"/>
      <c r="HX6" s="339"/>
      <c r="HY6" s="339"/>
      <c r="HZ6" s="339"/>
      <c r="IA6" s="339"/>
      <c r="IB6" s="339"/>
      <c r="IC6" s="339"/>
      <c r="ID6" s="339"/>
      <c r="IE6" s="339"/>
      <c r="IF6" s="339"/>
      <c r="IG6" s="339"/>
      <c r="IH6" s="339"/>
      <c r="II6" s="339"/>
      <c r="IJ6" s="339"/>
      <c r="IK6" s="339"/>
      <c r="IL6" s="339"/>
      <c r="IM6" s="339"/>
      <c r="IN6" s="339"/>
      <c r="IO6" s="339"/>
      <c r="IP6" s="339"/>
      <c r="IQ6" s="339"/>
      <c r="IR6" s="339"/>
      <c r="IS6" s="339"/>
      <c r="IT6" s="339"/>
      <c r="IU6" s="339"/>
      <c r="IV6" s="339"/>
    </row>
    <row r="7" spans="1:256">
      <c r="A7" s="340" t="s">
        <v>256</v>
      </c>
      <c r="B7" s="309">
        <v>11713936.1</v>
      </c>
      <c r="C7" s="309">
        <v>12163121.5</v>
      </c>
      <c r="D7" s="309">
        <v>11770072.6</v>
      </c>
      <c r="E7" s="309">
        <f>D7/C7*100</f>
        <v>96.768519495591647</v>
      </c>
      <c r="F7" s="309">
        <f t="shared" ref="F7:F18" si="0">D7/B7*100</f>
        <v>100.47922832701811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39"/>
      <c r="AB7" s="339"/>
      <c r="AC7" s="339"/>
      <c r="AD7" s="339"/>
      <c r="AE7" s="339"/>
      <c r="AF7" s="339"/>
      <c r="AG7" s="339"/>
      <c r="AH7" s="339"/>
      <c r="AI7" s="339"/>
      <c r="AJ7" s="339"/>
      <c r="AK7" s="339"/>
      <c r="AL7" s="339"/>
      <c r="AM7" s="339"/>
      <c r="AN7" s="339"/>
      <c r="AO7" s="339"/>
      <c r="AP7" s="339"/>
      <c r="AQ7" s="339"/>
      <c r="AR7" s="339"/>
      <c r="AS7" s="339"/>
      <c r="AT7" s="339"/>
      <c r="AU7" s="339"/>
      <c r="AV7" s="339"/>
      <c r="AW7" s="339"/>
      <c r="AX7" s="339"/>
      <c r="AY7" s="339"/>
      <c r="AZ7" s="339"/>
      <c r="BA7" s="339"/>
      <c r="BB7" s="339"/>
      <c r="BC7" s="339"/>
      <c r="BD7" s="339"/>
      <c r="BE7" s="339"/>
      <c r="BF7" s="339"/>
      <c r="BG7" s="339"/>
      <c r="BH7" s="339"/>
      <c r="BI7" s="339"/>
      <c r="BJ7" s="339"/>
      <c r="BK7" s="339"/>
      <c r="BL7" s="339"/>
      <c r="BM7" s="339"/>
      <c r="BN7" s="339"/>
      <c r="BO7" s="339"/>
      <c r="BP7" s="339"/>
      <c r="BQ7" s="339"/>
      <c r="BR7" s="339"/>
      <c r="BS7" s="339"/>
      <c r="BT7" s="339"/>
      <c r="BU7" s="339"/>
      <c r="BV7" s="339"/>
      <c r="BW7" s="339"/>
      <c r="BX7" s="339"/>
      <c r="BY7" s="339"/>
      <c r="BZ7" s="339"/>
      <c r="CA7" s="339"/>
      <c r="CB7" s="339"/>
      <c r="CC7" s="339"/>
      <c r="CD7" s="339"/>
      <c r="CE7" s="339"/>
      <c r="CF7" s="339"/>
      <c r="CG7" s="339"/>
      <c r="CH7" s="339"/>
      <c r="CI7" s="339"/>
      <c r="CJ7" s="339"/>
      <c r="CK7" s="339"/>
      <c r="CL7" s="339"/>
      <c r="CM7" s="339"/>
      <c r="CN7" s="339"/>
      <c r="CO7" s="339"/>
      <c r="CP7" s="339"/>
      <c r="CQ7" s="339"/>
      <c r="CR7" s="339"/>
      <c r="CS7" s="339"/>
      <c r="CT7" s="339"/>
      <c r="CU7" s="339"/>
      <c r="CV7" s="339"/>
      <c r="CW7" s="339"/>
      <c r="CX7" s="339"/>
      <c r="CY7" s="339"/>
      <c r="CZ7" s="339"/>
      <c r="DA7" s="339"/>
      <c r="DB7" s="339"/>
      <c r="DC7" s="339"/>
      <c r="DD7" s="339"/>
      <c r="DE7" s="339"/>
      <c r="DF7" s="339"/>
      <c r="DG7" s="339"/>
      <c r="DH7" s="339"/>
      <c r="DI7" s="339"/>
      <c r="DJ7" s="339"/>
      <c r="DK7" s="339"/>
      <c r="DL7" s="339"/>
      <c r="DM7" s="339"/>
      <c r="DN7" s="339"/>
      <c r="DO7" s="339"/>
      <c r="DP7" s="339"/>
      <c r="DQ7" s="339"/>
      <c r="DR7" s="339"/>
      <c r="DS7" s="339"/>
      <c r="DT7" s="339"/>
      <c r="DU7" s="339"/>
      <c r="DV7" s="339"/>
      <c r="DW7" s="339"/>
      <c r="DX7" s="339"/>
      <c r="DY7" s="339"/>
      <c r="DZ7" s="339"/>
      <c r="EA7" s="339"/>
      <c r="EB7" s="339"/>
      <c r="EC7" s="339"/>
      <c r="ED7" s="339"/>
      <c r="EE7" s="339"/>
      <c r="EF7" s="339"/>
      <c r="EG7" s="339"/>
      <c r="EH7" s="339"/>
      <c r="EI7" s="339"/>
      <c r="EJ7" s="339"/>
      <c r="EK7" s="339"/>
      <c r="EL7" s="339"/>
      <c r="EM7" s="339"/>
      <c r="EN7" s="339"/>
      <c r="EO7" s="339"/>
      <c r="EP7" s="339"/>
      <c r="EQ7" s="339"/>
      <c r="ER7" s="339"/>
      <c r="ES7" s="339"/>
      <c r="ET7" s="339"/>
      <c r="EU7" s="339"/>
      <c r="EV7" s="339"/>
      <c r="EW7" s="339"/>
      <c r="EX7" s="339"/>
      <c r="EY7" s="339"/>
      <c r="EZ7" s="339"/>
      <c r="FA7" s="339"/>
      <c r="FB7" s="339"/>
      <c r="FC7" s="339"/>
      <c r="FD7" s="339"/>
      <c r="FE7" s="339"/>
      <c r="FF7" s="339"/>
      <c r="FG7" s="339"/>
      <c r="FH7" s="339"/>
      <c r="FI7" s="339"/>
      <c r="FJ7" s="339"/>
      <c r="FK7" s="339"/>
      <c r="FL7" s="339"/>
      <c r="FM7" s="339"/>
      <c r="FN7" s="339"/>
      <c r="FO7" s="339"/>
      <c r="FP7" s="339"/>
      <c r="FQ7" s="339"/>
      <c r="FR7" s="339"/>
      <c r="FS7" s="339"/>
      <c r="FT7" s="339"/>
      <c r="FU7" s="339"/>
      <c r="FV7" s="339"/>
      <c r="FW7" s="339"/>
      <c r="FX7" s="339"/>
      <c r="FY7" s="339"/>
      <c r="FZ7" s="339"/>
      <c r="GA7" s="339"/>
      <c r="GB7" s="339"/>
      <c r="GC7" s="339"/>
      <c r="GD7" s="339"/>
      <c r="GE7" s="339"/>
      <c r="GF7" s="339"/>
      <c r="GG7" s="339"/>
      <c r="GH7" s="339"/>
      <c r="GI7" s="339"/>
      <c r="GJ7" s="339"/>
      <c r="GK7" s="339"/>
      <c r="GL7" s="339"/>
      <c r="GM7" s="339"/>
      <c r="GN7" s="339"/>
      <c r="GO7" s="339"/>
      <c r="GP7" s="339"/>
      <c r="GQ7" s="339"/>
      <c r="GR7" s="339"/>
      <c r="GS7" s="339"/>
      <c r="GT7" s="339"/>
      <c r="GU7" s="339"/>
      <c r="GV7" s="339"/>
      <c r="GW7" s="339"/>
      <c r="GX7" s="339"/>
      <c r="GY7" s="339"/>
      <c r="GZ7" s="339"/>
      <c r="HA7" s="339"/>
      <c r="HB7" s="339"/>
      <c r="HC7" s="339"/>
      <c r="HD7" s="339"/>
      <c r="HE7" s="339"/>
      <c r="HF7" s="339"/>
      <c r="HG7" s="339"/>
      <c r="HH7" s="339"/>
      <c r="HI7" s="339"/>
      <c r="HJ7" s="339"/>
      <c r="HK7" s="339"/>
      <c r="HL7" s="339"/>
      <c r="HM7" s="339"/>
      <c r="HN7" s="339"/>
      <c r="HO7" s="339"/>
      <c r="HP7" s="339"/>
      <c r="HQ7" s="339"/>
      <c r="HR7" s="339"/>
      <c r="HS7" s="339"/>
      <c r="HT7" s="339"/>
      <c r="HU7" s="339"/>
      <c r="HV7" s="339"/>
      <c r="HW7" s="339"/>
      <c r="HX7" s="339"/>
      <c r="HY7" s="339"/>
      <c r="HZ7" s="339"/>
      <c r="IA7" s="339"/>
      <c r="IB7" s="339"/>
      <c r="IC7" s="339"/>
      <c r="ID7" s="339"/>
      <c r="IE7" s="339"/>
      <c r="IF7" s="339"/>
      <c r="IG7" s="339"/>
      <c r="IH7" s="339"/>
      <c r="II7" s="339"/>
      <c r="IJ7" s="339"/>
      <c r="IK7" s="339"/>
      <c r="IL7" s="339"/>
      <c r="IM7" s="339"/>
      <c r="IN7" s="339"/>
      <c r="IO7" s="339"/>
      <c r="IP7" s="339"/>
      <c r="IQ7" s="339"/>
      <c r="IR7" s="339"/>
      <c r="IS7" s="339"/>
      <c r="IT7" s="339"/>
      <c r="IU7" s="339"/>
      <c r="IV7" s="339"/>
    </row>
    <row r="8" spans="1:256">
      <c r="A8" s="341" t="s">
        <v>257</v>
      </c>
      <c r="B8" s="309">
        <v>1266944.3</v>
      </c>
      <c r="C8" s="309">
        <v>1338919.8999999999</v>
      </c>
      <c r="D8" s="309">
        <v>1276424.7</v>
      </c>
      <c r="E8" s="309">
        <f>D7/C7*100</f>
        <v>96.768519495591647</v>
      </c>
      <c r="F8" s="309">
        <f t="shared" si="0"/>
        <v>100.74828861852885</v>
      </c>
      <c r="G8" s="339"/>
      <c r="H8" s="339"/>
      <c r="I8" s="339"/>
      <c r="J8" s="339"/>
      <c r="K8" s="339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  <c r="AH8" s="339"/>
      <c r="AI8" s="339"/>
      <c r="AJ8" s="339"/>
      <c r="AK8" s="339"/>
      <c r="AL8" s="339"/>
      <c r="AM8" s="339"/>
      <c r="AN8" s="339"/>
      <c r="AO8" s="339"/>
      <c r="AP8" s="339"/>
      <c r="AQ8" s="339"/>
      <c r="AR8" s="339"/>
      <c r="AS8" s="339"/>
      <c r="AT8" s="339"/>
      <c r="AU8" s="339"/>
      <c r="AV8" s="339"/>
      <c r="AW8" s="339"/>
      <c r="AX8" s="339"/>
      <c r="AY8" s="339"/>
      <c r="AZ8" s="339"/>
      <c r="BA8" s="339"/>
      <c r="BB8" s="339"/>
      <c r="BC8" s="339"/>
      <c r="BD8" s="339"/>
      <c r="BE8" s="339"/>
      <c r="BF8" s="339"/>
      <c r="BG8" s="339"/>
      <c r="BH8" s="339"/>
      <c r="BI8" s="339"/>
      <c r="BJ8" s="339"/>
      <c r="BK8" s="339"/>
      <c r="BL8" s="339"/>
      <c r="BM8" s="339"/>
      <c r="BN8" s="339"/>
      <c r="BO8" s="339"/>
      <c r="BP8" s="339"/>
      <c r="BQ8" s="339"/>
      <c r="BR8" s="339"/>
      <c r="BS8" s="339"/>
      <c r="BT8" s="339"/>
      <c r="BU8" s="339"/>
      <c r="BV8" s="339"/>
      <c r="BW8" s="339"/>
      <c r="BX8" s="339"/>
      <c r="BY8" s="339"/>
      <c r="BZ8" s="339"/>
      <c r="CA8" s="339"/>
      <c r="CB8" s="339"/>
      <c r="CC8" s="339"/>
      <c r="CD8" s="339"/>
      <c r="CE8" s="339"/>
      <c r="CF8" s="339"/>
      <c r="CG8" s="339"/>
      <c r="CH8" s="339"/>
      <c r="CI8" s="339"/>
      <c r="CJ8" s="339"/>
      <c r="CK8" s="339"/>
      <c r="CL8" s="339"/>
      <c r="CM8" s="339"/>
      <c r="CN8" s="339"/>
      <c r="CO8" s="339"/>
      <c r="CP8" s="339"/>
      <c r="CQ8" s="339"/>
      <c r="CR8" s="339"/>
      <c r="CS8" s="339"/>
      <c r="CT8" s="339"/>
      <c r="CU8" s="339"/>
      <c r="CV8" s="339"/>
      <c r="CW8" s="339"/>
      <c r="CX8" s="339"/>
      <c r="CY8" s="339"/>
      <c r="CZ8" s="339"/>
      <c r="DA8" s="339"/>
      <c r="DB8" s="339"/>
      <c r="DC8" s="339"/>
      <c r="DD8" s="339"/>
      <c r="DE8" s="339"/>
      <c r="DF8" s="339"/>
      <c r="DG8" s="339"/>
      <c r="DH8" s="339"/>
      <c r="DI8" s="339"/>
      <c r="DJ8" s="339"/>
      <c r="DK8" s="339"/>
      <c r="DL8" s="339"/>
      <c r="DM8" s="339"/>
      <c r="DN8" s="339"/>
      <c r="DO8" s="339"/>
      <c r="DP8" s="339"/>
      <c r="DQ8" s="339"/>
      <c r="DR8" s="339"/>
      <c r="DS8" s="339"/>
      <c r="DT8" s="339"/>
      <c r="DU8" s="339"/>
      <c r="DV8" s="339"/>
      <c r="DW8" s="339"/>
      <c r="DX8" s="339"/>
      <c r="DY8" s="339"/>
      <c r="DZ8" s="339"/>
      <c r="EA8" s="339"/>
      <c r="EB8" s="339"/>
      <c r="EC8" s="339"/>
      <c r="ED8" s="339"/>
      <c r="EE8" s="339"/>
      <c r="EF8" s="339"/>
      <c r="EG8" s="339"/>
      <c r="EH8" s="339"/>
      <c r="EI8" s="339"/>
      <c r="EJ8" s="339"/>
      <c r="EK8" s="339"/>
      <c r="EL8" s="339"/>
      <c r="EM8" s="339"/>
      <c r="EN8" s="339"/>
      <c r="EO8" s="339"/>
      <c r="EP8" s="339"/>
      <c r="EQ8" s="339"/>
      <c r="ER8" s="339"/>
      <c r="ES8" s="339"/>
      <c r="ET8" s="339"/>
      <c r="EU8" s="339"/>
      <c r="EV8" s="339"/>
      <c r="EW8" s="339"/>
      <c r="EX8" s="339"/>
      <c r="EY8" s="339"/>
      <c r="EZ8" s="339"/>
      <c r="FA8" s="339"/>
      <c r="FB8" s="339"/>
      <c r="FC8" s="339"/>
      <c r="FD8" s="339"/>
      <c r="FE8" s="339"/>
      <c r="FF8" s="339"/>
      <c r="FG8" s="339"/>
      <c r="FH8" s="339"/>
      <c r="FI8" s="339"/>
      <c r="FJ8" s="339"/>
      <c r="FK8" s="339"/>
      <c r="FL8" s="339"/>
      <c r="FM8" s="339"/>
      <c r="FN8" s="339"/>
      <c r="FO8" s="339"/>
      <c r="FP8" s="339"/>
      <c r="FQ8" s="339"/>
      <c r="FR8" s="339"/>
      <c r="FS8" s="339"/>
      <c r="FT8" s="339"/>
      <c r="FU8" s="339"/>
      <c r="FV8" s="339"/>
      <c r="FW8" s="339"/>
      <c r="FX8" s="339"/>
      <c r="FY8" s="339"/>
      <c r="FZ8" s="339"/>
      <c r="GA8" s="339"/>
      <c r="GB8" s="339"/>
      <c r="GC8" s="339"/>
      <c r="GD8" s="339"/>
      <c r="GE8" s="339"/>
      <c r="GF8" s="339"/>
      <c r="GG8" s="339"/>
      <c r="GH8" s="339"/>
      <c r="GI8" s="339"/>
      <c r="GJ8" s="339"/>
      <c r="GK8" s="339"/>
      <c r="GL8" s="339"/>
      <c r="GM8" s="339"/>
      <c r="GN8" s="339"/>
      <c r="GO8" s="339"/>
      <c r="GP8" s="339"/>
      <c r="GQ8" s="339"/>
      <c r="GR8" s="339"/>
      <c r="GS8" s="339"/>
      <c r="GT8" s="339"/>
      <c r="GU8" s="339"/>
      <c r="GV8" s="339"/>
      <c r="GW8" s="339"/>
      <c r="GX8" s="339"/>
      <c r="GY8" s="339"/>
      <c r="GZ8" s="339"/>
      <c r="HA8" s="339"/>
      <c r="HB8" s="339"/>
      <c r="HC8" s="339"/>
      <c r="HD8" s="339"/>
      <c r="HE8" s="339"/>
      <c r="HF8" s="339"/>
      <c r="HG8" s="339"/>
      <c r="HH8" s="339"/>
      <c r="HI8" s="339"/>
      <c r="HJ8" s="339"/>
      <c r="HK8" s="339"/>
      <c r="HL8" s="339"/>
      <c r="HM8" s="339"/>
      <c r="HN8" s="339"/>
      <c r="HO8" s="339"/>
      <c r="HP8" s="339"/>
      <c r="HQ8" s="339"/>
      <c r="HR8" s="339"/>
      <c r="HS8" s="339"/>
      <c r="HT8" s="339"/>
      <c r="HU8" s="339"/>
      <c r="HV8" s="339"/>
      <c r="HW8" s="339"/>
      <c r="HX8" s="339"/>
      <c r="HY8" s="339"/>
      <c r="HZ8" s="339"/>
      <c r="IA8" s="339"/>
      <c r="IB8" s="339"/>
      <c r="IC8" s="339"/>
      <c r="ID8" s="339"/>
      <c r="IE8" s="339"/>
      <c r="IF8" s="339"/>
      <c r="IG8" s="339"/>
      <c r="IH8" s="339"/>
      <c r="II8" s="339"/>
      <c r="IJ8" s="339"/>
      <c r="IK8" s="339"/>
      <c r="IL8" s="339"/>
      <c r="IM8" s="339"/>
      <c r="IN8" s="339"/>
      <c r="IO8" s="339"/>
      <c r="IP8" s="339"/>
      <c r="IQ8" s="339"/>
      <c r="IR8" s="339"/>
      <c r="IS8" s="339"/>
      <c r="IT8" s="339"/>
      <c r="IU8" s="339"/>
      <c r="IV8" s="339"/>
    </row>
    <row r="9" spans="1:256">
      <c r="A9" s="340" t="s">
        <v>258</v>
      </c>
      <c r="B9" s="342">
        <v>1567506</v>
      </c>
      <c r="C9" s="342">
        <v>1907807.5</v>
      </c>
      <c r="D9" s="342">
        <v>1758872.9</v>
      </c>
      <c r="E9" s="309">
        <f>D8/C8*100</f>
        <v>95.332416823441051</v>
      </c>
      <c r="F9" s="309">
        <f t="shared" si="0"/>
        <v>112.20836794245126</v>
      </c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  <c r="AE9" s="339"/>
      <c r="AF9" s="339"/>
      <c r="AG9" s="339"/>
      <c r="AH9" s="339"/>
      <c r="AI9" s="339"/>
      <c r="AJ9" s="339"/>
      <c r="AK9" s="339"/>
      <c r="AL9" s="339"/>
      <c r="AM9" s="339"/>
      <c r="AN9" s="339"/>
      <c r="AO9" s="339"/>
      <c r="AP9" s="339"/>
      <c r="AQ9" s="339"/>
      <c r="AR9" s="339"/>
      <c r="AS9" s="339"/>
      <c r="AT9" s="339"/>
      <c r="AU9" s="339"/>
      <c r="AV9" s="339"/>
      <c r="AW9" s="339"/>
      <c r="AX9" s="339"/>
      <c r="AY9" s="339"/>
      <c r="AZ9" s="339"/>
      <c r="BA9" s="339"/>
      <c r="BB9" s="339"/>
      <c r="BC9" s="339"/>
      <c r="BD9" s="339"/>
      <c r="BE9" s="339"/>
      <c r="BF9" s="339"/>
      <c r="BG9" s="339"/>
      <c r="BH9" s="339"/>
      <c r="BI9" s="339"/>
      <c r="BJ9" s="339"/>
      <c r="BK9" s="339"/>
      <c r="BL9" s="339"/>
      <c r="BM9" s="339"/>
      <c r="BN9" s="339"/>
      <c r="BO9" s="339"/>
      <c r="BP9" s="339"/>
      <c r="BQ9" s="339"/>
      <c r="BR9" s="339"/>
      <c r="BS9" s="339"/>
      <c r="BT9" s="339"/>
      <c r="BU9" s="339"/>
      <c r="BV9" s="339"/>
      <c r="BW9" s="339"/>
      <c r="BX9" s="339"/>
      <c r="BY9" s="339"/>
      <c r="BZ9" s="339"/>
      <c r="CA9" s="339"/>
      <c r="CB9" s="339"/>
      <c r="CC9" s="339"/>
      <c r="CD9" s="339"/>
      <c r="CE9" s="339"/>
      <c r="CF9" s="339"/>
      <c r="CG9" s="339"/>
      <c r="CH9" s="339"/>
      <c r="CI9" s="339"/>
      <c r="CJ9" s="339"/>
      <c r="CK9" s="339"/>
      <c r="CL9" s="339"/>
      <c r="CM9" s="339"/>
      <c r="CN9" s="339"/>
      <c r="CO9" s="339"/>
      <c r="CP9" s="339"/>
      <c r="CQ9" s="339"/>
      <c r="CR9" s="339"/>
      <c r="CS9" s="339"/>
      <c r="CT9" s="339"/>
      <c r="CU9" s="339"/>
      <c r="CV9" s="339"/>
      <c r="CW9" s="339"/>
      <c r="CX9" s="339"/>
      <c r="CY9" s="339"/>
      <c r="CZ9" s="339"/>
      <c r="DA9" s="339"/>
      <c r="DB9" s="339"/>
      <c r="DC9" s="339"/>
      <c r="DD9" s="339"/>
      <c r="DE9" s="339"/>
      <c r="DF9" s="339"/>
      <c r="DG9" s="339"/>
      <c r="DH9" s="339"/>
      <c r="DI9" s="339"/>
      <c r="DJ9" s="339"/>
      <c r="DK9" s="339"/>
      <c r="DL9" s="339"/>
      <c r="DM9" s="339"/>
      <c r="DN9" s="339"/>
      <c r="DO9" s="339"/>
      <c r="DP9" s="339"/>
      <c r="DQ9" s="339"/>
      <c r="DR9" s="339"/>
      <c r="DS9" s="339"/>
      <c r="DT9" s="339"/>
      <c r="DU9" s="339"/>
      <c r="DV9" s="339"/>
      <c r="DW9" s="339"/>
      <c r="DX9" s="339"/>
      <c r="DY9" s="339"/>
      <c r="DZ9" s="339"/>
      <c r="EA9" s="339"/>
      <c r="EB9" s="339"/>
      <c r="EC9" s="339"/>
      <c r="ED9" s="339"/>
      <c r="EE9" s="339"/>
      <c r="EF9" s="339"/>
      <c r="EG9" s="339"/>
      <c r="EH9" s="339"/>
      <c r="EI9" s="339"/>
      <c r="EJ9" s="339"/>
      <c r="EK9" s="339"/>
      <c r="EL9" s="339"/>
      <c r="EM9" s="339"/>
      <c r="EN9" s="339"/>
      <c r="EO9" s="339"/>
      <c r="EP9" s="339"/>
      <c r="EQ9" s="339"/>
      <c r="ER9" s="339"/>
      <c r="ES9" s="339"/>
      <c r="ET9" s="339"/>
      <c r="EU9" s="339"/>
      <c r="EV9" s="339"/>
      <c r="EW9" s="339"/>
      <c r="EX9" s="339"/>
      <c r="EY9" s="339"/>
      <c r="EZ9" s="339"/>
      <c r="FA9" s="339"/>
      <c r="FB9" s="339"/>
      <c r="FC9" s="339"/>
      <c r="FD9" s="339"/>
      <c r="FE9" s="339"/>
      <c r="FF9" s="339"/>
      <c r="FG9" s="339"/>
      <c r="FH9" s="339"/>
      <c r="FI9" s="339"/>
      <c r="FJ9" s="339"/>
      <c r="FK9" s="339"/>
      <c r="FL9" s="339"/>
      <c r="FM9" s="339"/>
      <c r="FN9" s="339"/>
      <c r="FO9" s="339"/>
      <c r="FP9" s="339"/>
      <c r="FQ9" s="339"/>
      <c r="FR9" s="339"/>
      <c r="FS9" s="339"/>
      <c r="FT9" s="339"/>
      <c r="FU9" s="339"/>
      <c r="FV9" s="339"/>
      <c r="FW9" s="339"/>
      <c r="FX9" s="339"/>
      <c r="FY9" s="339"/>
      <c r="FZ9" s="339"/>
      <c r="GA9" s="339"/>
      <c r="GB9" s="339"/>
      <c r="GC9" s="339"/>
      <c r="GD9" s="339"/>
      <c r="GE9" s="339"/>
      <c r="GF9" s="339"/>
      <c r="GG9" s="339"/>
      <c r="GH9" s="339"/>
      <c r="GI9" s="339"/>
      <c r="GJ9" s="339"/>
      <c r="GK9" s="339"/>
      <c r="GL9" s="339"/>
      <c r="GM9" s="339"/>
      <c r="GN9" s="339"/>
      <c r="GO9" s="339"/>
      <c r="GP9" s="339"/>
      <c r="GQ9" s="339"/>
      <c r="GR9" s="339"/>
      <c r="GS9" s="339"/>
      <c r="GT9" s="339"/>
      <c r="GU9" s="339"/>
      <c r="GV9" s="339"/>
      <c r="GW9" s="339"/>
      <c r="GX9" s="339"/>
      <c r="GY9" s="339"/>
      <c r="GZ9" s="339"/>
      <c r="HA9" s="339"/>
      <c r="HB9" s="339"/>
      <c r="HC9" s="339"/>
      <c r="HD9" s="339"/>
      <c r="HE9" s="339"/>
      <c r="HF9" s="339"/>
      <c r="HG9" s="339"/>
      <c r="HH9" s="339"/>
      <c r="HI9" s="339"/>
      <c r="HJ9" s="339"/>
      <c r="HK9" s="339"/>
      <c r="HL9" s="339"/>
      <c r="HM9" s="339"/>
      <c r="HN9" s="339"/>
      <c r="HO9" s="339"/>
      <c r="HP9" s="339"/>
      <c r="HQ9" s="339"/>
      <c r="HR9" s="339"/>
      <c r="HS9" s="339"/>
      <c r="HT9" s="339"/>
      <c r="HU9" s="339"/>
      <c r="HV9" s="339"/>
      <c r="HW9" s="339"/>
      <c r="HX9" s="339"/>
      <c r="HY9" s="339"/>
      <c r="HZ9" s="339"/>
      <c r="IA9" s="339"/>
      <c r="IB9" s="339"/>
      <c r="IC9" s="339"/>
      <c r="ID9" s="339"/>
      <c r="IE9" s="339"/>
      <c r="IF9" s="339"/>
      <c r="IG9" s="339"/>
      <c r="IH9" s="339"/>
      <c r="II9" s="339"/>
      <c r="IJ9" s="339"/>
      <c r="IK9" s="339"/>
      <c r="IL9" s="339"/>
      <c r="IM9" s="339"/>
      <c r="IN9" s="339"/>
      <c r="IO9" s="339"/>
      <c r="IP9" s="339"/>
      <c r="IQ9" s="339"/>
      <c r="IR9" s="339"/>
      <c r="IS9" s="339"/>
      <c r="IT9" s="339"/>
      <c r="IU9" s="339"/>
      <c r="IV9" s="339"/>
    </row>
    <row r="10" spans="1:256">
      <c r="A10" s="340" t="s">
        <v>259</v>
      </c>
      <c r="B10" s="309">
        <v>375611</v>
      </c>
      <c r="C10" s="309">
        <v>432297</v>
      </c>
      <c r="D10" s="309">
        <v>358838.3</v>
      </c>
      <c r="E10" s="309">
        <f t="shared" ref="E10:E17" si="1">D10/C10*100</f>
        <v>83.007353740599626</v>
      </c>
      <c r="F10" s="309">
        <f t="shared" si="0"/>
        <v>95.53455569725061</v>
      </c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  <c r="AH10" s="339"/>
      <c r="AI10" s="339"/>
      <c r="AJ10" s="339"/>
      <c r="AK10" s="339"/>
      <c r="AL10" s="339"/>
      <c r="AM10" s="339"/>
      <c r="AN10" s="339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339"/>
      <c r="AZ10" s="339"/>
      <c r="BA10" s="339"/>
      <c r="BB10" s="339"/>
      <c r="BC10" s="339"/>
      <c r="BD10" s="339"/>
      <c r="BE10" s="339"/>
      <c r="BF10" s="339"/>
      <c r="BG10" s="339"/>
      <c r="BH10" s="339"/>
      <c r="BI10" s="339"/>
      <c r="BJ10" s="339"/>
      <c r="BK10" s="339"/>
      <c r="BL10" s="339"/>
      <c r="BM10" s="339"/>
      <c r="BN10" s="339"/>
      <c r="BO10" s="339"/>
      <c r="BP10" s="339"/>
      <c r="BQ10" s="339"/>
      <c r="BR10" s="339"/>
      <c r="BS10" s="339"/>
      <c r="BT10" s="339"/>
      <c r="BU10" s="339"/>
      <c r="BV10" s="339"/>
      <c r="BW10" s="339"/>
      <c r="BX10" s="339"/>
      <c r="BY10" s="339"/>
      <c r="BZ10" s="339"/>
      <c r="CA10" s="339"/>
      <c r="CB10" s="339"/>
      <c r="CC10" s="339"/>
      <c r="CD10" s="339"/>
      <c r="CE10" s="339"/>
      <c r="CF10" s="339"/>
      <c r="CG10" s="339"/>
      <c r="CH10" s="339"/>
      <c r="CI10" s="339"/>
      <c r="CJ10" s="339"/>
      <c r="CK10" s="339"/>
      <c r="CL10" s="339"/>
      <c r="CM10" s="339"/>
      <c r="CN10" s="339"/>
      <c r="CO10" s="339"/>
      <c r="CP10" s="339"/>
      <c r="CQ10" s="339"/>
      <c r="CR10" s="339"/>
      <c r="CS10" s="339"/>
      <c r="CT10" s="339"/>
      <c r="CU10" s="339"/>
      <c r="CV10" s="339"/>
      <c r="CW10" s="339"/>
      <c r="CX10" s="339"/>
      <c r="CY10" s="339"/>
      <c r="CZ10" s="339"/>
      <c r="DA10" s="339"/>
      <c r="DB10" s="339"/>
      <c r="DC10" s="339"/>
      <c r="DD10" s="339"/>
      <c r="DE10" s="339"/>
      <c r="DF10" s="339"/>
      <c r="DG10" s="339"/>
      <c r="DH10" s="339"/>
      <c r="DI10" s="339"/>
      <c r="DJ10" s="339"/>
      <c r="DK10" s="339"/>
      <c r="DL10" s="339"/>
      <c r="DM10" s="339"/>
      <c r="DN10" s="339"/>
      <c r="DO10" s="339"/>
      <c r="DP10" s="339"/>
      <c r="DQ10" s="339"/>
      <c r="DR10" s="339"/>
      <c r="DS10" s="339"/>
      <c r="DT10" s="339"/>
      <c r="DU10" s="339"/>
      <c r="DV10" s="339"/>
      <c r="DW10" s="339"/>
      <c r="DX10" s="339"/>
      <c r="DY10" s="339"/>
      <c r="DZ10" s="339"/>
      <c r="EA10" s="339"/>
      <c r="EB10" s="339"/>
      <c r="EC10" s="339"/>
      <c r="ED10" s="339"/>
      <c r="EE10" s="339"/>
      <c r="EF10" s="339"/>
      <c r="EG10" s="339"/>
      <c r="EH10" s="339"/>
      <c r="EI10" s="339"/>
      <c r="EJ10" s="339"/>
      <c r="EK10" s="339"/>
      <c r="EL10" s="339"/>
      <c r="EM10" s="339"/>
      <c r="EN10" s="339"/>
      <c r="EO10" s="339"/>
      <c r="EP10" s="339"/>
      <c r="EQ10" s="339"/>
      <c r="ER10" s="339"/>
      <c r="ES10" s="339"/>
      <c r="ET10" s="339"/>
      <c r="EU10" s="339"/>
      <c r="EV10" s="339"/>
      <c r="EW10" s="339"/>
      <c r="EX10" s="339"/>
      <c r="EY10" s="339"/>
      <c r="EZ10" s="339"/>
      <c r="FA10" s="339"/>
      <c r="FB10" s="339"/>
      <c r="FC10" s="339"/>
      <c r="FD10" s="339"/>
      <c r="FE10" s="339"/>
      <c r="FF10" s="339"/>
      <c r="FG10" s="339"/>
      <c r="FH10" s="339"/>
      <c r="FI10" s="339"/>
      <c r="FJ10" s="339"/>
      <c r="FK10" s="339"/>
      <c r="FL10" s="339"/>
      <c r="FM10" s="339"/>
      <c r="FN10" s="339"/>
      <c r="FO10" s="339"/>
      <c r="FP10" s="339"/>
      <c r="FQ10" s="339"/>
      <c r="FR10" s="339"/>
      <c r="FS10" s="339"/>
      <c r="FT10" s="339"/>
      <c r="FU10" s="339"/>
      <c r="FV10" s="339"/>
      <c r="FW10" s="339"/>
      <c r="FX10" s="339"/>
      <c r="FY10" s="339"/>
      <c r="FZ10" s="339"/>
      <c r="GA10" s="339"/>
      <c r="GB10" s="339"/>
      <c r="GC10" s="339"/>
      <c r="GD10" s="339"/>
      <c r="GE10" s="339"/>
      <c r="GF10" s="339"/>
      <c r="GG10" s="339"/>
      <c r="GH10" s="339"/>
      <c r="GI10" s="339"/>
      <c r="GJ10" s="339"/>
      <c r="GK10" s="339"/>
      <c r="GL10" s="339"/>
      <c r="GM10" s="339"/>
      <c r="GN10" s="339"/>
      <c r="GO10" s="339"/>
      <c r="GP10" s="339"/>
      <c r="GQ10" s="339"/>
      <c r="GR10" s="339"/>
      <c r="GS10" s="339"/>
      <c r="GT10" s="339"/>
      <c r="GU10" s="339"/>
      <c r="GV10" s="339"/>
      <c r="GW10" s="339"/>
      <c r="GX10" s="339"/>
      <c r="GY10" s="339"/>
      <c r="GZ10" s="339"/>
      <c r="HA10" s="339"/>
      <c r="HB10" s="339"/>
      <c r="HC10" s="339"/>
      <c r="HD10" s="339"/>
      <c r="HE10" s="339"/>
      <c r="HF10" s="339"/>
      <c r="HG10" s="339"/>
      <c r="HH10" s="339"/>
      <c r="HI10" s="339"/>
      <c r="HJ10" s="339"/>
      <c r="HK10" s="339"/>
      <c r="HL10" s="339"/>
      <c r="HM10" s="339"/>
      <c r="HN10" s="339"/>
      <c r="HO10" s="339"/>
      <c r="HP10" s="339"/>
      <c r="HQ10" s="339"/>
      <c r="HR10" s="339"/>
      <c r="HS10" s="339"/>
      <c r="HT10" s="339"/>
      <c r="HU10" s="339"/>
      <c r="HV10" s="339"/>
      <c r="HW10" s="339"/>
      <c r="HX10" s="339"/>
      <c r="HY10" s="339"/>
      <c r="HZ10" s="339"/>
      <c r="IA10" s="339"/>
      <c r="IB10" s="339"/>
      <c r="IC10" s="339"/>
      <c r="ID10" s="339"/>
      <c r="IE10" s="339"/>
      <c r="IF10" s="339"/>
      <c r="IG10" s="339"/>
      <c r="IH10" s="339"/>
      <c r="II10" s="339"/>
      <c r="IJ10" s="339"/>
      <c r="IK10" s="339"/>
      <c r="IL10" s="339"/>
      <c r="IM10" s="339"/>
      <c r="IN10" s="339"/>
      <c r="IO10" s="339"/>
      <c r="IP10" s="339"/>
      <c r="IQ10" s="339"/>
      <c r="IR10" s="339"/>
      <c r="IS10" s="339"/>
      <c r="IT10" s="339"/>
      <c r="IU10" s="339"/>
      <c r="IV10" s="339"/>
    </row>
    <row r="11" spans="1:256">
      <c r="A11" s="340" t="s">
        <v>260</v>
      </c>
      <c r="B11" s="309">
        <v>710564.6</v>
      </c>
      <c r="C11" s="309">
        <v>849119.2</v>
      </c>
      <c r="D11" s="309">
        <v>650712.19999999995</v>
      </c>
      <c r="E11" s="309">
        <f t="shared" si="1"/>
        <v>76.633787105508858</v>
      </c>
      <c r="F11" s="309">
        <f t="shared" si="0"/>
        <v>91.576782744313462</v>
      </c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  <c r="R11" s="339"/>
      <c r="S11" s="339"/>
      <c r="T11" s="339"/>
      <c r="U11" s="339"/>
      <c r="V11" s="339"/>
      <c r="W11" s="339"/>
      <c r="X11" s="339"/>
      <c r="Y11" s="339"/>
      <c r="Z11" s="339"/>
      <c r="AA11" s="339"/>
      <c r="AB11" s="339"/>
      <c r="AC11" s="339"/>
      <c r="AD11" s="339"/>
      <c r="AE11" s="339"/>
      <c r="AF11" s="339"/>
      <c r="AG11" s="339"/>
      <c r="AH11" s="339"/>
      <c r="AI11" s="339"/>
      <c r="AJ11" s="339"/>
      <c r="AK11" s="339"/>
      <c r="AL11" s="339"/>
      <c r="AM11" s="339"/>
      <c r="AN11" s="339"/>
      <c r="AO11" s="339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/>
      <c r="AZ11" s="339"/>
      <c r="BA11" s="339"/>
      <c r="BB11" s="339"/>
      <c r="BC11" s="339"/>
      <c r="BD11" s="339"/>
      <c r="BE11" s="339"/>
      <c r="BF11" s="339"/>
      <c r="BG11" s="339"/>
      <c r="BH11" s="339"/>
      <c r="BI11" s="339"/>
      <c r="BJ11" s="339"/>
      <c r="BK11" s="339"/>
      <c r="BL11" s="339"/>
      <c r="BM11" s="339"/>
      <c r="BN11" s="339"/>
      <c r="BO11" s="339"/>
      <c r="BP11" s="339"/>
      <c r="BQ11" s="339"/>
      <c r="BR11" s="339"/>
      <c r="BS11" s="339"/>
      <c r="BT11" s="339"/>
      <c r="BU11" s="339"/>
      <c r="BV11" s="339"/>
      <c r="BW11" s="339"/>
      <c r="BX11" s="339"/>
      <c r="BY11" s="339"/>
      <c r="BZ11" s="339"/>
      <c r="CA11" s="339"/>
      <c r="CB11" s="339"/>
      <c r="CC11" s="339"/>
      <c r="CD11" s="339"/>
      <c r="CE11" s="339"/>
      <c r="CF11" s="339"/>
      <c r="CG11" s="339"/>
      <c r="CH11" s="339"/>
      <c r="CI11" s="339"/>
      <c r="CJ11" s="339"/>
      <c r="CK11" s="339"/>
      <c r="CL11" s="339"/>
      <c r="CM11" s="339"/>
      <c r="CN11" s="339"/>
      <c r="CO11" s="339"/>
      <c r="CP11" s="339"/>
      <c r="CQ11" s="339"/>
      <c r="CR11" s="339"/>
      <c r="CS11" s="339"/>
      <c r="CT11" s="339"/>
      <c r="CU11" s="339"/>
      <c r="CV11" s="339"/>
      <c r="CW11" s="339"/>
      <c r="CX11" s="339"/>
      <c r="CY11" s="339"/>
      <c r="CZ11" s="339"/>
      <c r="DA11" s="339"/>
      <c r="DB11" s="339"/>
      <c r="DC11" s="339"/>
      <c r="DD11" s="339"/>
      <c r="DE11" s="339"/>
      <c r="DF11" s="339"/>
      <c r="DG11" s="339"/>
      <c r="DH11" s="339"/>
      <c r="DI11" s="339"/>
      <c r="DJ11" s="339"/>
      <c r="DK11" s="339"/>
      <c r="DL11" s="339"/>
      <c r="DM11" s="339"/>
      <c r="DN11" s="339"/>
      <c r="DO11" s="339"/>
      <c r="DP11" s="339"/>
      <c r="DQ11" s="339"/>
      <c r="DR11" s="339"/>
      <c r="DS11" s="339"/>
      <c r="DT11" s="339"/>
      <c r="DU11" s="339"/>
      <c r="DV11" s="339"/>
      <c r="DW11" s="339"/>
      <c r="DX11" s="339"/>
      <c r="DY11" s="339"/>
      <c r="DZ11" s="339"/>
      <c r="EA11" s="339"/>
      <c r="EB11" s="339"/>
      <c r="EC11" s="339"/>
      <c r="ED11" s="339"/>
      <c r="EE11" s="339"/>
      <c r="EF11" s="339"/>
      <c r="EG11" s="339"/>
      <c r="EH11" s="339"/>
      <c r="EI11" s="339"/>
      <c r="EJ11" s="339"/>
      <c r="EK11" s="339"/>
      <c r="EL11" s="339"/>
      <c r="EM11" s="339"/>
      <c r="EN11" s="339"/>
      <c r="EO11" s="339"/>
      <c r="EP11" s="339"/>
      <c r="EQ11" s="339"/>
      <c r="ER11" s="339"/>
      <c r="ES11" s="339"/>
      <c r="ET11" s="339"/>
      <c r="EU11" s="339"/>
      <c r="EV11" s="339"/>
      <c r="EW11" s="339"/>
      <c r="EX11" s="339"/>
      <c r="EY11" s="339"/>
      <c r="EZ11" s="339"/>
      <c r="FA11" s="339"/>
      <c r="FB11" s="339"/>
      <c r="FC11" s="339"/>
      <c r="FD11" s="339"/>
      <c r="FE11" s="339"/>
      <c r="FF11" s="339"/>
      <c r="FG11" s="339"/>
      <c r="FH11" s="339"/>
      <c r="FI11" s="339"/>
      <c r="FJ11" s="339"/>
      <c r="FK11" s="339"/>
      <c r="FL11" s="339"/>
      <c r="FM11" s="339"/>
      <c r="FN11" s="339"/>
      <c r="FO11" s="339"/>
      <c r="FP11" s="339"/>
      <c r="FQ11" s="339"/>
      <c r="FR11" s="339"/>
      <c r="FS11" s="339"/>
      <c r="FT11" s="339"/>
      <c r="FU11" s="339"/>
      <c r="FV11" s="339"/>
      <c r="FW11" s="339"/>
      <c r="FX11" s="339"/>
      <c r="FY11" s="339"/>
      <c r="FZ11" s="339"/>
      <c r="GA11" s="339"/>
      <c r="GB11" s="339"/>
      <c r="GC11" s="339"/>
      <c r="GD11" s="339"/>
      <c r="GE11" s="339"/>
      <c r="GF11" s="339"/>
      <c r="GG11" s="339"/>
      <c r="GH11" s="339"/>
      <c r="GI11" s="339"/>
      <c r="GJ11" s="339"/>
      <c r="GK11" s="339"/>
      <c r="GL11" s="339"/>
      <c r="GM11" s="339"/>
      <c r="GN11" s="339"/>
      <c r="GO11" s="339"/>
      <c r="GP11" s="339"/>
      <c r="GQ11" s="339"/>
      <c r="GR11" s="339"/>
      <c r="GS11" s="339"/>
      <c r="GT11" s="339"/>
      <c r="GU11" s="339"/>
      <c r="GV11" s="339"/>
      <c r="GW11" s="339"/>
      <c r="GX11" s="339"/>
      <c r="GY11" s="339"/>
      <c r="GZ11" s="339"/>
      <c r="HA11" s="339"/>
      <c r="HB11" s="339"/>
      <c r="HC11" s="339"/>
      <c r="HD11" s="339"/>
      <c r="HE11" s="339"/>
      <c r="HF11" s="339"/>
      <c r="HG11" s="339"/>
      <c r="HH11" s="339"/>
      <c r="HI11" s="339"/>
      <c r="HJ11" s="339"/>
      <c r="HK11" s="339"/>
      <c r="HL11" s="339"/>
      <c r="HM11" s="339"/>
      <c r="HN11" s="339"/>
      <c r="HO11" s="339"/>
      <c r="HP11" s="339"/>
      <c r="HQ11" s="339"/>
      <c r="HR11" s="339"/>
      <c r="HS11" s="339"/>
      <c r="HT11" s="339"/>
      <c r="HU11" s="339"/>
      <c r="HV11" s="339"/>
      <c r="HW11" s="339"/>
      <c r="HX11" s="339"/>
      <c r="HY11" s="339"/>
      <c r="HZ11" s="339"/>
      <c r="IA11" s="339"/>
      <c r="IB11" s="339"/>
      <c r="IC11" s="339"/>
      <c r="ID11" s="339"/>
      <c r="IE11" s="339"/>
      <c r="IF11" s="339"/>
      <c r="IG11" s="339"/>
      <c r="IH11" s="339"/>
      <c r="II11" s="339"/>
      <c r="IJ11" s="339"/>
      <c r="IK11" s="339"/>
      <c r="IL11" s="339"/>
      <c r="IM11" s="339"/>
      <c r="IN11" s="339"/>
      <c r="IO11" s="339"/>
      <c r="IP11" s="339"/>
      <c r="IQ11" s="339"/>
      <c r="IR11" s="339"/>
      <c r="IS11" s="339"/>
      <c r="IT11" s="339"/>
      <c r="IU11" s="339"/>
      <c r="IV11" s="339"/>
    </row>
    <row r="12" spans="1:256">
      <c r="A12" s="340" t="s">
        <v>261</v>
      </c>
      <c r="B12" s="309">
        <v>120834.5</v>
      </c>
      <c r="C12" s="309">
        <v>204826.8</v>
      </c>
      <c r="D12" s="309">
        <v>152729</v>
      </c>
      <c r="E12" s="309">
        <f t="shared" si="1"/>
        <v>74.564949508560403</v>
      </c>
      <c r="F12" s="309">
        <f t="shared" si="0"/>
        <v>126.39519342571866</v>
      </c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39"/>
      <c r="U12" s="339"/>
      <c r="V12" s="339"/>
      <c r="W12" s="339"/>
      <c r="X12" s="339"/>
      <c r="Y12" s="339"/>
      <c r="Z12" s="339"/>
      <c r="AA12" s="339"/>
      <c r="AB12" s="339"/>
      <c r="AC12" s="339"/>
      <c r="AD12" s="339"/>
      <c r="AE12" s="339"/>
      <c r="AF12" s="339"/>
      <c r="AG12" s="339"/>
      <c r="AH12" s="339"/>
      <c r="AI12" s="339"/>
      <c r="AJ12" s="339"/>
      <c r="AK12" s="339"/>
      <c r="AL12" s="339"/>
      <c r="AM12" s="339"/>
      <c r="AN12" s="339"/>
      <c r="AO12" s="339"/>
      <c r="AP12" s="339"/>
      <c r="AQ12" s="339"/>
      <c r="AR12" s="339"/>
      <c r="AS12" s="339"/>
      <c r="AT12" s="339"/>
      <c r="AU12" s="339"/>
      <c r="AV12" s="339"/>
      <c r="AW12" s="339"/>
      <c r="AX12" s="339"/>
      <c r="AY12" s="339"/>
      <c r="AZ12" s="339"/>
      <c r="BA12" s="339"/>
      <c r="BB12" s="339"/>
      <c r="BC12" s="339"/>
      <c r="BD12" s="339"/>
      <c r="BE12" s="339"/>
      <c r="BF12" s="339"/>
      <c r="BG12" s="339"/>
      <c r="BH12" s="339"/>
      <c r="BI12" s="339"/>
      <c r="BJ12" s="339"/>
      <c r="BK12" s="339"/>
      <c r="BL12" s="339"/>
      <c r="BM12" s="339"/>
      <c r="BN12" s="339"/>
      <c r="BO12" s="339"/>
      <c r="BP12" s="339"/>
      <c r="BQ12" s="339"/>
      <c r="BR12" s="339"/>
      <c r="BS12" s="339"/>
      <c r="BT12" s="339"/>
      <c r="BU12" s="339"/>
      <c r="BV12" s="339"/>
      <c r="BW12" s="339"/>
      <c r="BX12" s="339"/>
      <c r="BY12" s="339"/>
      <c r="BZ12" s="339"/>
      <c r="CA12" s="339"/>
      <c r="CB12" s="339"/>
      <c r="CC12" s="339"/>
      <c r="CD12" s="339"/>
      <c r="CE12" s="339"/>
      <c r="CF12" s="339"/>
      <c r="CG12" s="339"/>
      <c r="CH12" s="339"/>
      <c r="CI12" s="339"/>
      <c r="CJ12" s="339"/>
      <c r="CK12" s="339"/>
      <c r="CL12" s="339"/>
      <c r="CM12" s="339"/>
      <c r="CN12" s="339"/>
      <c r="CO12" s="339"/>
      <c r="CP12" s="339"/>
      <c r="CQ12" s="339"/>
      <c r="CR12" s="339"/>
      <c r="CS12" s="339"/>
      <c r="CT12" s="339"/>
      <c r="CU12" s="339"/>
      <c r="CV12" s="339"/>
      <c r="CW12" s="339"/>
      <c r="CX12" s="339"/>
      <c r="CY12" s="339"/>
      <c r="CZ12" s="339"/>
      <c r="DA12" s="339"/>
      <c r="DB12" s="339"/>
      <c r="DC12" s="339"/>
      <c r="DD12" s="339"/>
      <c r="DE12" s="339"/>
      <c r="DF12" s="339"/>
      <c r="DG12" s="339"/>
      <c r="DH12" s="339"/>
      <c r="DI12" s="339"/>
      <c r="DJ12" s="339"/>
      <c r="DK12" s="339"/>
      <c r="DL12" s="339"/>
      <c r="DM12" s="339"/>
      <c r="DN12" s="339"/>
      <c r="DO12" s="339"/>
      <c r="DP12" s="339"/>
      <c r="DQ12" s="339"/>
      <c r="DR12" s="339"/>
      <c r="DS12" s="339"/>
      <c r="DT12" s="339"/>
      <c r="DU12" s="339"/>
      <c r="DV12" s="339"/>
      <c r="DW12" s="339"/>
      <c r="DX12" s="339"/>
      <c r="DY12" s="339"/>
      <c r="DZ12" s="339"/>
      <c r="EA12" s="339"/>
      <c r="EB12" s="339"/>
      <c r="EC12" s="339"/>
      <c r="ED12" s="339"/>
      <c r="EE12" s="339"/>
      <c r="EF12" s="339"/>
      <c r="EG12" s="339"/>
      <c r="EH12" s="339"/>
      <c r="EI12" s="339"/>
      <c r="EJ12" s="339"/>
      <c r="EK12" s="339"/>
      <c r="EL12" s="339"/>
      <c r="EM12" s="339"/>
      <c r="EN12" s="339"/>
      <c r="EO12" s="339"/>
      <c r="EP12" s="339"/>
      <c r="EQ12" s="339"/>
      <c r="ER12" s="339"/>
      <c r="ES12" s="339"/>
      <c r="ET12" s="339"/>
      <c r="EU12" s="339"/>
      <c r="EV12" s="339"/>
      <c r="EW12" s="339"/>
      <c r="EX12" s="339"/>
      <c r="EY12" s="339"/>
      <c r="EZ12" s="339"/>
      <c r="FA12" s="339"/>
      <c r="FB12" s="339"/>
      <c r="FC12" s="339"/>
      <c r="FD12" s="339"/>
      <c r="FE12" s="339"/>
      <c r="FF12" s="339"/>
      <c r="FG12" s="339"/>
      <c r="FH12" s="339"/>
      <c r="FI12" s="339"/>
      <c r="FJ12" s="339"/>
      <c r="FK12" s="339"/>
      <c r="FL12" s="339"/>
      <c r="FM12" s="339"/>
      <c r="FN12" s="339"/>
      <c r="FO12" s="339"/>
      <c r="FP12" s="339"/>
      <c r="FQ12" s="339"/>
      <c r="FR12" s="339"/>
      <c r="FS12" s="339"/>
      <c r="FT12" s="339"/>
      <c r="FU12" s="339"/>
      <c r="FV12" s="339"/>
      <c r="FW12" s="339"/>
      <c r="FX12" s="339"/>
      <c r="FY12" s="339"/>
      <c r="FZ12" s="339"/>
      <c r="GA12" s="339"/>
      <c r="GB12" s="339"/>
      <c r="GC12" s="339"/>
      <c r="GD12" s="339"/>
      <c r="GE12" s="339"/>
      <c r="GF12" s="339"/>
      <c r="GG12" s="339"/>
      <c r="GH12" s="339"/>
      <c r="GI12" s="339"/>
      <c r="GJ12" s="339"/>
      <c r="GK12" s="339"/>
      <c r="GL12" s="339"/>
      <c r="GM12" s="339"/>
      <c r="GN12" s="339"/>
      <c r="GO12" s="339"/>
      <c r="GP12" s="339"/>
      <c r="GQ12" s="339"/>
      <c r="GR12" s="339"/>
      <c r="GS12" s="339"/>
      <c r="GT12" s="339"/>
      <c r="GU12" s="339"/>
      <c r="GV12" s="339"/>
      <c r="GW12" s="339"/>
      <c r="GX12" s="339"/>
      <c r="GY12" s="339"/>
      <c r="GZ12" s="339"/>
      <c r="HA12" s="339"/>
      <c r="HB12" s="339"/>
      <c r="HC12" s="339"/>
      <c r="HD12" s="339"/>
      <c r="HE12" s="339"/>
      <c r="HF12" s="339"/>
      <c r="HG12" s="339"/>
      <c r="HH12" s="339"/>
      <c r="HI12" s="339"/>
      <c r="HJ12" s="339"/>
      <c r="HK12" s="339"/>
      <c r="HL12" s="339"/>
      <c r="HM12" s="339"/>
      <c r="HN12" s="339"/>
      <c r="HO12" s="339"/>
      <c r="HP12" s="339"/>
      <c r="HQ12" s="339"/>
      <c r="HR12" s="339"/>
      <c r="HS12" s="339"/>
      <c r="HT12" s="339"/>
      <c r="HU12" s="339"/>
      <c r="HV12" s="339"/>
      <c r="HW12" s="339"/>
      <c r="HX12" s="339"/>
      <c r="HY12" s="339"/>
      <c r="HZ12" s="339"/>
      <c r="IA12" s="339"/>
      <c r="IB12" s="339"/>
      <c r="IC12" s="339"/>
      <c r="ID12" s="339"/>
      <c r="IE12" s="339"/>
      <c r="IF12" s="339"/>
      <c r="IG12" s="339"/>
      <c r="IH12" s="339"/>
      <c r="II12" s="339"/>
      <c r="IJ12" s="339"/>
      <c r="IK12" s="339"/>
      <c r="IL12" s="339"/>
      <c r="IM12" s="339"/>
      <c r="IN12" s="339"/>
      <c r="IO12" s="339"/>
      <c r="IP12" s="339"/>
      <c r="IQ12" s="339"/>
      <c r="IR12" s="339"/>
      <c r="IS12" s="339"/>
      <c r="IT12" s="339"/>
      <c r="IU12" s="339"/>
      <c r="IV12" s="339"/>
    </row>
    <row r="13" spans="1:256">
      <c r="A13" s="340" t="s">
        <v>262</v>
      </c>
      <c r="B13" s="309">
        <v>77673.899999999994</v>
      </c>
      <c r="C13" s="309">
        <v>92325.8</v>
      </c>
      <c r="D13" s="309">
        <v>79194.7</v>
      </c>
      <c r="E13" s="309">
        <f t="shared" si="1"/>
        <v>85.777431660489256</v>
      </c>
      <c r="F13" s="309">
        <f t="shared" si="0"/>
        <v>101.95792924006648</v>
      </c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39"/>
      <c r="T13" s="339"/>
      <c r="U13" s="339"/>
      <c r="V13" s="339"/>
      <c r="W13" s="339"/>
      <c r="X13" s="339"/>
      <c r="Y13" s="339"/>
      <c r="Z13" s="339"/>
      <c r="AA13" s="339"/>
      <c r="AB13" s="339"/>
      <c r="AC13" s="339"/>
      <c r="AD13" s="339"/>
      <c r="AE13" s="339"/>
      <c r="AF13" s="339"/>
      <c r="AG13" s="339"/>
      <c r="AH13" s="339"/>
      <c r="AI13" s="339"/>
      <c r="AJ13" s="339"/>
      <c r="AK13" s="339"/>
      <c r="AL13" s="339"/>
      <c r="AM13" s="339"/>
      <c r="AN13" s="339"/>
      <c r="AO13" s="339"/>
      <c r="AP13" s="339"/>
      <c r="AQ13" s="339"/>
      <c r="AR13" s="339"/>
      <c r="AS13" s="339"/>
      <c r="AT13" s="339"/>
      <c r="AU13" s="339"/>
      <c r="AV13" s="339"/>
      <c r="AW13" s="339"/>
      <c r="AX13" s="339"/>
      <c r="AY13" s="339"/>
      <c r="AZ13" s="339"/>
      <c r="BA13" s="339"/>
      <c r="BB13" s="339"/>
      <c r="BC13" s="339"/>
      <c r="BD13" s="339"/>
      <c r="BE13" s="339"/>
      <c r="BF13" s="339"/>
      <c r="BG13" s="339"/>
      <c r="BH13" s="339"/>
      <c r="BI13" s="339"/>
      <c r="BJ13" s="339"/>
      <c r="BK13" s="339"/>
      <c r="BL13" s="339"/>
      <c r="BM13" s="339"/>
      <c r="BN13" s="339"/>
      <c r="BO13" s="339"/>
      <c r="BP13" s="339"/>
      <c r="BQ13" s="339"/>
      <c r="BR13" s="339"/>
      <c r="BS13" s="339"/>
      <c r="BT13" s="339"/>
      <c r="BU13" s="339"/>
      <c r="BV13" s="339"/>
      <c r="BW13" s="339"/>
      <c r="BX13" s="339"/>
      <c r="BY13" s="339"/>
      <c r="BZ13" s="339"/>
      <c r="CA13" s="339"/>
      <c r="CB13" s="339"/>
      <c r="CC13" s="339"/>
      <c r="CD13" s="339"/>
      <c r="CE13" s="339"/>
      <c r="CF13" s="339"/>
      <c r="CG13" s="339"/>
      <c r="CH13" s="339"/>
      <c r="CI13" s="339"/>
      <c r="CJ13" s="339"/>
      <c r="CK13" s="339"/>
      <c r="CL13" s="339"/>
      <c r="CM13" s="339"/>
      <c r="CN13" s="339"/>
      <c r="CO13" s="339"/>
      <c r="CP13" s="339"/>
      <c r="CQ13" s="339"/>
      <c r="CR13" s="339"/>
      <c r="CS13" s="339"/>
      <c r="CT13" s="339"/>
      <c r="CU13" s="339"/>
      <c r="CV13" s="339"/>
      <c r="CW13" s="339"/>
      <c r="CX13" s="339"/>
      <c r="CY13" s="339"/>
      <c r="CZ13" s="339"/>
      <c r="DA13" s="339"/>
      <c r="DB13" s="339"/>
      <c r="DC13" s="339"/>
      <c r="DD13" s="339"/>
      <c r="DE13" s="339"/>
      <c r="DF13" s="339"/>
      <c r="DG13" s="339"/>
      <c r="DH13" s="339"/>
      <c r="DI13" s="339"/>
      <c r="DJ13" s="339"/>
      <c r="DK13" s="339"/>
      <c r="DL13" s="339"/>
      <c r="DM13" s="339"/>
      <c r="DN13" s="339"/>
      <c r="DO13" s="339"/>
      <c r="DP13" s="339"/>
      <c r="DQ13" s="339"/>
      <c r="DR13" s="339"/>
      <c r="DS13" s="339"/>
      <c r="DT13" s="339"/>
      <c r="DU13" s="339"/>
      <c r="DV13" s="339"/>
      <c r="DW13" s="339"/>
      <c r="DX13" s="339"/>
      <c r="DY13" s="339"/>
      <c r="DZ13" s="339"/>
      <c r="EA13" s="339"/>
      <c r="EB13" s="339"/>
      <c r="EC13" s="339"/>
      <c r="ED13" s="339"/>
      <c r="EE13" s="339"/>
      <c r="EF13" s="339"/>
      <c r="EG13" s="339"/>
      <c r="EH13" s="339"/>
      <c r="EI13" s="339"/>
      <c r="EJ13" s="339"/>
      <c r="EK13" s="339"/>
      <c r="EL13" s="339"/>
      <c r="EM13" s="339"/>
      <c r="EN13" s="339"/>
      <c r="EO13" s="339"/>
      <c r="EP13" s="339"/>
      <c r="EQ13" s="339"/>
      <c r="ER13" s="339"/>
      <c r="ES13" s="339"/>
      <c r="ET13" s="339"/>
      <c r="EU13" s="339"/>
      <c r="EV13" s="339"/>
      <c r="EW13" s="339"/>
      <c r="EX13" s="339"/>
      <c r="EY13" s="339"/>
      <c r="EZ13" s="339"/>
      <c r="FA13" s="339"/>
      <c r="FB13" s="339"/>
      <c r="FC13" s="339"/>
      <c r="FD13" s="339"/>
      <c r="FE13" s="339"/>
      <c r="FF13" s="339"/>
      <c r="FG13" s="339"/>
      <c r="FH13" s="339"/>
      <c r="FI13" s="339"/>
      <c r="FJ13" s="339"/>
      <c r="FK13" s="339"/>
      <c r="FL13" s="339"/>
      <c r="FM13" s="339"/>
      <c r="FN13" s="339"/>
      <c r="FO13" s="339"/>
      <c r="FP13" s="339"/>
      <c r="FQ13" s="339"/>
      <c r="FR13" s="339"/>
      <c r="FS13" s="339"/>
      <c r="FT13" s="339"/>
      <c r="FU13" s="339"/>
      <c r="FV13" s="339"/>
      <c r="FW13" s="339"/>
      <c r="FX13" s="339"/>
      <c r="FY13" s="339"/>
      <c r="FZ13" s="339"/>
      <c r="GA13" s="339"/>
      <c r="GB13" s="339"/>
      <c r="GC13" s="339"/>
      <c r="GD13" s="339"/>
      <c r="GE13" s="339"/>
      <c r="GF13" s="339"/>
      <c r="GG13" s="339"/>
      <c r="GH13" s="339"/>
      <c r="GI13" s="339"/>
      <c r="GJ13" s="339"/>
      <c r="GK13" s="339"/>
      <c r="GL13" s="339"/>
      <c r="GM13" s="339"/>
      <c r="GN13" s="339"/>
      <c r="GO13" s="339"/>
      <c r="GP13" s="339"/>
      <c r="GQ13" s="339"/>
      <c r="GR13" s="339"/>
      <c r="GS13" s="339"/>
      <c r="GT13" s="339"/>
      <c r="GU13" s="339"/>
      <c r="GV13" s="339"/>
      <c r="GW13" s="339"/>
      <c r="GX13" s="339"/>
      <c r="GY13" s="339"/>
      <c r="GZ13" s="339"/>
      <c r="HA13" s="339"/>
      <c r="HB13" s="339"/>
      <c r="HC13" s="339"/>
      <c r="HD13" s="339"/>
      <c r="HE13" s="339"/>
      <c r="HF13" s="339"/>
      <c r="HG13" s="339"/>
      <c r="HH13" s="339"/>
      <c r="HI13" s="339"/>
      <c r="HJ13" s="339"/>
      <c r="HK13" s="339"/>
      <c r="HL13" s="339"/>
      <c r="HM13" s="339"/>
      <c r="HN13" s="339"/>
      <c r="HO13" s="339"/>
      <c r="HP13" s="339"/>
      <c r="HQ13" s="339"/>
      <c r="HR13" s="339"/>
      <c r="HS13" s="339"/>
      <c r="HT13" s="339"/>
      <c r="HU13" s="339"/>
      <c r="HV13" s="339"/>
      <c r="HW13" s="339"/>
      <c r="HX13" s="339"/>
      <c r="HY13" s="339"/>
      <c r="HZ13" s="339"/>
      <c r="IA13" s="339"/>
      <c r="IB13" s="339"/>
      <c r="IC13" s="339"/>
      <c r="ID13" s="339"/>
      <c r="IE13" s="339"/>
      <c r="IF13" s="339"/>
      <c r="IG13" s="339"/>
      <c r="IH13" s="339"/>
      <c r="II13" s="339"/>
      <c r="IJ13" s="339"/>
      <c r="IK13" s="339"/>
      <c r="IL13" s="339"/>
      <c r="IM13" s="339"/>
      <c r="IN13" s="339"/>
      <c r="IO13" s="339"/>
      <c r="IP13" s="339"/>
      <c r="IQ13" s="339"/>
      <c r="IR13" s="339"/>
      <c r="IS13" s="339"/>
      <c r="IT13" s="339"/>
      <c r="IU13" s="339"/>
      <c r="IV13" s="339"/>
    </row>
    <row r="14" spans="1:256">
      <c r="A14" s="340" t="s">
        <v>263</v>
      </c>
      <c r="B14" s="343">
        <v>526133.6</v>
      </c>
      <c r="C14" s="343">
        <v>674388.9</v>
      </c>
      <c r="D14" s="343">
        <v>427918.9</v>
      </c>
      <c r="E14" s="309">
        <f t="shared" si="1"/>
        <v>63.452838562437783</v>
      </c>
      <c r="F14" s="309">
        <f t="shared" si="0"/>
        <v>81.33274514305873</v>
      </c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39"/>
      <c r="AJ14" s="339"/>
      <c r="AK14" s="339"/>
      <c r="AL14" s="339"/>
      <c r="AM14" s="339"/>
      <c r="AN14" s="339"/>
      <c r="AO14" s="339"/>
      <c r="AP14" s="339"/>
      <c r="AQ14" s="339"/>
      <c r="AR14" s="339"/>
      <c r="AS14" s="339"/>
      <c r="AT14" s="339"/>
      <c r="AU14" s="339"/>
      <c r="AV14" s="339"/>
      <c r="AW14" s="339"/>
      <c r="AX14" s="339"/>
      <c r="AY14" s="339"/>
      <c r="AZ14" s="339"/>
      <c r="BA14" s="339"/>
      <c r="BB14" s="339"/>
      <c r="BC14" s="339"/>
      <c r="BD14" s="339"/>
      <c r="BE14" s="339"/>
      <c r="BF14" s="339"/>
      <c r="BG14" s="339"/>
      <c r="BH14" s="339"/>
      <c r="BI14" s="339"/>
      <c r="BJ14" s="339"/>
      <c r="BK14" s="339"/>
      <c r="BL14" s="339"/>
      <c r="BM14" s="339"/>
      <c r="BN14" s="339"/>
      <c r="BO14" s="339"/>
      <c r="BP14" s="339"/>
      <c r="BQ14" s="339"/>
      <c r="BR14" s="339"/>
      <c r="BS14" s="339"/>
      <c r="BT14" s="339"/>
      <c r="BU14" s="339"/>
      <c r="BV14" s="339"/>
      <c r="BW14" s="339"/>
      <c r="BX14" s="339"/>
      <c r="BY14" s="339"/>
      <c r="BZ14" s="339"/>
      <c r="CA14" s="339"/>
      <c r="CB14" s="339"/>
      <c r="CC14" s="339"/>
      <c r="CD14" s="339"/>
      <c r="CE14" s="339"/>
      <c r="CF14" s="339"/>
      <c r="CG14" s="339"/>
      <c r="CH14" s="339"/>
      <c r="CI14" s="339"/>
      <c r="CJ14" s="339"/>
      <c r="CK14" s="339"/>
      <c r="CL14" s="339"/>
      <c r="CM14" s="339"/>
      <c r="CN14" s="339"/>
      <c r="CO14" s="339"/>
      <c r="CP14" s="339"/>
      <c r="CQ14" s="339"/>
      <c r="CR14" s="339"/>
      <c r="CS14" s="339"/>
      <c r="CT14" s="339"/>
      <c r="CU14" s="339"/>
      <c r="CV14" s="339"/>
      <c r="CW14" s="339"/>
      <c r="CX14" s="339"/>
      <c r="CY14" s="339"/>
      <c r="CZ14" s="339"/>
      <c r="DA14" s="339"/>
      <c r="DB14" s="339"/>
      <c r="DC14" s="339"/>
      <c r="DD14" s="339"/>
      <c r="DE14" s="339"/>
      <c r="DF14" s="339"/>
      <c r="DG14" s="339"/>
      <c r="DH14" s="339"/>
      <c r="DI14" s="339"/>
      <c r="DJ14" s="339"/>
      <c r="DK14" s="339"/>
      <c r="DL14" s="339"/>
      <c r="DM14" s="339"/>
      <c r="DN14" s="339"/>
      <c r="DO14" s="339"/>
      <c r="DP14" s="339"/>
      <c r="DQ14" s="339"/>
      <c r="DR14" s="339"/>
      <c r="DS14" s="339"/>
      <c r="DT14" s="339"/>
      <c r="DU14" s="339"/>
      <c r="DV14" s="339"/>
      <c r="DW14" s="339"/>
      <c r="DX14" s="339"/>
      <c r="DY14" s="339"/>
      <c r="DZ14" s="339"/>
      <c r="EA14" s="339"/>
      <c r="EB14" s="339"/>
      <c r="EC14" s="339"/>
      <c r="ED14" s="339"/>
      <c r="EE14" s="339"/>
      <c r="EF14" s="339"/>
      <c r="EG14" s="339"/>
      <c r="EH14" s="339"/>
      <c r="EI14" s="339"/>
      <c r="EJ14" s="339"/>
      <c r="EK14" s="339"/>
      <c r="EL14" s="339"/>
      <c r="EM14" s="339"/>
      <c r="EN14" s="339"/>
      <c r="EO14" s="339"/>
      <c r="EP14" s="339"/>
      <c r="EQ14" s="339"/>
      <c r="ER14" s="339"/>
      <c r="ES14" s="339"/>
      <c r="ET14" s="339"/>
      <c r="EU14" s="339"/>
      <c r="EV14" s="339"/>
      <c r="EW14" s="339"/>
      <c r="EX14" s="339"/>
      <c r="EY14" s="339"/>
      <c r="EZ14" s="339"/>
      <c r="FA14" s="339"/>
      <c r="FB14" s="339"/>
      <c r="FC14" s="339"/>
      <c r="FD14" s="339"/>
      <c r="FE14" s="339"/>
      <c r="FF14" s="339"/>
      <c r="FG14" s="339"/>
      <c r="FH14" s="339"/>
      <c r="FI14" s="339"/>
      <c r="FJ14" s="339"/>
      <c r="FK14" s="339"/>
      <c r="FL14" s="339"/>
      <c r="FM14" s="339"/>
      <c r="FN14" s="339"/>
      <c r="FO14" s="339"/>
      <c r="FP14" s="339"/>
      <c r="FQ14" s="339"/>
      <c r="FR14" s="339"/>
      <c r="FS14" s="339"/>
      <c r="FT14" s="339"/>
      <c r="FU14" s="339"/>
      <c r="FV14" s="339"/>
      <c r="FW14" s="339"/>
      <c r="FX14" s="339"/>
      <c r="FY14" s="339"/>
      <c r="FZ14" s="339"/>
      <c r="GA14" s="339"/>
      <c r="GB14" s="339"/>
      <c r="GC14" s="339"/>
      <c r="GD14" s="339"/>
      <c r="GE14" s="339"/>
      <c r="GF14" s="339"/>
      <c r="GG14" s="339"/>
      <c r="GH14" s="339"/>
      <c r="GI14" s="339"/>
      <c r="GJ14" s="339"/>
      <c r="GK14" s="339"/>
      <c r="GL14" s="339"/>
      <c r="GM14" s="339"/>
      <c r="GN14" s="339"/>
      <c r="GO14" s="339"/>
      <c r="GP14" s="339"/>
      <c r="GQ14" s="339"/>
      <c r="GR14" s="339"/>
      <c r="GS14" s="339"/>
      <c r="GT14" s="339"/>
      <c r="GU14" s="339"/>
      <c r="GV14" s="339"/>
      <c r="GW14" s="339"/>
      <c r="GX14" s="339"/>
      <c r="GY14" s="339"/>
      <c r="GZ14" s="339"/>
      <c r="HA14" s="339"/>
      <c r="HB14" s="339"/>
      <c r="HC14" s="339"/>
      <c r="HD14" s="339"/>
      <c r="HE14" s="339"/>
      <c r="HF14" s="339"/>
      <c r="HG14" s="339"/>
      <c r="HH14" s="339"/>
      <c r="HI14" s="339"/>
      <c r="HJ14" s="339"/>
      <c r="HK14" s="339"/>
      <c r="HL14" s="339"/>
      <c r="HM14" s="339"/>
      <c r="HN14" s="339"/>
      <c r="HO14" s="339"/>
      <c r="HP14" s="339"/>
      <c r="HQ14" s="339"/>
      <c r="HR14" s="339"/>
      <c r="HS14" s="339"/>
      <c r="HT14" s="339"/>
      <c r="HU14" s="339"/>
      <c r="HV14" s="339"/>
      <c r="HW14" s="339"/>
      <c r="HX14" s="339"/>
      <c r="HY14" s="339"/>
      <c r="HZ14" s="339"/>
      <c r="IA14" s="339"/>
      <c r="IB14" s="339"/>
      <c r="IC14" s="339"/>
      <c r="ID14" s="339"/>
      <c r="IE14" s="339"/>
      <c r="IF14" s="339"/>
      <c r="IG14" s="339"/>
      <c r="IH14" s="339"/>
      <c r="II14" s="339"/>
      <c r="IJ14" s="339"/>
      <c r="IK14" s="339"/>
      <c r="IL14" s="339"/>
      <c r="IM14" s="339"/>
      <c r="IN14" s="339"/>
      <c r="IO14" s="339"/>
      <c r="IP14" s="339"/>
      <c r="IQ14" s="339"/>
      <c r="IR14" s="339"/>
      <c r="IS14" s="339"/>
      <c r="IT14" s="339"/>
      <c r="IU14" s="339"/>
      <c r="IV14" s="339"/>
    </row>
    <row r="15" spans="1:256">
      <c r="A15" s="340" t="s">
        <v>264</v>
      </c>
      <c r="B15" s="343">
        <v>1240664.5</v>
      </c>
      <c r="C15" s="343">
        <v>4141467.1</v>
      </c>
      <c r="D15" s="343">
        <v>1293411.8999999999</v>
      </c>
      <c r="E15" s="309">
        <f t="shared" si="1"/>
        <v>31.230766024919042</v>
      </c>
      <c r="F15" s="309">
        <f t="shared" si="0"/>
        <v>104.25154423294936</v>
      </c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339"/>
      <c r="AZ15" s="339"/>
      <c r="BA15" s="339"/>
      <c r="BB15" s="339"/>
      <c r="BC15" s="339"/>
      <c r="BD15" s="339"/>
      <c r="BE15" s="339"/>
      <c r="BF15" s="339"/>
      <c r="BG15" s="339"/>
      <c r="BH15" s="339"/>
      <c r="BI15" s="339"/>
      <c r="BJ15" s="339"/>
      <c r="BK15" s="339"/>
      <c r="BL15" s="339"/>
      <c r="BM15" s="339"/>
      <c r="BN15" s="339"/>
      <c r="BO15" s="339"/>
      <c r="BP15" s="339"/>
      <c r="BQ15" s="339"/>
      <c r="BR15" s="339"/>
      <c r="BS15" s="339"/>
      <c r="BT15" s="339"/>
      <c r="BU15" s="339"/>
      <c r="BV15" s="339"/>
      <c r="BW15" s="339"/>
      <c r="BX15" s="339"/>
      <c r="BY15" s="339"/>
      <c r="BZ15" s="339"/>
      <c r="CA15" s="339"/>
      <c r="CB15" s="339"/>
      <c r="CC15" s="339"/>
      <c r="CD15" s="339"/>
      <c r="CE15" s="339"/>
      <c r="CF15" s="339"/>
      <c r="CG15" s="339"/>
      <c r="CH15" s="339"/>
      <c r="CI15" s="339"/>
      <c r="CJ15" s="339"/>
      <c r="CK15" s="339"/>
      <c r="CL15" s="339"/>
      <c r="CM15" s="339"/>
      <c r="CN15" s="339"/>
      <c r="CO15" s="339"/>
      <c r="CP15" s="339"/>
      <c r="CQ15" s="339"/>
      <c r="CR15" s="339"/>
      <c r="CS15" s="339"/>
      <c r="CT15" s="339"/>
      <c r="CU15" s="339"/>
      <c r="CV15" s="339"/>
      <c r="CW15" s="339"/>
      <c r="CX15" s="339"/>
      <c r="CY15" s="339"/>
      <c r="CZ15" s="339"/>
      <c r="DA15" s="339"/>
      <c r="DB15" s="339"/>
      <c r="DC15" s="339"/>
      <c r="DD15" s="339"/>
      <c r="DE15" s="339"/>
      <c r="DF15" s="339"/>
      <c r="DG15" s="339"/>
      <c r="DH15" s="339"/>
      <c r="DI15" s="339"/>
      <c r="DJ15" s="339"/>
      <c r="DK15" s="339"/>
      <c r="DL15" s="339"/>
      <c r="DM15" s="339"/>
      <c r="DN15" s="339"/>
      <c r="DO15" s="339"/>
      <c r="DP15" s="339"/>
      <c r="DQ15" s="339"/>
      <c r="DR15" s="339"/>
      <c r="DS15" s="339"/>
      <c r="DT15" s="339"/>
      <c r="DU15" s="339"/>
      <c r="DV15" s="339"/>
      <c r="DW15" s="339"/>
      <c r="DX15" s="339"/>
      <c r="DY15" s="339"/>
      <c r="DZ15" s="339"/>
      <c r="EA15" s="339"/>
      <c r="EB15" s="339"/>
      <c r="EC15" s="339"/>
      <c r="ED15" s="339"/>
      <c r="EE15" s="339"/>
      <c r="EF15" s="339"/>
      <c r="EG15" s="339"/>
      <c r="EH15" s="339"/>
      <c r="EI15" s="339"/>
      <c r="EJ15" s="339"/>
      <c r="EK15" s="339"/>
      <c r="EL15" s="339"/>
      <c r="EM15" s="339"/>
      <c r="EN15" s="339"/>
      <c r="EO15" s="339"/>
      <c r="EP15" s="339"/>
      <c r="EQ15" s="339"/>
      <c r="ER15" s="339"/>
      <c r="ES15" s="339"/>
      <c r="ET15" s="339"/>
      <c r="EU15" s="339"/>
      <c r="EV15" s="339"/>
      <c r="EW15" s="339"/>
      <c r="EX15" s="339"/>
      <c r="EY15" s="339"/>
      <c r="EZ15" s="339"/>
      <c r="FA15" s="339"/>
      <c r="FB15" s="339"/>
      <c r="FC15" s="339"/>
      <c r="FD15" s="339"/>
      <c r="FE15" s="339"/>
      <c r="FF15" s="339"/>
      <c r="FG15" s="339"/>
      <c r="FH15" s="339"/>
      <c r="FI15" s="339"/>
      <c r="FJ15" s="339"/>
      <c r="FK15" s="339"/>
      <c r="FL15" s="339"/>
      <c r="FM15" s="339"/>
      <c r="FN15" s="339"/>
      <c r="FO15" s="339"/>
      <c r="FP15" s="339"/>
      <c r="FQ15" s="339"/>
      <c r="FR15" s="339"/>
      <c r="FS15" s="339"/>
      <c r="FT15" s="339"/>
      <c r="FU15" s="339"/>
      <c r="FV15" s="339"/>
      <c r="FW15" s="339"/>
      <c r="FX15" s="339"/>
      <c r="FY15" s="339"/>
      <c r="FZ15" s="339"/>
      <c r="GA15" s="339"/>
      <c r="GB15" s="339"/>
      <c r="GC15" s="339"/>
      <c r="GD15" s="339"/>
      <c r="GE15" s="339"/>
      <c r="GF15" s="339"/>
      <c r="GG15" s="339"/>
      <c r="GH15" s="339"/>
      <c r="GI15" s="339"/>
      <c r="GJ15" s="339"/>
      <c r="GK15" s="339"/>
      <c r="GL15" s="339"/>
      <c r="GM15" s="339"/>
      <c r="GN15" s="339"/>
      <c r="GO15" s="339"/>
      <c r="GP15" s="339"/>
      <c r="GQ15" s="339"/>
      <c r="GR15" s="339"/>
      <c r="GS15" s="339"/>
      <c r="GT15" s="339"/>
      <c r="GU15" s="339"/>
      <c r="GV15" s="339"/>
      <c r="GW15" s="339"/>
      <c r="GX15" s="339"/>
      <c r="GY15" s="339"/>
      <c r="GZ15" s="339"/>
      <c r="HA15" s="339"/>
      <c r="HB15" s="339"/>
      <c r="HC15" s="339"/>
      <c r="HD15" s="339"/>
      <c r="HE15" s="339"/>
      <c r="HF15" s="339"/>
      <c r="HG15" s="339"/>
      <c r="HH15" s="339"/>
      <c r="HI15" s="339"/>
      <c r="HJ15" s="339"/>
      <c r="HK15" s="339"/>
      <c r="HL15" s="339"/>
      <c r="HM15" s="339"/>
      <c r="HN15" s="339"/>
      <c r="HO15" s="339"/>
      <c r="HP15" s="339"/>
      <c r="HQ15" s="339"/>
      <c r="HR15" s="339"/>
      <c r="HS15" s="339"/>
      <c r="HT15" s="339"/>
      <c r="HU15" s="339"/>
      <c r="HV15" s="339"/>
      <c r="HW15" s="339"/>
      <c r="HX15" s="339"/>
      <c r="HY15" s="339"/>
      <c r="HZ15" s="339"/>
      <c r="IA15" s="339"/>
      <c r="IB15" s="339"/>
      <c r="IC15" s="339"/>
      <c r="ID15" s="339"/>
      <c r="IE15" s="339"/>
      <c r="IF15" s="339"/>
      <c r="IG15" s="339"/>
      <c r="IH15" s="339"/>
      <c r="II15" s="339"/>
      <c r="IJ15" s="339"/>
      <c r="IK15" s="339"/>
      <c r="IL15" s="339"/>
      <c r="IM15" s="339"/>
      <c r="IN15" s="339"/>
      <c r="IO15" s="339"/>
      <c r="IP15" s="339"/>
      <c r="IQ15" s="339"/>
      <c r="IR15" s="339"/>
      <c r="IS15" s="339"/>
      <c r="IT15" s="339"/>
      <c r="IU15" s="339"/>
      <c r="IV15" s="339"/>
    </row>
    <row r="16" spans="1:256">
      <c r="A16" s="340" t="s">
        <v>265</v>
      </c>
      <c r="B16" s="316">
        <v>126132.5</v>
      </c>
      <c r="C16" s="316">
        <v>138910.79999999999</v>
      </c>
      <c r="D16" s="316">
        <v>138910.79999999999</v>
      </c>
      <c r="E16" s="309">
        <f t="shared" si="1"/>
        <v>100</v>
      </c>
      <c r="F16" s="309">
        <f t="shared" si="0"/>
        <v>110.13085445860501</v>
      </c>
    </row>
    <row r="17" spans="1:6">
      <c r="A17" s="340" t="s">
        <v>266</v>
      </c>
      <c r="B17" s="342">
        <v>2947347.2</v>
      </c>
      <c r="C17" s="316">
        <v>3853362.1</v>
      </c>
      <c r="D17" s="342">
        <v>3522100.9</v>
      </c>
      <c r="E17" s="309">
        <f t="shared" si="1"/>
        <v>91.403320232998595</v>
      </c>
      <c r="F17" s="309">
        <f t="shared" si="0"/>
        <v>119.50071236941477</v>
      </c>
    </row>
    <row r="18" spans="1:6">
      <c r="A18" s="344" t="s">
        <v>267</v>
      </c>
      <c r="B18" s="345">
        <v>2346419.2999999998</v>
      </c>
      <c r="C18" s="346">
        <v>3026660.3</v>
      </c>
      <c r="D18" s="345">
        <v>1597460.2</v>
      </c>
      <c r="E18" s="347">
        <v>0</v>
      </c>
      <c r="F18" s="347">
        <f t="shared" si="0"/>
        <v>68.080764593097243</v>
      </c>
    </row>
    <row r="20" spans="1:6">
      <c r="B20"/>
      <c r="C20" s="348"/>
      <c r="D20" s="348"/>
    </row>
    <row r="21" spans="1:6">
      <c r="B21"/>
      <c r="C21" s="348"/>
      <c r="D21" s="348"/>
    </row>
    <row r="22" spans="1:6">
      <c r="B22"/>
      <c r="C22" s="348"/>
      <c r="D22" s="348"/>
    </row>
    <row r="23" spans="1:6">
      <c r="B23"/>
      <c r="C23" s="348"/>
      <c r="D23" s="348"/>
    </row>
    <row r="24" spans="1:6">
      <c r="B24"/>
      <c r="C24" s="348"/>
      <c r="D24" s="348"/>
    </row>
    <row r="25" spans="1:6">
      <c r="B25"/>
      <c r="C25" s="348"/>
      <c r="D25" s="348"/>
    </row>
    <row r="26" spans="1:6">
      <c r="B26"/>
      <c r="C26" s="348"/>
      <c r="D26" s="348"/>
    </row>
    <row r="27" spans="1:6">
      <c r="B27"/>
      <c r="C27" s="348"/>
      <c r="D27" s="348"/>
    </row>
    <row r="28" spans="1:6">
      <c r="B28"/>
      <c r="C28" s="348"/>
      <c r="D28" s="348"/>
    </row>
    <row r="29" spans="1:6">
      <c r="B29"/>
      <c r="C29" s="348"/>
      <c r="D29" s="348"/>
    </row>
    <row r="30" spans="1:6">
      <c r="B30"/>
      <c r="C30" s="348"/>
      <c r="D30" s="348"/>
    </row>
    <row r="31" spans="1:6">
      <c r="B31"/>
      <c r="C31" s="348"/>
      <c r="D31" s="348"/>
    </row>
    <row r="32" spans="1:6">
      <c r="B32"/>
      <c r="C32" s="348"/>
      <c r="D32" s="348"/>
    </row>
    <row r="33" spans="2:4">
      <c r="B33"/>
      <c r="C33" s="348"/>
      <c r="D33" s="348"/>
    </row>
    <row r="34" spans="2:4">
      <c r="B34"/>
      <c r="C34" s="348"/>
      <c r="D34" s="348"/>
    </row>
    <row r="35" spans="2:4">
      <c r="B35"/>
      <c r="C35" s="348"/>
      <c r="D35" s="348"/>
    </row>
    <row r="36" spans="2:4">
      <c r="B36" s="349"/>
      <c r="C36" s="349"/>
      <c r="D36" s="349"/>
    </row>
  </sheetData>
  <mergeCells count="6">
    <mergeCell ref="A2:F2"/>
    <mergeCell ref="A3:F3"/>
    <mergeCell ref="A4:A5"/>
    <mergeCell ref="B4:B5"/>
    <mergeCell ref="C4:E4"/>
    <mergeCell ref="F4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D26" sqref="D26"/>
    </sheetView>
  </sheetViews>
  <sheetFormatPr defaultColWidth="15.28515625" defaultRowHeight="12.75"/>
  <cols>
    <col min="1" max="1" width="15.28515625" style="351"/>
    <col min="2" max="7" width="15.28515625" style="352"/>
    <col min="8" max="16384" width="15.28515625" style="351"/>
  </cols>
  <sheetData>
    <row r="1" spans="1:8" ht="15">
      <c r="A1" s="350" t="s">
        <v>268</v>
      </c>
      <c r="B1" s="350"/>
      <c r="C1" s="350"/>
      <c r="D1" s="350"/>
      <c r="E1" s="350"/>
      <c r="F1" s="350"/>
      <c r="G1" s="350"/>
    </row>
    <row r="4" spans="1:8">
      <c r="A4" s="331" t="s">
        <v>47</v>
      </c>
      <c r="B4" s="331" t="s">
        <v>269</v>
      </c>
      <c r="C4" s="331"/>
      <c r="D4" s="331"/>
      <c r="E4" s="331" t="s">
        <v>270</v>
      </c>
      <c r="F4" s="331"/>
      <c r="G4" s="331"/>
    </row>
    <row r="5" spans="1:8">
      <c r="A5" s="331"/>
      <c r="B5" s="353" t="s">
        <v>271</v>
      </c>
      <c r="C5" s="353" t="s">
        <v>272</v>
      </c>
      <c r="D5" s="353" t="s">
        <v>24</v>
      </c>
      <c r="E5" s="353" t="s">
        <v>271</v>
      </c>
      <c r="F5" s="353" t="s">
        <v>272</v>
      </c>
      <c r="G5" s="353" t="s">
        <v>24</v>
      </c>
    </row>
    <row r="6" spans="1:8" s="359" customFormat="1">
      <c r="A6" s="354" t="s">
        <v>31</v>
      </c>
      <c r="B6" s="355">
        <v>70850.399999999994</v>
      </c>
      <c r="C6" s="355">
        <v>63278.1</v>
      </c>
      <c r="D6" s="356">
        <f>(C6/B6)*100</f>
        <v>89.312269232072097</v>
      </c>
      <c r="E6" s="357">
        <v>6220</v>
      </c>
      <c r="F6" s="357">
        <v>4261.3999999999996</v>
      </c>
      <c r="G6" s="356">
        <f t="shared" ref="G6:G22" si="0">(F6/E6)*100</f>
        <v>68.511254019292593</v>
      </c>
      <c r="H6" s="358"/>
    </row>
    <row r="7" spans="1:8" s="359" customFormat="1">
      <c r="A7" s="354" t="s">
        <v>32</v>
      </c>
      <c r="B7" s="355">
        <v>67979.8</v>
      </c>
      <c r="C7" s="355">
        <v>77041.8</v>
      </c>
      <c r="D7" s="356">
        <f t="shared" ref="D7:D22" si="1">(C7/B7)*100</f>
        <v>113.33043051023981</v>
      </c>
      <c r="E7" s="357">
        <v>7250.3</v>
      </c>
      <c r="F7" s="357">
        <v>4862</v>
      </c>
      <c r="G7" s="356">
        <f t="shared" si="0"/>
        <v>67.059294098175243</v>
      </c>
    </row>
    <row r="8" spans="1:8" s="359" customFormat="1">
      <c r="A8" s="354" t="s">
        <v>273</v>
      </c>
      <c r="B8" s="355">
        <v>172971.4</v>
      </c>
      <c r="C8" s="355">
        <v>105505.3</v>
      </c>
      <c r="D8" s="356">
        <f t="shared" si="1"/>
        <v>60.995806243113023</v>
      </c>
      <c r="E8" s="357">
        <v>29330</v>
      </c>
      <c r="F8" s="357">
        <v>5865</v>
      </c>
      <c r="G8" s="356">
        <f t="shared" si="0"/>
        <v>19.996590521650187</v>
      </c>
    </row>
    <row r="9" spans="1:8" s="359" customFormat="1">
      <c r="A9" s="354" t="s">
        <v>34</v>
      </c>
      <c r="B9" s="355">
        <v>51458</v>
      </c>
      <c r="C9" s="355">
        <v>48396.1</v>
      </c>
      <c r="D9" s="356">
        <f t="shared" si="1"/>
        <v>94.049710443468456</v>
      </c>
      <c r="E9" s="357">
        <v>6160</v>
      </c>
      <c r="F9" s="357">
        <v>4028.7</v>
      </c>
      <c r="G9" s="356">
        <f t="shared" si="0"/>
        <v>65.400974025974023</v>
      </c>
    </row>
    <row r="10" spans="1:8" s="359" customFormat="1">
      <c r="A10" s="354" t="s">
        <v>35</v>
      </c>
      <c r="B10" s="355">
        <v>180469</v>
      </c>
      <c r="C10" s="355">
        <v>150235.6</v>
      </c>
      <c r="D10" s="356">
        <f t="shared" si="1"/>
        <v>83.247316713673825</v>
      </c>
      <c r="E10" s="357">
        <v>29610</v>
      </c>
      <c r="F10" s="357">
        <v>4888.7</v>
      </c>
      <c r="G10" s="356">
        <f t="shared" si="0"/>
        <v>16.510300574130358</v>
      </c>
    </row>
    <row r="11" spans="1:8" s="359" customFormat="1">
      <c r="A11" s="354" t="s">
        <v>36</v>
      </c>
      <c r="B11" s="355">
        <v>72872.600000000006</v>
      </c>
      <c r="C11" s="355">
        <v>76628.3</v>
      </c>
      <c r="D11" s="356">
        <f t="shared" si="1"/>
        <v>105.15378894124814</v>
      </c>
      <c r="E11" s="357">
        <v>5562</v>
      </c>
      <c r="F11" s="357">
        <v>7047</v>
      </c>
      <c r="G11" s="356">
        <f t="shared" si="0"/>
        <v>126.6990291262136</v>
      </c>
    </row>
    <row r="12" spans="1:8" s="359" customFormat="1">
      <c r="A12" s="354" t="s">
        <v>37</v>
      </c>
      <c r="B12" s="355">
        <v>1443834</v>
      </c>
      <c r="C12" s="355">
        <v>1370999.6</v>
      </c>
      <c r="D12" s="356">
        <f t="shared" si="1"/>
        <v>94.95548657255614</v>
      </c>
      <c r="E12" s="357">
        <v>369190</v>
      </c>
      <c r="F12" s="357">
        <v>7197.1</v>
      </c>
      <c r="G12" s="356">
        <f t="shared" si="0"/>
        <v>1.9494298328773803</v>
      </c>
    </row>
    <row r="13" spans="1:8" s="359" customFormat="1">
      <c r="A13" s="354" t="s">
        <v>38</v>
      </c>
      <c r="B13" s="355">
        <v>157762.9</v>
      </c>
      <c r="C13" s="355">
        <v>150314.4</v>
      </c>
      <c r="D13" s="356">
        <f t="shared" si="1"/>
        <v>95.278674517266097</v>
      </c>
      <c r="E13" s="357">
        <v>26900</v>
      </c>
      <c r="F13" s="357">
        <v>32300.1</v>
      </c>
      <c r="G13" s="356">
        <f t="shared" si="0"/>
        <v>120.07472118959109</v>
      </c>
    </row>
    <row r="14" spans="1:8" s="359" customFormat="1">
      <c r="A14" s="354" t="s">
        <v>39</v>
      </c>
      <c r="B14" s="355">
        <v>120519.1</v>
      </c>
      <c r="C14" s="355">
        <v>183918.3</v>
      </c>
      <c r="D14" s="356">
        <f t="shared" si="1"/>
        <v>152.60510574672395</v>
      </c>
      <c r="E14" s="357">
        <v>11780</v>
      </c>
      <c r="F14" s="357">
        <v>43404.3</v>
      </c>
      <c r="G14" s="356">
        <f t="shared" si="0"/>
        <v>368.45755517826831</v>
      </c>
    </row>
    <row r="15" spans="1:8" s="359" customFormat="1">
      <c r="A15" s="354" t="s">
        <v>40</v>
      </c>
      <c r="B15" s="355">
        <v>63783.6</v>
      </c>
      <c r="C15" s="355">
        <v>72121.399999999994</v>
      </c>
      <c r="D15" s="356">
        <f t="shared" si="1"/>
        <v>113.07201224139121</v>
      </c>
      <c r="E15" s="357">
        <v>6630</v>
      </c>
      <c r="F15" s="357">
        <v>5788.1</v>
      </c>
      <c r="G15" s="356">
        <f t="shared" si="0"/>
        <v>87.30165912518855</v>
      </c>
    </row>
    <row r="16" spans="1:8" s="359" customFormat="1">
      <c r="A16" s="354" t="s">
        <v>41</v>
      </c>
      <c r="B16" s="355">
        <v>110067.5</v>
      </c>
      <c r="C16" s="355">
        <v>99707.8</v>
      </c>
      <c r="D16" s="356">
        <f t="shared" si="1"/>
        <v>90.587866536443556</v>
      </c>
      <c r="E16" s="357">
        <v>8171</v>
      </c>
      <c r="F16" s="357">
        <v>7286.5</v>
      </c>
      <c r="G16" s="356">
        <f t="shared" si="0"/>
        <v>89.1751315628442</v>
      </c>
    </row>
    <row r="17" spans="1:7" s="359" customFormat="1">
      <c r="A17" s="354" t="s">
        <v>42</v>
      </c>
      <c r="B17" s="355">
        <v>67247.3</v>
      </c>
      <c r="C17" s="355">
        <v>80125.600000000006</v>
      </c>
      <c r="D17" s="356">
        <f t="shared" si="1"/>
        <v>119.15065734981182</v>
      </c>
      <c r="E17" s="357">
        <v>8298</v>
      </c>
      <c r="F17" s="357">
        <v>7388.4</v>
      </c>
      <c r="G17" s="356">
        <f t="shared" si="0"/>
        <v>89.038322487346349</v>
      </c>
    </row>
    <row r="18" spans="1:7" s="359" customFormat="1">
      <c r="A18" s="354" t="s">
        <v>43</v>
      </c>
      <c r="B18" s="355">
        <v>191583.9</v>
      </c>
      <c r="C18" s="355">
        <v>192898.1</v>
      </c>
      <c r="D18" s="356">
        <f t="shared" si="1"/>
        <v>100.68596578313731</v>
      </c>
      <c r="E18" s="357">
        <v>15454</v>
      </c>
      <c r="F18" s="357">
        <v>11661.1</v>
      </c>
      <c r="G18" s="356">
        <f t="shared" si="0"/>
        <v>75.456839653164238</v>
      </c>
    </row>
    <row r="19" spans="1:7" s="359" customFormat="1">
      <c r="A19" s="354" t="s">
        <v>45</v>
      </c>
      <c r="B19" s="355">
        <v>242883.3</v>
      </c>
      <c r="C19" s="355">
        <v>274328.7</v>
      </c>
      <c r="D19" s="356">
        <f t="shared" si="1"/>
        <v>112.94671144537315</v>
      </c>
      <c r="E19" s="357">
        <v>20910</v>
      </c>
      <c r="F19" s="357">
        <v>25783.7</v>
      </c>
      <c r="G19" s="356">
        <f t="shared" si="0"/>
        <v>123.30798660927786</v>
      </c>
    </row>
    <row r="20" spans="1:7" s="359" customFormat="1">
      <c r="A20" s="354" t="s">
        <v>44</v>
      </c>
      <c r="B20" s="355">
        <v>76042.600000000006</v>
      </c>
      <c r="C20" s="355">
        <v>87408.4</v>
      </c>
      <c r="D20" s="356">
        <v>86</v>
      </c>
      <c r="E20" s="357">
        <v>6850</v>
      </c>
      <c r="F20" s="357">
        <v>6536.4</v>
      </c>
      <c r="G20" s="356">
        <f t="shared" si="0"/>
        <v>95.421897810218965</v>
      </c>
    </row>
    <row r="21" spans="1:7" s="359" customFormat="1">
      <c r="A21" s="354" t="s">
        <v>274</v>
      </c>
      <c r="B21" s="355">
        <v>1873977</v>
      </c>
      <c r="C21" s="355">
        <v>1650995.9</v>
      </c>
      <c r="D21" s="356">
        <f t="shared" si="1"/>
        <v>88.101182671932463</v>
      </c>
      <c r="E21" s="357">
        <v>264142</v>
      </c>
      <c r="F21" s="357">
        <v>202875.3</v>
      </c>
      <c r="G21" s="356">
        <f t="shared" si="0"/>
        <v>76.805392554005039</v>
      </c>
    </row>
    <row r="22" spans="1:7" s="359" customFormat="1">
      <c r="A22" s="360" t="s">
        <v>46</v>
      </c>
      <c r="B22" s="361">
        <f>SUM(B6:B21)</f>
        <v>4964302.4000000004</v>
      </c>
      <c r="C22" s="361">
        <f>SUM(C6:C21)</f>
        <v>4683903.4000000004</v>
      </c>
      <c r="D22" s="362">
        <f t="shared" si="1"/>
        <v>94.351693804954351</v>
      </c>
      <c r="E22" s="362">
        <f>SUM(E6:E21)</f>
        <v>822457.3</v>
      </c>
      <c r="F22" s="362">
        <f>SUM(F6:F21)</f>
        <v>381173.80000000005</v>
      </c>
      <c r="G22" s="362">
        <f t="shared" si="0"/>
        <v>46.345725182328614</v>
      </c>
    </row>
    <row r="23" spans="1:7" s="359" customFormat="1">
      <c r="A23" s="363"/>
      <c r="B23" s="364"/>
      <c r="C23" s="364"/>
      <c r="D23" s="364"/>
      <c r="E23" s="365"/>
      <c r="F23" s="364"/>
      <c r="G23" s="364"/>
    </row>
    <row r="24" spans="1:7" s="359" customFormat="1">
      <c r="A24" s="363"/>
      <c r="B24" s="364"/>
      <c r="C24" s="364"/>
      <c r="D24" s="364"/>
      <c r="E24" s="365"/>
      <c r="F24" s="364"/>
      <c r="G24" s="364"/>
    </row>
    <row r="25" spans="1:7" s="359" customFormat="1">
      <c r="A25" s="363"/>
      <c r="B25" s="364"/>
      <c r="C25" s="364"/>
      <c r="D25" s="364"/>
      <c r="E25" s="365"/>
      <c r="F25" s="364"/>
      <c r="G25" s="364"/>
    </row>
  </sheetData>
  <mergeCells count="4">
    <mergeCell ref="A1:G1"/>
    <mergeCell ref="A4:A5"/>
    <mergeCell ref="B4:D4"/>
    <mergeCell ref="E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G18" sqref="G18"/>
    </sheetView>
  </sheetViews>
  <sheetFormatPr defaultRowHeight="15"/>
  <sheetData>
    <row r="1" spans="1:14" ht="15.75">
      <c r="A1" s="366"/>
      <c r="B1" s="367" t="s">
        <v>275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6"/>
    </row>
    <row r="2" spans="1:14" ht="15.75">
      <c r="A2" s="366"/>
      <c r="B2" s="366"/>
      <c r="C2" s="367" t="s">
        <v>276</v>
      </c>
      <c r="D2" s="367"/>
      <c r="E2" s="367"/>
      <c r="F2" s="367"/>
      <c r="G2" s="367"/>
      <c r="H2" s="367"/>
      <c r="I2" s="367"/>
      <c r="J2" s="367"/>
      <c r="K2" s="367"/>
      <c r="L2" s="367"/>
      <c r="M2" s="366"/>
      <c r="N2" s="366"/>
    </row>
    <row r="3" spans="1:14">
      <c r="A3" s="366"/>
      <c r="B3" s="366"/>
      <c r="C3" s="368"/>
      <c r="D3" s="366"/>
      <c r="E3" s="366"/>
      <c r="F3" s="366"/>
      <c r="G3" s="366"/>
      <c r="H3" s="369"/>
      <c r="I3" s="369"/>
      <c r="J3" s="369"/>
      <c r="K3" s="369"/>
      <c r="L3" s="370"/>
      <c r="M3" s="366"/>
      <c r="N3" s="366"/>
    </row>
    <row r="4" spans="1:14">
      <c r="A4" s="371" t="s">
        <v>277</v>
      </c>
      <c r="B4" s="371" t="s">
        <v>160</v>
      </c>
      <c r="C4" s="371"/>
      <c r="D4" s="372" t="s">
        <v>278</v>
      </c>
      <c r="E4" s="372"/>
      <c r="F4" s="372" t="s">
        <v>279</v>
      </c>
      <c r="G4" s="372"/>
      <c r="H4" s="372" t="s">
        <v>280</v>
      </c>
      <c r="I4" s="372"/>
      <c r="J4" s="372" t="s">
        <v>281</v>
      </c>
      <c r="K4" s="372"/>
      <c r="L4" s="372" t="s">
        <v>282</v>
      </c>
      <c r="M4" s="372"/>
      <c r="N4" s="372"/>
    </row>
    <row r="5" spans="1:14" ht="38.25">
      <c r="A5" s="371"/>
      <c r="B5" s="371"/>
      <c r="C5" s="371"/>
      <c r="D5" s="373" t="s">
        <v>217</v>
      </c>
      <c r="E5" s="373" t="s">
        <v>218</v>
      </c>
      <c r="F5" s="373" t="s">
        <v>217</v>
      </c>
      <c r="G5" s="373" t="s">
        <v>218</v>
      </c>
      <c r="H5" s="373" t="s">
        <v>217</v>
      </c>
      <c r="I5" s="373" t="s">
        <v>218</v>
      </c>
      <c r="J5" s="373" t="s">
        <v>217</v>
      </c>
      <c r="K5" s="373" t="s">
        <v>218</v>
      </c>
      <c r="L5" s="373" t="s">
        <v>217</v>
      </c>
      <c r="M5" s="373" t="s">
        <v>218</v>
      </c>
      <c r="N5" s="374" t="s">
        <v>283</v>
      </c>
    </row>
    <row r="6" spans="1:14" ht="25.5">
      <c r="A6" s="375">
        <v>1</v>
      </c>
      <c r="B6" s="376" t="s">
        <v>284</v>
      </c>
      <c r="C6" s="311" t="s">
        <v>285</v>
      </c>
      <c r="D6" s="377">
        <v>4729.6000000000004</v>
      </c>
      <c r="E6" s="377">
        <v>8646</v>
      </c>
      <c r="F6" s="378">
        <v>1140.8</v>
      </c>
      <c r="G6" s="378">
        <v>1000.5</v>
      </c>
      <c r="H6" s="378">
        <v>9278.6</v>
      </c>
      <c r="I6" s="378">
        <v>7193.6</v>
      </c>
      <c r="J6" s="378">
        <v>100</v>
      </c>
      <c r="K6" s="378">
        <v>0</v>
      </c>
      <c r="L6" s="378">
        <f>D6+F6+H6+J6</f>
        <v>15249</v>
      </c>
      <c r="M6" s="378">
        <f>E6+G6+I6+K6</f>
        <v>16840.099999999999</v>
      </c>
      <c r="N6" s="378">
        <f t="shared" ref="N6:N11" si="0">M6/L6*100</f>
        <v>110.43412682798872</v>
      </c>
    </row>
    <row r="7" spans="1:14" ht="25.5">
      <c r="A7" s="375"/>
      <c r="B7" s="376" t="s">
        <v>286</v>
      </c>
      <c r="C7" s="311" t="s">
        <v>287</v>
      </c>
      <c r="D7" s="377">
        <v>7303.3</v>
      </c>
      <c r="E7" s="377">
        <v>8684</v>
      </c>
      <c r="F7" s="378">
        <v>1790.1</v>
      </c>
      <c r="G7" s="378">
        <v>2189.5</v>
      </c>
      <c r="H7" s="378">
        <v>398.6</v>
      </c>
      <c r="I7" s="378">
        <v>3549.9</v>
      </c>
      <c r="J7" s="378">
        <v>434.5</v>
      </c>
      <c r="K7" s="378">
        <v>248</v>
      </c>
      <c r="L7" s="378">
        <f t="shared" ref="L7:M11" si="1">D7+F7+H7+J7</f>
        <v>9926.5</v>
      </c>
      <c r="M7" s="378">
        <f>E7+G7+I7+K7</f>
        <v>14671.4</v>
      </c>
      <c r="N7" s="378">
        <f t="shared" si="0"/>
        <v>147.80033244345944</v>
      </c>
    </row>
    <row r="8" spans="1:14">
      <c r="A8" s="379">
        <v>2</v>
      </c>
      <c r="B8" s="380" t="s">
        <v>288</v>
      </c>
      <c r="C8" s="380"/>
      <c r="D8" s="378">
        <v>50881.3</v>
      </c>
      <c r="E8" s="378">
        <v>56294</v>
      </c>
      <c r="F8" s="378">
        <v>8406.2000000000007</v>
      </c>
      <c r="G8" s="378">
        <v>10727.2</v>
      </c>
      <c r="H8" s="378">
        <v>23501.5</v>
      </c>
      <c r="I8" s="378">
        <v>27172.2</v>
      </c>
      <c r="J8" s="378">
        <v>445.8</v>
      </c>
      <c r="K8" s="378">
        <v>65.7</v>
      </c>
      <c r="L8" s="378">
        <f t="shared" si="1"/>
        <v>83234.8</v>
      </c>
      <c r="M8" s="378">
        <f t="shared" si="1"/>
        <v>94259.099999999991</v>
      </c>
      <c r="N8" s="378">
        <f t="shared" si="0"/>
        <v>113.24482067596723</v>
      </c>
    </row>
    <row r="9" spans="1:14">
      <c r="A9" s="379">
        <v>3</v>
      </c>
      <c r="B9" s="380" t="s">
        <v>289</v>
      </c>
      <c r="C9" s="380"/>
      <c r="D9" s="378">
        <v>215.5</v>
      </c>
      <c r="E9" s="378">
        <v>329.6</v>
      </c>
      <c r="F9" s="378">
        <v>194.4</v>
      </c>
      <c r="G9" s="378">
        <v>458.2</v>
      </c>
      <c r="H9" s="378">
        <v>130.69999999999999</v>
      </c>
      <c r="I9" s="378">
        <v>69.099999999999994</v>
      </c>
      <c r="J9" s="378">
        <v>19.600000000000001</v>
      </c>
      <c r="K9" s="378">
        <v>3.6</v>
      </c>
      <c r="L9" s="378">
        <f t="shared" si="1"/>
        <v>560.19999999999993</v>
      </c>
      <c r="M9" s="378">
        <f t="shared" si="1"/>
        <v>860.5</v>
      </c>
      <c r="N9" s="378">
        <f t="shared" si="0"/>
        <v>153.60585505176724</v>
      </c>
    </row>
    <row r="10" spans="1:14">
      <c r="A10" s="379"/>
      <c r="B10" s="380" t="s">
        <v>290</v>
      </c>
      <c r="C10" s="380"/>
      <c r="D10" s="378">
        <v>391.2</v>
      </c>
      <c r="E10" s="378">
        <v>452.7</v>
      </c>
      <c r="F10" s="378">
        <v>500.5</v>
      </c>
      <c r="G10" s="378">
        <v>167.8</v>
      </c>
      <c r="H10" s="378">
        <v>90.2</v>
      </c>
      <c r="I10" s="378">
        <v>44.9</v>
      </c>
      <c r="J10" s="378">
        <v>47.2</v>
      </c>
      <c r="K10" s="378">
        <v>28</v>
      </c>
      <c r="L10" s="378">
        <f t="shared" si="1"/>
        <v>1029.1000000000001</v>
      </c>
      <c r="M10" s="378">
        <f t="shared" si="1"/>
        <v>693.4</v>
      </c>
      <c r="N10" s="378">
        <f t="shared" si="0"/>
        <v>67.379263434068591</v>
      </c>
    </row>
    <row r="11" spans="1:14">
      <c r="A11" s="381">
        <v>4</v>
      </c>
      <c r="B11" s="382" t="s">
        <v>291</v>
      </c>
      <c r="C11" s="382"/>
      <c r="D11" s="383">
        <v>20191.5</v>
      </c>
      <c r="E11" s="383">
        <v>25299.5</v>
      </c>
      <c r="F11" s="383">
        <v>3129.2</v>
      </c>
      <c r="G11" s="383">
        <v>4111.3</v>
      </c>
      <c r="H11" s="383">
        <v>7567.3</v>
      </c>
      <c r="I11" s="383">
        <v>9066.5</v>
      </c>
      <c r="J11" s="383">
        <v>189.5</v>
      </c>
      <c r="K11" s="383">
        <v>253.7</v>
      </c>
      <c r="L11" s="383">
        <f t="shared" si="1"/>
        <v>31077.5</v>
      </c>
      <c r="M11" s="383">
        <f t="shared" si="1"/>
        <v>38731</v>
      </c>
      <c r="N11" s="383">
        <f t="shared" si="0"/>
        <v>124.62714182286221</v>
      </c>
    </row>
  </sheetData>
  <mergeCells count="14">
    <mergeCell ref="A6:A7"/>
    <mergeCell ref="B8:C8"/>
    <mergeCell ref="B9:C9"/>
    <mergeCell ref="B10:C10"/>
    <mergeCell ref="B11:C11"/>
    <mergeCell ref="B1:M1"/>
    <mergeCell ref="C2:L2"/>
    <mergeCell ref="A4:A5"/>
    <mergeCell ref="B4:C5"/>
    <mergeCell ref="D4:E4"/>
    <mergeCell ref="F4:G4"/>
    <mergeCell ref="H4:I4"/>
    <mergeCell ref="J4:K4"/>
    <mergeCell ref="L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K27" sqref="K27"/>
    </sheetView>
  </sheetViews>
  <sheetFormatPr defaultRowHeight="14.25"/>
  <cols>
    <col min="1" max="1" width="17.140625" style="21" customWidth="1"/>
    <col min="2" max="6" width="11.85546875" style="21" customWidth="1"/>
    <col min="7" max="7" width="8.7109375" style="21" customWidth="1"/>
    <col min="8" max="16384" width="9.140625" style="21"/>
  </cols>
  <sheetData>
    <row r="1" spans="1:8">
      <c r="F1" s="226"/>
      <c r="G1" s="226"/>
    </row>
    <row r="2" spans="1:8" ht="33.75" customHeight="1">
      <c r="A2" s="220" t="s">
        <v>53</v>
      </c>
      <c r="B2" s="220"/>
      <c r="C2" s="220"/>
      <c r="D2" s="220"/>
      <c r="E2" s="220"/>
      <c r="F2" s="220"/>
      <c r="G2" s="220"/>
    </row>
    <row r="3" spans="1:8">
      <c r="A3" s="22" t="s">
        <v>54</v>
      </c>
      <c r="B3" s="23"/>
      <c r="C3" s="24"/>
      <c r="D3" s="24"/>
      <c r="E3" s="24"/>
      <c r="F3" s="25"/>
      <c r="G3" s="25"/>
    </row>
    <row r="4" spans="1:8">
      <c r="A4" s="221" t="s">
        <v>47</v>
      </c>
      <c r="B4" s="223" t="s">
        <v>29</v>
      </c>
      <c r="C4" s="224"/>
      <c r="D4" s="224"/>
      <c r="E4" s="225" t="s">
        <v>30</v>
      </c>
      <c r="F4" s="225"/>
      <c r="G4" s="225"/>
    </row>
    <row r="5" spans="1:8">
      <c r="A5" s="222"/>
      <c r="B5" s="26" t="s">
        <v>25</v>
      </c>
      <c r="C5" s="26" t="s">
        <v>26</v>
      </c>
      <c r="D5" s="26" t="s">
        <v>24</v>
      </c>
      <c r="E5" s="26" t="s">
        <v>27</v>
      </c>
      <c r="F5" s="26" t="s">
        <v>28</v>
      </c>
      <c r="G5" s="27" t="s">
        <v>24</v>
      </c>
    </row>
    <row r="6" spans="1:8" ht="15.75" customHeight="1">
      <c r="A6" s="28" t="s">
        <v>31</v>
      </c>
      <c r="B6" s="29">
        <v>136557.9</v>
      </c>
      <c r="C6" s="29">
        <v>149428.9</v>
      </c>
      <c r="D6" s="29">
        <f>(C6/B6)*100</f>
        <v>109.42530604234541</v>
      </c>
      <c r="E6" s="29">
        <v>613295.5</v>
      </c>
      <c r="F6" s="29">
        <v>613295.5</v>
      </c>
      <c r="G6" s="29">
        <f>(F6/E6)*100</f>
        <v>100</v>
      </c>
      <c r="H6" s="30"/>
    </row>
    <row r="7" spans="1:8" ht="15.75" customHeight="1">
      <c r="A7" s="28" t="s">
        <v>32</v>
      </c>
      <c r="B7" s="29">
        <v>153288.5</v>
      </c>
      <c r="C7" s="29">
        <v>161460.1</v>
      </c>
      <c r="D7" s="29">
        <f t="shared" ref="D7:D20" si="0">(C7/B7)*100</f>
        <v>105.33086304582535</v>
      </c>
      <c r="E7" s="29">
        <v>653974.6</v>
      </c>
      <c r="F7" s="29">
        <v>653974.6</v>
      </c>
      <c r="G7" s="29">
        <f>(F7/E7)*100</f>
        <v>100</v>
      </c>
      <c r="H7" s="30"/>
    </row>
    <row r="8" spans="1:8" ht="15.75" customHeight="1">
      <c r="A8" s="28" t="s">
        <v>33</v>
      </c>
      <c r="B8" s="29">
        <v>161324.1</v>
      </c>
      <c r="C8" s="29">
        <v>179721.3</v>
      </c>
      <c r="D8" s="29">
        <f t="shared" si="0"/>
        <v>111.40387580032989</v>
      </c>
      <c r="E8" s="29">
        <v>505181.6</v>
      </c>
      <c r="F8" s="29">
        <v>505181.6</v>
      </c>
      <c r="G8" s="29">
        <f t="shared" ref="G8:G21" si="1">(F8/E8)*100</f>
        <v>100</v>
      </c>
      <c r="H8" s="30"/>
    </row>
    <row r="9" spans="1:8" ht="15.75" customHeight="1">
      <c r="A9" s="28" t="s">
        <v>34</v>
      </c>
      <c r="B9" s="29">
        <v>112442.9</v>
      </c>
      <c r="C9" s="29">
        <v>114197.1</v>
      </c>
      <c r="D9" s="29">
        <f t="shared" si="0"/>
        <v>101.56008071652369</v>
      </c>
      <c r="E9" s="29">
        <v>306949.8</v>
      </c>
      <c r="F9" s="29">
        <v>306949.8</v>
      </c>
      <c r="G9" s="29">
        <f t="shared" si="1"/>
        <v>100</v>
      </c>
      <c r="H9" s="30"/>
    </row>
    <row r="10" spans="1:8" ht="15.75" customHeight="1">
      <c r="A10" s="28" t="s">
        <v>35</v>
      </c>
      <c r="B10" s="29">
        <v>132049.70000000001</v>
      </c>
      <c r="C10" s="29">
        <v>178746.2</v>
      </c>
      <c r="D10" s="29">
        <f t="shared" si="0"/>
        <v>135.3628217254564</v>
      </c>
      <c r="E10" s="29">
        <v>320212</v>
      </c>
      <c r="F10" s="29">
        <v>320212</v>
      </c>
      <c r="G10" s="29">
        <f t="shared" si="1"/>
        <v>100</v>
      </c>
      <c r="H10" s="30"/>
    </row>
    <row r="11" spans="1:8" ht="15.75" customHeight="1">
      <c r="A11" s="28" t="s">
        <v>36</v>
      </c>
      <c r="B11" s="29">
        <v>149253</v>
      </c>
      <c r="C11" s="29">
        <v>151601.9</v>
      </c>
      <c r="D11" s="29">
        <f t="shared" si="0"/>
        <v>101.57377071147648</v>
      </c>
      <c r="E11" s="29">
        <v>406395.6</v>
      </c>
      <c r="F11" s="29">
        <v>406395.6</v>
      </c>
      <c r="G11" s="29">
        <f t="shared" si="1"/>
        <v>100</v>
      </c>
      <c r="H11" s="30"/>
    </row>
    <row r="12" spans="1:8" ht="15.75" customHeight="1">
      <c r="A12" s="28" t="s">
        <v>37</v>
      </c>
      <c r="B12" s="29">
        <v>363309.9</v>
      </c>
      <c r="C12" s="29">
        <v>360056.9</v>
      </c>
      <c r="D12" s="29">
        <f t="shared" si="0"/>
        <v>99.104621151254065</v>
      </c>
      <c r="E12" s="29">
        <v>581488.9</v>
      </c>
      <c r="F12" s="29">
        <v>581488.9</v>
      </c>
      <c r="G12" s="29">
        <f>(F12/E12)*100</f>
        <v>100</v>
      </c>
      <c r="H12" s="30"/>
    </row>
    <row r="13" spans="1:8" ht="15.75" customHeight="1">
      <c r="A13" s="28" t="s">
        <v>38</v>
      </c>
      <c r="B13" s="29">
        <v>177754.3</v>
      </c>
      <c r="C13" s="29">
        <v>204174.2</v>
      </c>
      <c r="D13" s="29">
        <f t="shared" si="0"/>
        <v>114.86315661562057</v>
      </c>
      <c r="E13" s="29">
        <v>682072.4</v>
      </c>
      <c r="F13" s="29">
        <v>682072.4</v>
      </c>
      <c r="G13" s="29">
        <f t="shared" si="1"/>
        <v>100</v>
      </c>
      <c r="H13" s="30"/>
    </row>
    <row r="14" spans="1:8" ht="15.75" customHeight="1">
      <c r="A14" s="28" t="s">
        <v>39</v>
      </c>
      <c r="B14" s="29">
        <v>195299.8</v>
      </c>
      <c r="C14" s="29">
        <v>223067.9</v>
      </c>
      <c r="D14" s="29">
        <f t="shared" si="0"/>
        <v>114.21819172369865</v>
      </c>
      <c r="E14" s="29">
        <v>650063.6</v>
      </c>
      <c r="F14" s="29">
        <v>650063.6</v>
      </c>
      <c r="G14" s="29">
        <f t="shared" si="1"/>
        <v>100</v>
      </c>
      <c r="H14" s="30"/>
    </row>
    <row r="15" spans="1:8" ht="15.75" customHeight="1">
      <c r="A15" s="28" t="s">
        <v>40</v>
      </c>
      <c r="B15" s="29">
        <v>153878.9</v>
      </c>
      <c r="C15" s="29">
        <v>180275</v>
      </c>
      <c r="D15" s="29">
        <f t="shared" si="0"/>
        <v>117.1538138107304</v>
      </c>
      <c r="E15" s="29">
        <v>542256.1</v>
      </c>
      <c r="F15" s="29">
        <v>542256.1</v>
      </c>
      <c r="G15" s="29">
        <f t="shared" si="1"/>
        <v>100</v>
      </c>
      <c r="H15" s="30"/>
    </row>
    <row r="16" spans="1:8" ht="15.75" customHeight="1">
      <c r="A16" s="28" t="s">
        <v>41</v>
      </c>
      <c r="B16" s="29">
        <v>192416.3</v>
      </c>
      <c r="C16" s="29">
        <v>201885.7</v>
      </c>
      <c r="D16" s="29">
        <f t="shared" si="0"/>
        <v>104.9213086417315</v>
      </c>
      <c r="E16" s="29">
        <v>677743.9</v>
      </c>
      <c r="F16" s="29">
        <v>677743.9</v>
      </c>
      <c r="G16" s="29">
        <f t="shared" si="1"/>
        <v>100</v>
      </c>
      <c r="H16" s="30"/>
    </row>
    <row r="17" spans="1:8" ht="15.75" customHeight="1">
      <c r="A17" s="28" t="s">
        <v>42</v>
      </c>
      <c r="B17" s="29">
        <v>151501.20000000001</v>
      </c>
      <c r="C17" s="29">
        <v>163901.1</v>
      </c>
      <c r="D17" s="29">
        <f t="shared" si="0"/>
        <v>108.18468764603844</v>
      </c>
      <c r="E17" s="29">
        <v>560834.9</v>
      </c>
      <c r="F17" s="29">
        <v>560834.9</v>
      </c>
      <c r="G17" s="29">
        <f t="shared" si="1"/>
        <v>100</v>
      </c>
      <c r="H17" s="30"/>
    </row>
    <row r="18" spans="1:8" ht="15.75" customHeight="1">
      <c r="A18" s="28" t="s">
        <v>43</v>
      </c>
      <c r="B18" s="29">
        <v>390869.5</v>
      </c>
      <c r="C18" s="29">
        <v>462601.4</v>
      </c>
      <c r="D18" s="29">
        <f t="shared" si="0"/>
        <v>118.35187959152609</v>
      </c>
      <c r="E18" s="29">
        <v>1787784.6</v>
      </c>
      <c r="F18" s="29">
        <v>1787784.6</v>
      </c>
      <c r="G18" s="29">
        <f t="shared" si="1"/>
        <v>100</v>
      </c>
      <c r="H18" s="30"/>
    </row>
    <row r="19" spans="1:8" ht="15.75" customHeight="1">
      <c r="A19" s="28" t="s">
        <v>44</v>
      </c>
      <c r="B19" s="29">
        <v>189028.3</v>
      </c>
      <c r="C19" s="29">
        <v>218845.7</v>
      </c>
      <c r="D19" s="29">
        <f t="shared" si="0"/>
        <v>115.77404018340111</v>
      </c>
      <c r="E19" s="29">
        <v>795663.6</v>
      </c>
      <c r="F19" s="29">
        <v>795663.6</v>
      </c>
      <c r="G19" s="29">
        <f t="shared" si="1"/>
        <v>100</v>
      </c>
      <c r="H19" s="30"/>
    </row>
    <row r="20" spans="1:8" ht="15.75" customHeight="1">
      <c r="A20" s="28" t="s">
        <v>45</v>
      </c>
      <c r="B20" s="29">
        <v>3698035.1</v>
      </c>
      <c r="C20" s="29">
        <v>4158497.4</v>
      </c>
      <c r="D20" s="29">
        <f t="shared" si="0"/>
        <v>112.45153946754047</v>
      </c>
      <c r="E20" s="29">
        <v>5662256.4000000004</v>
      </c>
      <c r="F20" s="29">
        <v>5662256.4000000004</v>
      </c>
      <c r="G20" s="29">
        <f t="shared" si="1"/>
        <v>100</v>
      </c>
      <c r="H20" s="30"/>
    </row>
    <row r="21" spans="1:8" ht="15.75" customHeight="1">
      <c r="A21" s="31" t="s">
        <v>46</v>
      </c>
      <c r="B21" s="32">
        <f>SUM(B6:B20)</f>
        <v>6357009.4000000004</v>
      </c>
      <c r="C21" s="32">
        <f>SUM(C6:C20)</f>
        <v>7108460.8000000007</v>
      </c>
      <c r="D21" s="32">
        <f>(C21/B21)*100</f>
        <v>111.82083197800526</v>
      </c>
      <c r="E21" s="32">
        <f>SUM(E6:E20)</f>
        <v>14746173.5</v>
      </c>
      <c r="F21" s="32">
        <f>SUM(F6:F20)</f>
        <v>14746173.5</v>
      </c>
      <c r="G21" s="32">
        <f t="shared" si="1"/>
        <v>100</v>
      </c>
      <c r="H21" s="30"/>
    </row>
    <row r="22" spans="1:8">
      <c r="C22" s="30">
        <f>SUM(C21-B21)</f>
        <v>751451.40000000037</v>
      </c>
    </row>
  </sheetData>
  <mergeCells count="5">
    <mergeCell ref="A2:G2"/>
    <mergeCell ref="A4:A5"/>
    <mergeCell ref="B4:D4"/>
    <mergeCell ref="E4:G4"/>
    <mergeCell ref="F1:G1"/>
  </mergeCells>
  <printOptions horizontalCentered="1"/>
  <pageMargins left="0.2" right="0.2" top="0.25" bottom="0.2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2"/>
  <sheetViews>
    <sheetView topLeftCell="A22" workbookViewId="0">
      <selection activeCell="E38" sqref="E38"/>
    </sheetView>
  </sheetViews>
  <sheetFormatPr defaultRowHeight="12.75"/>
  <cols>
    <col min="1" max="1" width="3.85546875" style="2" customWidth="1"/>
    <col min="2" max="2" width="32.7109375" style="2" customWidth="1"/>
    <col min="3" max="3" width="9.85546875" style="2" customWidth="1"/>
    <col min="4" max="4" width="11.28515625" style="1" customWidth="1"/>
    <col min="5" max="5" width="11.140625" style="1" customWidth="1"/>
    <col min="6" max="6" width="10.7109375" style="1" customWidth="1"/>
    <col min="7" max="7" width="9.5703125" style="2" customWidth="1"/>
    <col min="8" max="16384" width="9.140625" style="2"/>
  </cols>
  <sheetData>
    <row r="1" ht="23.25" customHeight="1"/>
    <row r="2" ht="23.25" customHeight="1"/>
    <row r="3" ht="23.25" customHeight="1"/>
    <row r="4" ht="23.25" customHeight="1"/>
    <row r="5" ht="23.25" customHeight="1"/>
    <row r="6" ht="23.25" customHeight="1"/>
    <row r="7" ht="23.25" customHeight="1"/>
    <row r="8" ht="23.25" customHeight="1"/>
    <row r="9" ht="23.25" customHeight="1"/>
    <row r="10" ht="23.25" customHeight="1"/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spans="1:7" ht="23.25" customHeight="1"/>
    <row r="18" spans="1:7" ht="23.25" customHeight="1"/>
    <row r="19" spans="1:7" ht="23.25" customHeight="1"/>
    <row r="20" spans="1:7" ht="23.25" customHeight="1"/>
    <row r="21" spans="1:7" ht="23.25" customHeight="1"/>
    <row r="22" spans="1:7">
      <c r="F22" s="227"/>
      <c r="G22" s="227"/>
    </row>
    <row r="23" spans="1:7" ht="26.25" customHeight="1">
      <c r="A23" s="228" t="s">
        <v>51</v>
      </c>
      <c r="B23" s="228"/>
      <c r="C23" s="228"/>
      <c r="D23" s="228"/>
      <c r="E23" s="228"/>
      <c r="F23" s="228"/>
      <c r="G23" s="228"/>
    </row>
    <row r="24" spans="1:7" ht="15" customHeight="1">
      <c r="A24" s="3"/>
      <c r="B24" s="4" t="s">
        <v>52</v>
      </c>
      <c r="C24" s="231"/>
      <c r="D24" s="231"/>
      <c r="E24" s="3"/>
      <c r="F24" s="3" t="s">
        <v>3</v>
      </c>
      <c r="G24" s="4"/>
    </row>
    <row r="25" spans="1:7" ht="23.25" customHeight="1">
      <c r="A25" s="229"/>
      <c r="B25" s="229"/>
      <c r="C25" s="229" t="s">
        <v>48</v>
      </c>
      <c r="D25" s="230" t="s">
        <v>49</v>
      </c>
      <c r="E25" s="230"/>
      <c r="F25" s="230"/>
      <c r="G25" s="229" t="s">
        <v>50</v>
      </c>
    </row>
    <row r="26" spans="1:7" ht="21" customHeight="1">
      <c r="A26" s="229"/>
      <c r="B26" s="229"/>
      <c r="C26" s="229"/>
      <c r="D26" s="41" t="s">
        <v>0</v>
      </c>
      <c r="E26" s="42" t="s">
        <v>1</v>
      </c>
      <c r="F26" s="41" t="s">
        <v>2</v>
      </c>
      <c r="G26" s="229"/>
    </row>
    <row r="27" spans="1:7" ht="15.75" customHeight="1">
      <c r="A27" s="5" t="s">
        <v>4</v>
      </c>
      <c r="B27" s="5"/>
      <c r="C27" s="33">
        <f>C29+C30+C31+C32+C33</f>
        <v>15952.1</v>
      </c>
      <c r="D27" s="43">
        <f t="shared" ref="D27" si="0">D29+D30+D31+D32+D33</f>
        <v>6356.9999999999991</v>
      </c>
      <c r="E27" s="43">
        <f>E29+E30+E31+E32+E33</f>
        <v>18720.399999999998</v>
      </c>
      <c r="F27" s="44">
        <f t="shared" ref="F27:F40" si="1">E27/D27*100</f>
        <v>294.48481988359288</v>
      </c>
      <c r="G27" s="6">
        <f t="shared" ref="G27:G40" si="2">E27/C27*100</f>
        <v>117.35382802264279</v>
      </c>
    </row>
    <row r="28" spans="1:7" ht="15.75" customHeight="1">
      <c r="A28" s="5" t="s">
        <v>5</v>
      </c>
      <c r="B28" s="5"/>
      <c r="C28" s="34"/>
      <c r="D28" s="45"/>
      <c r="E28" s="45"/>
      <c r="F28" s="44"/>
      <c r="G28" s="6"/>
    </row>
    <row r="29" spans="1:7" ht="15.75" customHeight="1">
      <c r="A29" s="7"/>
      <c r="B29" s="7" t="s">
        <v>6</v>
      </c>
      <c r="C29" s="33">
        <v>12791</v>
      </c>
      <c r="D29" s="43">
        <v>3724.7</v>
      </c>
      <c r="E29" s="43">
        <v>15263.3</v>
      </c>
      <c r="F29" s="44">
        <f>E29/D29*100</f>
        <v>409.7860230354122</v>
      </c>
      <c r="G29" s="6">
        <f>E29/C29*100</f>
        <v>119.32843405519505</v>
      </c>
    </row>
    <row r="30" spans="1:7" ht="15.75" customHeight="1">
      <c r="A30" s="7"/>
      <c r="B30" s="7" t="s">
        <v>7</v>
      </c>
      <c r="C30" s="33">
        <v>860.7</v>
      </c>
      <c r="D30" s="43">
        <v>453.5</v>
      </c>
      <c r="E30" s="43">
        <v>715</v>
      </c>
      <c r="F30" s="44">
        <f t="shared" si="1"/>
        <v>157.66262403528114</v>
      </c>
      <c r="G30" s="6">
        <f t="shared" si="2"/>
        <v>83.071918206111292</v>
      </c>
    </row>
    <row r="31" spans="1:7" ht="15.75" customHeight="1">
      <c r="A31" s="7"/>
      <c r="B31" s="7" t="s">
        <v>8</v>
      </c>
      <c r="C31" s="33">
        <v>1752.1</v>
      </c>
      <c r="D31" s="43">
        <v>1817.5</v>
      </c>
      <c r="E31" s="43">
        <v>2127.1</v>
      </c>
      <c r="F31" s="44">
        <f t="shared" si="1"/>
        <v>117.0343878954608</v>
      </c>
      <c r="G31" s="6">
        <f t="shared" si="2"/>
        <v>121.40288796301581</v>
      </c>
    </row>
    <row r="32" spans="1:7" ht="15.75" customHeight="1">
      <c r="A32" s="7"/>
      <c r="B32" s="7" t="s">
        <v>9</v>
      </c>
      <c r="C32" s="33">
        <v>389.4</v>
      </c>
      <c r="D32" s="43">
        <v>270.89999999999998</v>
      </c>
      <c r="E32" s="43">
        <v>359.2</v>
      </c>
      <c r="F32" s="44">
        <f t="shared" si="1"/>
        <v>132.59505352528609</v>
      </c>
      <c r="G32" s="6">
        <f t="shared" si="2"/>
        <v>92.24447868515665</v>
      </c>
    </row>
    <row r="33" spans="1:7" ht="15.75" customHeight="1">
      <c r="A33" s="7"/>
      <c r="B33" s="7" t="s">
        <v>10</v>
      </c>
      <c r="C33" s="33">
        <v>158.9</v>
      </c>
      <c r="D33" s="43">
        <v>90.4</v>
      </c>
      <c r="E33" s="43">
        <v>255.8</v>
      </c>
      <c r="F33" s="44">
        <f t="shared" si="1"/>
        <v>282.9646017699115</v>
      </c>
      <c r="G33" s="6">
        <f t="shared" si="2"/>
        <v>160.98174952800503</v>
      </c>
    </row>
    <row r="34" spans="1:7" ht="15.75" customHeight="1">
      <c r="A34" s="5" t="s">
        <v>11</v>
      </c>
      <c r="B34" s="7"/>
      <c r="C34" s="33">
        <f>C36+C37+C38+C39+C40</f>
        <v>15535.2</v>
      </c>
      <c r="D34" s="43">
        <f t="shared" ref="D34" si="3">D36+D37+D38+D39+D40</f>
        <v>18488.5</v>
      </c>
      <c r="E34" s="43">
        <f>E36+E37+E38+E39+E40</f>
        <v>17539</v>
      </c>
      <c r="F34" s="44">
        <f t="shared" si="1"/>
        <v>94.864375152121596</v>
      </c>
      <c r="G34" s="6">
        <f t="shared" si="2"/>
        <v>112.89844997167722</v>
      </c>
    </row>
    <row r="35" spans="1:7" ht="15.75" customHeight="1">
      <c r="A35" s="5" t="s">
        <v>5</v>
      </c>
      <c r="B35" s="7"/>
      <c r="C35" s="34"/>
      <c r="D35" s="45"/>
      <c r="E35" s="45"/>
      <c r="F35" s="44"/>
      <c r="G35" s="6"/>
    </row>
    <row r="36" spans="1:7" ht="15.75" customHeight="1">
      <c r="A36" s="5"/>
      <c r="B36" s="7" t="s">
        <v>6</v>
      </c>
      <c r="C36" s="33">
        <v>12710.1</v>
      </c>
      <c r="D36" s="43">
        <v>15068.1</v>
      </c>
      <c r="E36" s="43">
        <v>14695</v>
      </c>
      <c r="F36" s="44">
        <f t="shared" si="1"/>
        <v>97.523908123784679</v>
      </c>
      <c r="G36" s="6">
        <f t="shared" si="2"/>
        <v>115.61671426660686</v>
      </c>
    </row>
    <row r="37" spans="1:7" ht="15.75" customHeight="1">
      <c r="A37" s="5"/>
      <c r="B37" s="7" t="s">
        <v>7</v>
      </c>
      <c r="C37" s="33">
        <v>752.8</v>
      </c>
      <c r="D37" s="43">
        <v>836.3</v>
      </c>
      <c r="E37" s="43">
        <v>684.4</v>
      </c>
      <c r="F37" s="44">
        <f t="shared" si="1"/>
        <v>81.836661485112998</v>
      </c>
      <c r="G37" s="6">
        <f t="shared" si="2"/>
        <v>90.913921360255046</v>
      </c>
    </row>
    <row r="38" spans="1:7" ht="15.75" customHeight="1">
      <c r="A38" s="5"/>
      <c r="B38" s="7" t="s">
        <v>8</v>
      </c>
      <c r="C38" s="33">
        <v>1640.2</v>
      </c>
      <c r="D38" s="43">
        <v>2039.2</v>
      </c>
      <c r="E38" s="43">
        <v>1605.3</v>
      </c>
      <c r="F38" s="44">
        <f t="shared" si="1"/>
        <v>78.722047861906631</v>
      </c>
      <c r="G38" s="6">
        <f t="shared" si="2"/>
        <v>97.872210706011458</v>
      </c>
    </row>
    <row r="39" spans="1:7" ht="15.75" customHeight="1">
      <c r="A39" s="5"/>
      <c r="B39" s="7" t="s">
        <v>9</v>
      </c>
      <c r="C39" s="33">
        <v>328.4</v>
      </c>
      <c r="D39" s="43">
        <v>320</v>
      </c>
      <c r="E39" s="43">
        <v>339.3</v>
      </c>
      <c r="F39" s="44">
        <f t="shared" si="1"/>
        <v>106.03125</v>
      </c>
      <c r="G39" s="6">
        <f t="shared" si="2"/>
        <v>103.31912302070647</v>
      </c>
    </row>
    <row r="40" spans="1:7" ht="15.75" customHeight="1">
      <c r="A40" s="8"/>
      <c r="B40" s="10" t="s">
        <v>10</v>
      </c>
      <c r="C40" s="36">
        <v>103.7</v>
      </c>
      <c r="D40" s="46">
        <v>224.9</v>
      </c>
      <c r="E40" s="46">
        <v>215</v>
      </c>
      <c r="F40" s="46">
        <f t="shared" si="1"/>
        <v>95.598043574922187</v>
      </c>
      <c r="G40" s="9">
        <f t="shared" si="2"/>
        <v>207.32883317261332</v>
      </c>
    </row>
    <row r="41" spans="1:7" ht="10.5" customHeight="1"/>
    <row r="42" spans="1:7">
      <c r="A42" s="2" t="s">
        <v>12</v>
      </c>
    </row>
  </sheetData>
  <mergeCells count="7">
    <mergeCell ref="F22:G22"/>
    <mergeCell ref="A23:G23"/>
    <mergeCell ref="C25:C26"/>
    <mergeCell ref="A25:B26"/>
    <mergeCell ref="D25:F25"/>
    <mergeCell ref="G25:G26"/>
    <mergeCell ref="C24:D24"/>
  </mergeCells>
  <printOptions horizontalCentered="1"/>
  <pageMargins left="0.25" right="0.25" top="0.25" bottom="0.2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H12" sqref="H12"/>
    </sheetView>
  </sheetViews>
  <sheetFormatPr defaultRowHeight="12.75"/>
  <cols>
    <col min="1" max="1" width="18.85546875" style="11" customWidth="1"/>
    <col min="2" max="2" width="27.140625" style="11" customWidth="1"/>
    <col min="3" max="6" width="9.28515625" style="11" customWidth="1"/>
    <col min="7" max="16384" width="9.140625" style="11"/>
  </cols>
  <sheetData>
    <row r="1" spans="1:6" ht="51" customHeight="1">
      <c r="A1" s="228" t="s">
        <v>55</v>
      </c>
      <c r="B1" s="228"/>
      <c r="C1" s="228"/>
      <c r="D1" s="228"/>
      <c r="E1" s="228"/>
      <c r="F1" s="228"/>
    </row>
    <row r="2" spans="1:6" ht="17.25" customHeight="1">
      <c r="A2" s="234" t="s">
        <v>52</v>
      </c>
      <c r="B2" s="234"/>
      <c r="C2" s="234"/>
      <c r="D2" s="234"/>
      <c r="E2" s="3"/>
      <c r="F2" s="3"/>
    </row>
    <row r="3" spans="1:6" ht="43.5" customHeight="1">
      <c r="A3" s="232" t="s">
        <v>13</v>
      </c>
      <c r="B3" s="233"/>
      <c r="C3" s="37" t="s">
        <v>56</v>
      </c>
      <c r="D3" s="37" t="s">
        <v>57</v>
      </c>
      <c r="E3" s="37" t="s">
        <v>58</v>
      </c>
      <c r="F3" s="12" t="s">
        <v>59</v>
      </c>
    </row>
    <row r="4" spans="1:6" ht="30.75" customHeight="1">
      <c r="A4" s="19" t="s">
        <v>14</v>
      </c>
      <c r="B4" s="13"/>
      <c r="C4" s="34">
        <f>C6+C7+C8</f>
        <v>9182</v>
      </c>
      <c r="D4" s="34">
        <f>D6+D7+D8</f>
        <v>12113</v>
      </c>
      <c r="E4" s="38">
        <f>E6+E7+E8</f>
        <v>10213</v>
      </c>
      <c r="F4" s="14">
        <f>E4/D4*100</f>
        <v>84.314372987699173</v>
      </c>
    </row>
    <row r="5" spans="1:6" ht="17.25" customHeight="1">
      <c r="A5" s="19" t="s">
        <v>15</v>
      </c>
      <c r="B5" s="13"/>
      <c r="C5" s="34"/>
      <c r="D5" s="34"/>
      <c r="E5" s="38"/>
      <c r="F5" s="15"/>
    </row>
    <row r="6" spans="1:6" ht="17.25" customHeight="1">
      <c r="A6" s="19"/>
      <c r="B6" s="19" t="s">
        <v>21</v>
      </c>
      <c r="C6" s="34">
        <v>1985</v>
      </c>
      <c r="D6" s="34">
        <v>2135</v>
      </c>
      <c r="E6" s="38">
        <v>2195</v>
      </c>
      <c r="F6" s="14">
        <f t="shared" ref="F6:F9" si="0">E6/D6*100</f>
        <v>102.81030444964871</v>
      </c>
    </row>
    <row r="7" spans="1:6" ht="17.25" customHeight="1">
      <c r="A7" s="19"/>
      <c r="B7" s="19" t="s">
        <v>22</v>
      </c>
      <c r="C7" s="34">
        <v>3772</v>
      </c>
      <c r="D7" s="34">
        <v>3838</v>
      </c>
      <c r="E7" s="38">
        <v>3907</v>
      </c>
      <c r="F7" s="14">
        <f t="shared" si="0"/>
        <v>101.79781136008337</v>
      </c>
    </row>
    <row r="8" spans="1:6" ht="17.25" customHeight="1">
      <c r="A8" s="19"/>
      <c r="B8" s="19" t="s">
        <v>23</v>
      </c>
      <c r="C8" s="34">
        <v>3425</v>
      </c>
      <c r="D8" s="34">
        <v>6140</v>
      </c>
      <c r="E8" s="38">
        <v>4111</v>
      </c>
      <c r="F8" s="14">
        <f t="shared" si="0"/>
        <v>66.954397394136805</v>
      </c>
    </row>
    <row r="9" spans="1:6" ht="28.5" customHeight="1">
      <c r="A9" s="19" t="s">
        <v>16</v>
      </c>
      <c r="B9" s="19"/>
      <c r="C9" s="33">
        <f>SUM(C11:C14)</f>
        <v>12950.800000000001</v>
      </c>
      <c r="D9" s="33">
        <f>SUM(D11:D14)</f>
        <v>12443.400000000001</v>
      </c>
      <c r="E9" s="39">
        <f>SUM(E11:E14)</f>
        <v>14746.199999999999</v>
      </c>
      <c r="F9" s="14">
        <f t="shared" si="0"/>
        <v>118.50619605574038</v>
      </c>
    </row>
    <row r="10" spans="1:6" ht="17.25" customHeight="1">
      <c r="A10" s="19" t="s">
        <v>15</v>
      </c>
      <c r="B10" s="19"/>
      <c r="C10" s="34"/>
      <c r="D10" s="34"/>
      <c r="E10" s="38"/>
      <c r="F10" s="15"/>
    </row>
    <row r="11" spans="1:6" ht="17.25" customHeight="1">
      <c r="A11" s="13"/>
      <c r="B11" s="19" t="s">
        <v>17</v>
      </c>
      <c r="C11" s="33">
        <v>10413.4</v>
      </c>
      <c r="D11" s="33">
        <v>10198.200000000001</v>
      </c>
      <c r="E11" s="39">
        <v>12148.4</v>
      </c>
      <c r="F11" s="14">
        <f t="shared" ref="F11:F14" si="1">E11/D11*100</f>
        <v>119.12298248710556</v>
      </c>
    </row>
    <row r="12" spans="1:6" ht="27" customHeight="1">
      <c r="A12" s="13"/>
      <c r="B12" s="19" t="s">
        <v>18</v>
      </c>
      <c r="C12" s="35">
        <v>1802</v>
      </c>
      <c r="D12" s="35">
        <v>1549.2</v>
      </c>
      <c r="E12" s="39">
        <v>1739.9</v>
      </c>
      <c r="F12" s="14">
        <f t="shared" si="1"/>
        <v>112.30957913761941</v>
      </c>
    </row>
    <row r="13" spans="1:6" ht="17.25" customHeight="1">
      <c r="A13" s="13"/>
      <c r="B13" s="19" t="s">
        <v>19</v>
      </c>
      <c r="C13" s="33">
        <v>375.7</v>
      </c>
      <c r="D13" s="33">
        <v>360.8</v>
      </c>
      <c r="E13" s="39">
        <v>445.3</v>
      </c>
      <c r="F13" s="16">
        <f t="shared" si="1"/>
        <v>123.42017738359201</v>
      </c>
    </row>
    <row r="14" spans="1:6" ht="17.25" customHeight="1">
      <c r="A14" s="17"/>
      <c r="B14" s="20" t="s">
        <v>20</v>
      </c>
      <c r="C14" s="36">
        <v>359.7</v>
      </c>
      <c r="D14" s="36">
        <v>335.2</v>
      </c>
      <c r="E14" s="40">
        <v>412.6</v>
      </c>
      <c r="F14" s="18">
        <f t="shared" si="1"/>
        <v>123.09069212410502</v>
      </c>
    </row>
    <row r="15" spans="1:6" ht="18.75" customHeight="1"/>
  </sheetData>
  <mergeCells count="3">
    <mergeCell ref="A3:B3"/>
    <mergeCell ref="A1:F1"/>
    <mergeCell ref="A2:D2"/>
  </mergeCells>
  <printOptions horizontalCentered="1"/>
  <pageMargins left="0.2" right="0.2" top="0.25" bottom="0.2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54"/>
  <sheetViews>
    <sheetView workbookViewId="0">
      <selection activeCell="N12" sqref="N12"/>
    </sheetView>
  </sheetViews>
  <sheetFormatPr defaultRowHeight="14.25"/>
  <cols>
    <col min="1" max="1" width="11.5703125" style="48" customWidth="1"/>
    <col min="2" max="2" width="5.7109375" style="48" customWidth="1"/>
    <col min="3" max="3" width="6.28515625" style="89" customWidth="1"/>
    <col min="4" max="4" width="7.7109375" style="48" customWidth="1"/>
    <col min="5" max="5" width="7" style="48" customWidth="1"/>
    <col min="6" max="6" width="6.140625" style="48" customWidth="1"/>
    <col min="7" max="7" width="6.28515625" style="48" customWidth="1"/>
    <col min="8" max="9" width="5.7109375" style="48" customWidth="1"/>
    <col min="10" max="10" width="5.28515625" style="48" customWidth="1"/>
    <col min="11" max="11" width="4.85546875" style="49" customWidth="1"/>
    <col min="12" max="16384" width="9.140625" style="48"/>
  </cols>
  <sheetData>
    <row r="1" spans="1:11">
      <c r="A1" s="235" t="s">
        <v>60</v>
      </c>
      <c r="B1" s="235"/>
      <c r="C1" s="235"/>
      <c r="D1" s="235"/>
      <c r="E1" s="235"/>
      <c r="F1" s="235"/>
      <c r="G1" s="235"/>
      <c r="H1" s="235"/>
      <c r="I1" s="47"/>
    </row>
    <row r="2" spans="1:11">
      <c r="A2" s="50"/>
      <c r="B2" s="50"/>
      <c r="C2" s="50"/>
      <c r="D2" s="50"/>
      <c r="E2" s="50"/>
      <c r="F2" s="50"/>
      <c r="G2" s="50"/>
      <c r="H2" s="50"/>
      <c r="I2" s="47"/>
    </row>
    <row r="3" spans="1:11">
      <c r="A3" s="236"/>
      <c r="B3" s="236"/>
      <c r="C3" s="238" t="s">
        <v>61</v>
      </c>
      <c r="D3" s="240">
        <v>2017</v>
      </c>
      <c r="E3" s="241"/>
      <c r="F3" s="241"/>
      <c r="G3" s="241"/>
      <c r="H3" s="241"/>
      <c r="I3" s="241"/>
      <c r="J3" s="241"/>
      <c r="K3" s="242"/>
    </row>
    <row r="4" spans="1:11">
      <c r="A4" s="237"/>
      <c r="B4" s="237"/>
      <c r="C4" s="239"/>
      <c r="D4" s="52" t="s">
        <v>62</v>
      </c>
      <c r="E4" s="52" t="s">
        <v>63</v>
      </c>
      <c r="F4" s="53" t="s">
        <v>64</v>
      </c>
      <c r="G4" s="53" t="s">
        <v>65</v>
      </c>
      <c r="H4" s="54" t="s">
        <v>66</v>
      </c>
      <c r="I4" s="55" t="s">
        <v>67</v>
      </c>
      <c r="J4" s="56" t="s">
        <v>68</v>
      </c>
      <c r="K4" s="57" t="s">
        <v>69</v>
      </c>
    </row>
    <row r="5" spans="1:11">
      <c r="A5" s="243" t="s">
        <v>70</v>
      </c>
      <c r="B5" s="244"/>
      <c r="C5" s="244"/>
      <c r="D5" s="244"/>
      <c r="E5" s="244"/>
      <c r="F5" s="244"/>
      <c r="G5" s="58"/>
      <c r="H5" s="58"/>
      <c r="I5" s="59"/>
      <c r="J5" s="51"/>
      <c r="K5" s="60"/>
    </row>
    <row r="6" spans="1:11">
      <c r="A6" s="61" t="s">
        <v>71</v>
      </c>
      <c r="B6" s="61"/>
      <c r="C6" s="61"/>
      <c r="D6" s="62"/>
      <c r="E6" s="62"/>
      <c r="F6" s="62"/>
      <c r="G6" s="63"/>
      <c r="H6" s="63"/>
      <c r="I6" s="64"/>
      <c r="J6" s="65"/>
    </row>
    <row r="7" spans="1:11">
      <c r="A7" s="66" t="s">
        <v>72</v>
      </c>
      <c r="B7" s="62" t="s">
        <v>73</v>
      </c>
      <c r="C7" s="62" t="s">
        <v>74</v>
      </c>
      <c r="D7" s="67">
        <v>1185.7</v>
      </c>
      <c r="E7" s="67">
        <v>1230.769231</v>
      </c>
      <c r="F7" s="68">
        <v>1275</v>
      </c>
      <c r="G7" s="69">
        <v>1220.1923077499998</v>
      </c>
      <c r="H7" s="70">
        <v>1203.8</v>
      </c>
      <c r="I7" s="71">
        <v>1165.3</v>
      </c>
      <c r="J7" s="51">
        <v>1158.3</v>
      </c>
      <c r="K7" s="49">
        <v>1066</v>
      </c>
    </row>
    <row r="8" spans="1:11">
      <c r="A8" s="66"/>
      <c r="B8" s="62" t="s">
        <v>75</v>
      </c>
      <c r="C8" s="62" t="s">
        <v>74</v>
      </c>
      <c r="D8" s="67">
        <v>1004.1</v>
      </c>
      <c r="E8" s="67">
        <v>1025</v>
      </c>
      <c r="F8" s="68">
        <v>1087.5</v>
      </c>
      <c r="G8" s="69">
        <v>1041.6666667500001</v>
      </c>
      <c r="H8" s="70">
        <v>1058.3</v>
      </c>
      <c r="I8" s="71">
        <v>1008.3</v>
      </c>
      <c r="J8" s="51">
        <v>960</v>
      </c>
      <c r="K8" s="49">
        <v>925</v>
      </c>
    </row>
    <row r="9" spans="1:11">
      <c r="A9" s="66" t="s">
        <v>76</v>
      </c>
      <c r="B9" s="62" t="s">
        <v>73</v>
      </c>
      <c r="C9" s="62" t="s">
        <v>74</v>
      </c>
      <c r="D9" s="67">
        <v>720.9</v>
      </c>
      <c r="E9" s="67">
        <v>739.09090900000001</v>
      </c>
      <c r="F9" s="68">
        <v>728.6</v>
      </c>
      <c r="G9" s="69">
        <v>725.18181824999999</v>
      </c>
      <c r="H9" s="70">
        <v>725</v>
      </c>
      <c r="I9" s="71">
        <v>750</v>
      </c>
      <c r="J9" s="51">
        <v>762.5</v>
      </c>
      <c r="K9" s="49">
        <v>712.5</v>
      </c>
    </row>
    <row r="10" spans="1:11">
      <c r="A10" s="66"/>
      <c r="B10" s="62" t="s">
        <v>75</v>
      </c>
      <c r="C10" s="62" t="s">
        <v>74</v>
      </c>
      <c r="D10" s="67">
        <v>702.7</v>
      </c>
      <c r="E10" s="67">
        <v>725.45454500000005</v>
      </c>
      <c r="F10" s="68">
        <v>710.4</v>
      </c>
      <c r="G10" s="69">
        <v>705.29545450000001</v>
      </c>
      <c r="H10" s="70">
        <v>675</v>
      </c>
      <c r="I10" s="73">
        <v>708</v>
      </c>
      <c r="J10" s="51">
        <v>736.3</v>
      </c>
      <c r="K10" s="49">
        <v>650</v>
      </c>
    </row>
    <row r="11" spans="1:11">
      <c r="A11" s="74" t="s">
        <v>77</v>
      </c>
      <c r="B11" s="62"/>
      <c r="C11" s="62"/>
      <c r="D11" s="72"/>
      <c r="E11" s="72"/>
      <c r="F11" s="68"/>
      <c r="G11" s="70"/>
      <c r="H11" s="70"/>
      <c r="I11" s="71"/>
      <c r="J11" s="51"/>
    </row>
    <row r="12" spans="1:11">
      <c r="A12" s="66" t="s">
        <v>72</v>
      </c>
      <c r="B12" s="62" t="s">
        <v>73</v>
      </c>
      <c r="C12" s="62" t="s">
        <v>74</v>
      </c>
      <c r="D12" s="67">
        <v>894.4</v>
      </c>
      <c r="E12" s="67">
        <v>906.66666699999996</v>
      </c>
      <c r="F12" s="68">
        <v>910.7</v>
      </c>
      <c r="G12" s="76">
        <v>906.52666675</v>
      </c>
      <c r="H12" s="70">
        <v>863.3</v>
      </c>
      <c r="I12" s="73">
        <v>866</v>
      </c>
      <c r="J12" s="51">
        <v>882.1</v>
      </c>
      <c r="K12" s="49">
        <v>878.5</v>
      </c>
    </row>
    <row r="13" spans="1:11">
      <c r="A13" s="66"/>
      <c r="B13" s="62" t="s">
        <v>75</v>
      </c>
      <c r="C13" s="62" t="s">
        <v>74</v>
      </c>
      <c r="D13" s="67">
        <v>878.2</v>
      </c>
      <c r="E13" s="67">
        <v>884.61538500000006</v>
      </c>
      <c r="F13" s="68">
        <v>873</v>
      </c>
      <c r="G13" s="76">
        <v>871.4730770000001</v>
      </c>
      <c r="H13" s="70">
        <v>907.7</v>
      </c>
      <c r="I13" s="73">
        <v>944.8</v>
      </c>
      <c r="J13" s="51">
        <v>843</v>
      </c>
      <c r="K13" s="49">
        <v>819</v>
      </c>
    </row>
    <row r="14" spans="1:11">
      <c r="A14" s="66" t="s">
        <v>76</v>
      </c>
      <c r="B14" s="62" t="s">
        <v>73</v>
      </c>
      <c r="C14" s="62" t="s">
        <v>74</v>
      </c>
      <c r="D14" s="67">
        <v>515.29999999999995</v>
      </c>
      <c r="E14" s="67">
        <v>534.61538500000006</v>
      </c>
      <c r="F14" s="68">
        <v>541.5</v>
      </c>
      <c r="G14" s="76">
        <v>534.34294875000001</v>
      </c>
      <c r="H14" s="70">
        <v>542.29999999999995</v>
      </c>
      <c r="I14" s="73">
        <v>543.4</v>
      </c>
      <c r="J14" s="51">
        <v>570</v>
      </c>
      <c r="K14" s="49">
        <v>565</v>
      </c>
    </row>
    <row r="15" spans="1:11">
      <c r="A15" s="66"/>
      <c r="B15" s="62" t="s">
        <v>75</v>
      </c>
      <c r="C15" s="62" t="s">
        <v>74</v>
      </c>
      <c r="D15" s="67">
        <v>511.5</v>
      </c>
      <c r="E15" s="67">
        <v>534.61538500000006</v>
      </c>
      <c r="F15" s="68">
        <v>537.70000000000005</v>
      </c>
      <c r="G15" s="76">
        <v>531.37820550000004</v>
      </c>
      <c r="H15" s="70">
        <v>540.79999999999995</v>
      </c>
      <c r="I15" s="73">
        <v>555.70000000000005</v>
      </c>
      <c r="J15" s="51">
        <v>550.29999999999995</v>
      </c>
      <c r="K15" s="49">
        <v>526</v>
      </c>
    </row>
    <row r="16" spans="1:11">
      <c r="A16" s="74" t="s">
        <v>78</v>
      </c>
      <c r="B16" s="62"/>
      <c r="C16" s="62"/>
      <c r="D16" s="72"/>
      <c r="E16" s="72"/>
      <c r="F16" s="68"/>
      <c r="G16" s="70"/>
      <c r="H16" s="70"/>
      <c r="I16" s="71"/>
      <c r="J16" s="51"/>
    </row>
    <row r="17" spans="1:11" ht="31.5">
      <c r="A17" s="66" t="s">
        <v>79</v>
      </c>
      <c r="B17" s="62" t="s">
        <v>73</v>
      </c>
      <c r="C17" s="62" t="s">
        <v>74</v>
      </c>
      <c r="D17" s="75">
        <v>1166.5999999999999</v>
      </c>
      <c r="E17" s="75">
        <v>1173.333333</v>
      </c>
      <c r="F17" s="68">
        <v>1183.3</v>
      </c>
      <c r="G17" s="76">
        <v>1179.8076922500002</v>
      </c>
      <c r="H17" s="70">
        <v>1127.2</v>
      </c>
      <c r="I17" s="73">
        <v>1120.2</v>
      </c>
      <c r="J17" s="51">
        <v>1103.3</v>
      </c>
      <c r="K17" s="49">
        <v>1073</v>
      </c>
    </row>
    <row r="18" spans="1:11">
      <c r="A18" s="66"/>
      <c r="B18" s="62" t="s">
        <v>75</v>
      </c>
      <c r="C18" s="62" t="s">
        <v>74</v>
      </c>
      <c r="D18" s="75">
        <v>1015.3</v>
      </c>
      <c r="E18" s="75">
        <v>984.61538500000006</v>
      </c>
      <c r="F18" s="68">
        <v>993.6</v>
      </c>
      <c r="G18" s="76">
        <v>988.94230775000005</v>
      </c>
      <c r="H18" s="70">
        <v>965.4</v>
      </c>
      <c r="I18" s="73">
        <v>978.2</v>
      </c>
      <c r="J18" s="51">
        <v>969.2</v>
      </c>
      <c r="K18" s="49">
        <v>926</v>
      </c>
    </row>
    <row r="19" spans="1:11">
      <c r="A19" s="66" t="s">
        <v>76</v>
      </c>
      <c r="B19" s="62" t="s">
        <v>73</v>
      </c>
      <c r="C19" s="62" t="s">
        <v>74</v>
      </c>
      <c r="D19" s="75">
        <v>705.9</v>
      </c>
      <c r="E19" s="75">
        <v>738.4615379999999</v>
      </c>
      <c r="F19" s="68">
        <v>722.5</v>
      </c>
      <c r="G19" s="76">
        <v>738.02596149999999</v>
      </c>
      <c r="H19" s="70">
        <v>766.4</v>
      </c>
      <c r="I19" s="73">
        <v>708.3</v>
      </c>
      <c r="J19" s="51">
        <v>707.7</v>
      </c>
      <c r="K19" s="49">
        <v>692</v>
      </c>
    </row>
    <row r="20" spans="1:11">
      <c r="A20" s="66"/>
      <c r="B20" s="62" t="s">
        <v>75</v>
      </c>
      <c r="C20" s="62" t="s">
        <v>74</v>
      </c>
      <c r="D20" s="75">
        <v>637.1</v>
      </c>
      <c r="E20" s="75">
        <v>665.38461499999994</v>
      </c>
      <c r="F20" s="68">
        <v>663.7</v>
      </c>
      <c r="G20" s="76">
        <v>669.63076899999999</v>
      </c>
      <c r="H20" s="70">
        <v>680.8</v>
      </c>
      <c r="I20" s="73">
        <v>678.2</v>
      </c>
      <c r="J20" s="51">
        <v>666.9</v>
      </c>
      <c r="K20" s="49">
        <v>642</v>
      </c>
    </row>
    <row r="21" spans="1:11" ht="21">
      <c r="A21" s="66" t="s">
        <v>80</v>
      </c>
      <c r="B21" s="62" t="s">
        <v>73</v>
      </c>
      <c r="C21" s="62" t="s">
        <v>74</v>
      </c>
      <c r="D21" s="75">
        <v>140.69999999999999</v>
      </c>
      <c r="E21" s="75">
        <v>142.66666699999999</v>
      </c>
      <c r="F21" s="68">
        <v>148.69999999999999</v>
      </c>
      <c r="G21" s="76">
        <v>144.26190500000001</v>
      </c>
      <c r="H21" s="70">
        <v>147.30000000000001</v>
      </c>
      <c r="I21" s="73">
        <v>141.6</v>
      </c>
      <c r="J21" s="51">
        <v>143.5</v>
      </c>
      <c r="K21" s="49">
        <v>134</v>
      </c>
    </row>
    <row r="22" spans="1:11">
      <c r="A22" s="66"/>
      <c r="B22" s="62" t="s">
        <v>75</v>
      </c>
      <c r="C22" s="62" t="s">
        <v>74</v>
      </c>
      <c r="D22" s="75">
        <v>90.8</v>
      </c>
      <c r="E22" s="75">
        <v>93.076922999999994</v>
      </c>
      <c r="F22" s="68">
        <v>107.7</v>
      </c>
      <c r="G22" s="76">
        <v>98.945513000000005</v>
      </c>
      <c r="H22" s="70">
        <v>109.6</v>
      </c>
      <c r="I22" s="73">
        <v>112.1</v>
      </c>
      <c r="J22" s="51">
        <v>115</v>
      </c>
      <c r="K22" s="49">
        <v>112</v>
      </c>
    </row>
    <row r="23" spans="1:11" ht="21">
      <c r="A23" s="66" t="s">
        <v>81</v>
      </c>
      <c r="B23" s="62" t="s">
        <v>73</v>
      </c>
      <c r="C23" s="62" t="s">
        <v>74</v>
      </c>
      <c r="D23" s="75">
        <v>103.5</v>
      </c>
      <c r="E23" s="75">
        <v>77.142857000000006</v>
      </c>
      <c r="F23" s="68">
        <v>105</v>
      </c>
      <c r="G23" s="76">
        <v>102.85714274999999</v>
      </c>
      <c r="H23" s="70">
        <v>107.3</v>
      </c>
      <c r="I23" s="73">
        <v>101.6</v>
      </c>
      <c r="J23" s="51">
        <v>99.7</v>
      </c>
      <c r="K23" s="49">
        <v>97</v>
      </c>
    </row>
    <row r="24" spans="1:11">
      <c r="A24" s="66"/>
      <c r="B24" s="62" t="s">
        <v>75</v>
      </c>
      <c r="C24" s="62" t="s">
        <v>74</v>
      </c>
      <c r="D24" s="77">
        <v>70.7</v>
      </c>
      <c r="E24" s="72">
        <v>75.384615000000011</v>
      </c>
      <c r="F24" s="68">
        <v>76.2</v>
      </c>
      <c r="G24" s="76">
        <v>74.326922999999994</v>
      </c>
      <c r="H24" s="70">
        <v>77</v>
      </c>
      <c r="I24" s="73">
        <v>78.2</v>
      </c>
      <c r="J24" s="51">
        <v>73.2</v>
      </c>
      <c r="K24" s="49">
        <v>71</v>
      </c>
    </row>
    <row r="25" spans="1:11">
      <c r="A25" s="61" t="s">
        <v>82</v>
      </c>
      <c r="B25" s="66"/>
      <c r="C25" s="66"/>
      <c r="D25" s="68"/>
      <c r="E25" s="68"/>
      <c r="F25" s="77"/>
      <c r="G25" s="70"/>
      <c r="H25" s="70"/>
      <c r="I25" s="71"/>
      <c r="J25" s="51"/>
    </row>
    <row r="26" spans="1:11">
      <c r="A26" s="61" t="s">
        <v>84</v>
      </c>
      <c r="B26" s="61"/>
      <c r="C26" s="62" t="s">
        <v>85</v>
      </c>
      <c r="D26" s="68" t="s">
        <v>83</v>
      </c>
      <c r="E26" s="68" t="s">
        <v>83</v>
      </c>
      <c r="F26" s="68" t="s">
        <v>83</v>
      </c>
      <c r="G26" s="68" t="s">
        <v>83</v>
      </c>
      <c r="H26" s="68" t="s">
        <v>83</v>
      </c>
      <c r="I26" s="68" t="s">
        <v>83</v>
      </c>
      <c r="J26" s="51">
        <v>5</v>
      </c>
      <c r="K26" s="51"/>
    </row>
    <row r="27" spans="1:11">
      <c r="A27" s="61" t="s">
        <v>86</v>
      </c>
      <c r="B27" s="61"/>
      <c r="C27" s="62" t="s">
        <v>85</v>
      </c>
      <c r="D27" s="72" t="s">
        <v>83</v>
      </c>
      <c r="E27" s="72" t="s">
        <v>83</v>
      </c>
      <c r="F27" s="68">
        <v>83.3</v>
      </c>
      <c r="G27" s="70">
        <v>65.5</v>
      </c>
      <c r="H27" s="76">
        <v>55</v>
      </c>
      <c r="I27" s="78">
        <v>60</v>
      </c>
      <c r="J27" s="51">
        <v>60</v>
      </c>
      <c r="K27" s="51">
        <v>60</v>
      </c>
    </row>
    <row r="28" spans="1:11">
      <c r="A28" s="61" t="s">
        <v>87</v>
      </c>
      <c r="B28" s="61"/>
      <c r="C28" s="79" t="s">
        <v>88</v>
      </c>
      <c r="D28" s="72">
        <v>17</v>
      </c>
      <c r="E28" s="72">
        <v>17</v>
      </c>
      <c r="F28" s="68">
        <v>18.5</v>
      </c>
      <c r="G28" s="70">
        <v>17.5</v>
      </c>
      <c r="H28" s="76">
        <v>19</v>
      </c>
      <c r="I28" s="73">
        <v>18.5</v>
      </c>
      <c r="J28" s="51">
        <v>0</v>
      </c>
      <c r="K28" s="51">
        <v>0</v>
      </c>
    </row>
    <row r="29" spans="1:11">
      <c r="A29" s="61" t="s">
        <v>89</v>
      </c>
      <c r="B29" s="61"/>
      <c r="C29" s="79" t="s">
        <v>88</v>
      </c>
      <c r="D29" s="72">
        <v>32</v>
      </c>
      <c r="E29" s="72">
        <v>32</v>
      </c>
      <c r="F29" s="80">
        <v>31</v>
      </c>
      <c r="G29" s="76">
        <v>20</v>
      </c>
      <c r="H29" s="70">
        <v>15.5</v>
      </c>
      <c r="I29" s="73">
        <v>15.5</v>
      </c>
      <c r="J29" s="51">
        <v>10</v>
      </c>
      <c r="K29" s="51">
        <v>12</v>
      </c>
    </row>
    <row r="30" spans="1:11" ht="20.25" customHeight="1">
      <c r="A30" s="66" t="s">
        <v>90</v>
      </c>
      <c r="B30" s="66"/>
      <c r="C30" s="81" t="s">
        <v>88</v>
      </c>
      <c r="D30" s="72">
        <v>20</v>
      </c>
      <c r="E30" s="72">
        <v>20</v>
      </c>
      <c r="F30" s="80">
        <v>20</v>
      </c>
      <c r="G30" s="76">
        <v>20</v>
      </c>
      <c r="H30" s="76">
        <v>20</v>
      </c>
      <c r="I30" s="78">
        <v>0</v>
      </c>
      <c r="J30" s="51">
        <v>0</v>
      </c>
      <c r="K30" s="51">
        <v>0</v>
      </c>
    </row>
    <row r="31" spans="1:11" ht="42">
      <c r="A31" s="66" t="s">
        <v>91</v>
      </c>
      <c r="B31" s="66"/>
      <c r="C31" s="81" t="s">
        <v>88</v>
      </c>
      <c r="D31" s="72">
        <v>30</v>
      </c>
      <c r="E31" s="72">
        <v>30</v>
      </c>
      <c r="F31" s="80">
        <v>30</v>
      </c>
      <c r="G31" s="76">
        <v>30</v>
      </c>
      <c r="H31" s="70">
        <v>25.5</v>
      </c>
      <c r="I31" s="78">
        <v>19</v>
      </c>
      <c r="J31" s="51">
        <v>10</v>
      </c>
      <c r="K31" s="51">
        <v>0</v>
      </c>
    </row>
    <row r="32" spans="1:11" ht="32.25" customHeight="1">
      <c r="A32" s="66" t="s">
        <v>92</v>
      </c>
      <c r="B32" s="66"/>
      <c r="C32" s="81" t="s">
        <v>88</v>
      </c>
      <c r="D32" s="72">
        <v>3</v>
      </c>
      <c r="E32" s="72">
        <v>3</v>
      </c>
      <c r="F32" s="80">
        <v>2</v>
      </c>
      <c r="G32" s="68">
        <v>2</v>
      </c>
      <c r="H32" s="76">
        <v>2</v>
      </c>
      <c r="I32" s="78">
        <v>2.5</v>
      </c>
      <c r="J32" s="51">
        <v>3</v>
      </c>
      <c r="K32" s="51">
        <v>3</v>
      </c>
    </row>
    <row r="33" spans="1:11" ht="30.75" customHeight="1">
      <c r="A33" s="82" t="s">
        <v>93</v>
      </c>
      <c r="B33" s="82"/>
      <c r="C33" s="83" t="s">
        <v>88</v>
      </c>
      <c r="D33" s="85">
        <v>30</v>
      </c>
      <c r="E33" s="85">
        <v>30</v>
      </c>
      <c r="F33" s="86">
        <v>26</v>
      </c>
      <c r="G33" s="84">
        <v>0</v>
      </c>
      <c r="H33" s="84">
        <v>0</v>
      </c>
      <c r="I33" s="87">
        <v>0</v>
      </c>
      <c r="J33" s="88">
        <v>0</v>
      </c>
      <c r="K33" s="88">
        <v>1.5</v>
      </c>
    </row>
    <row r="34" spans="1:11">
      <c r="D34" s="47"/>
      <c r="E34" s="47"/>
      <c r="F34" s="47"/>
      <c r="G34" s="47"/>
      <c r="H34" s="47"/>
      <c r="I34" s="47"/>
    </row>
    <row r="35" spans="1:11">
      <c r="D35" s="47"/>
      <c r="E35" s="47"/>
      <c r="F35" s="47"/>
      <c r="G35" s="47"/>
      <c r="H35" s="47"/>
      <c r="I35" s="47"/>
    </row>
    <row r="36" spans="1:11">
      <c r="D36" s="47"/>
      <c r="E36" s="47"/>
      <c r="F36" s="47"/>
      <c r="G36" s="47"/>
      <c r="H36" s="47"/>
      <c r="I36" s="47"/>
    </row>
    <row r="37" spans="1:11">
      <c r="D37" s="47"/>
      <c r="E37" s="47"/>
      <c r="F37" s="47"/>
      <c r="G37" s="47"/>
      <c r="H37" s="47"/>
      <c r="I37" s="47"/>
    </row>
    <row r="38" spans="1:11">
      <c r="D38" s="47"/>
      <c r="E38" s="47"/>
      <c r="F38" s="47"/>
      <c r="G38" s="47"/>
      <c r="H38" s="47"/>
      <c r="I38" s="47"/>
    </row>
    <row r="39" spans="1:11">
      <c r="D39" s="47"/>
      <c r="E39" s="47"/>
      <c r="F39" s="47"/>
      <c r="G39" s="47"/>
      <c r="H39" s="47"/>
      <c r="I39" s="47"/>
    </row>
    <row r="40" spans="1:11">
      <c r="D40" s="47"/>
      <c r="E40" s="47"/>
      <c r="F40" s="47"/>
      <c r="G40" s="47"/>
      <c r="H40" s="47"/>
      <c r="I40" s="47"/>
    </row>
    <row r="41" spans="1:11">
      <c r="D41" s="47"/>
      <c r="E41" s="47"/>
      <c r="F41" s="47"/>
      <c r="G41" s="47"/>
      <c r="H41" s="47"/>
      <c r="I41" s="47"/>
    </row>
    <row r="42" spans="1:11">
      <c r="D42" s="47"/>
      <c r="E42" s="47"/>
      <c r="F42" s="47"/>
      <c r="G42" s="47"/>
      <c r="H42" s="47"/>
      <c r="I42" s="47"/>
    </row>
    <row r="43" spans="1:11">
      <c r="D43" s="47"/>
      <c r="E43" s="47"/>
      <c r="F43" s="47"/>
      <c r="G43" s="47"/>
      <c r="H43" s="47"/>
      <c r="I43" s="47"/>
    </row>
    <row r="44" spans="1:11">
      <c r="D44" s="47"/>
      <c r="E44" s="47"/>
      <c r="F44" s="47"/>
      <c r="G44" s="47"/>
      <c r="H44" s="47"/>
      <c r="I44" s="47"/>
    </row>
    <row r="45" spans="1:11">
      <c r="D45" s="47"/>
      <c r="E45" s="47"/>
      <c r="F45" s="47"/>
      <c r="G45" s="47"/>
      <c r="H45" s="47"/>
      <c r="I45" s="47"/>
    </row>
    <row r="46" spans="1:11">
      <c r="D46" s="47"/>
      <c r="E46" s="47"/>
      <c r="F46" s="47"/>
      <c r="G46" s="47"/>
      <c r="H46" s="47"/>
      <c r="I46" s="47"/>
    </row>
    <row r="47" spans="1:11">
      <c r="D47" s="47"/>
      <c r="E47" s="47"/>
      <c r="F47" s="47"/>
      <c r="G47" s="47"/>
      <c r="H47" s="47"/>
      <c r="I47" s="47"/>
    </row>
    <row r="48" spans="1:11">
      <c r="D48" s="47"/>
      <c r="E48" s="47"/>
      <c r="F48" s="47"/>
      <c r="G48" s="47"/>
      <c r="H48" s="47"/>
      <c r="I48" s="47"/>
    </row>
    <row r="49" spans="4:9">
      <c r="D49" s="47"/>
      <c r="E49" s="47"/>
      <c r="F49" s="47"/>
      <c r="G49" s="47"/>
      <c r="H49" s="47"/>
      <c r="I49" s="47"/>
    </row>
    <row r="50" spans="4:9">
      <c r="D50" s="47"/>
      <c r="E50" s="47"/>
      <c r="F50" s="47"/>
      <c r="G50" s="47"/>
      <c r="H50" s="47"/>
      <c r="I50" s="47"/>
    </row>
    <row r="51" spans="4:9">
      <c r="D51" s="47"/>
      <c r="E51" s="47"/>
      <c r="F51" s="47"/>
      <c r="G51" s="47"/>
      <c r="H51" s="47"/>
      <c r="I51" s="47"/>
    </row>
    <row r="52" spans="4:9">
      <c r="D52" s="47"/>
      <c r="E52" s="47"/>
      <c r="F52" s="47"/>
      <c r="G52" s="47"/>
      <c r="H52" s="47"/>
      <c r="I52" s="47"/>
    </row>
    <row r="53" spans="4:9">
      <c r="D53" s="47"/>
      <c r="E53" s="47"/>
      <c r="F53" s="47"/>
      <c r="G53" s="47"/>
      <c r="H53" s="47"/>
      <c r="I53" s="47"/>
    </row>
    <row r="54" spans="4:9">
      <c r="D54" s="47"/>
      <c r="E54" s="47"/>
      <c r="F54" s="47"/>
      <c r="G54" s="47"/>
      <c r="H54" s="47"/>
      <c r="I54" s="47"/>
    </row>
  </sheetData>
  <mergeCells count="5">
    <mergeCell ref="A1:H1"/>
    <mergeCell ref="A3:B4"/>
    <mergeCell ref="C3:C4"/>
    <mergeCell ref="D3:K3"/>
    <mergeCell ref="A5: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K26" sqref="K26"/>
    </sheetView>
  </sheetViews>
  <sheetFormatPr defaultRowHeight="12.75"/>
  <cols>
    <col min="1" max="1" width="13.5703125" style="91" customWidth="1"/>
    <col min="2" max="3" width="6.7109375" style="91" customWidth="1"/>
    <col min="4" max="12" width="6.7109375" style="90" customWidth="1"/>
    <col min="13" max="13" width="6.7109375" style="92" customWidth="1"/>
    <col min="14" max="14" width="9.140625" style="90"/>
    <col min="15" max="16384" width="9.140625" style="91"/>
  </cols>
  <sheetData>
    <row r="1" spans="1:14">
      <c r="A1" s="245" t="s">
        <v>94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14">
      <c r="A2" s="91" t="s">
        <v>52</v>
      </c>
    </row>
    <row r="3" spans="1:14" s="94" customFormat="1">
      <c r="A3" s="246" t="s">
        <v>47</v>
      </c>
      <c r="B3" s="247" t="s">
        <v>95</v>
      </c>
      <c r="C3" s="247"/>
      <c r="D3" s="247" t="s">
        <v>96</v>
      </c>
      <c r="E3" s="247"/>
      <c r="F3" s="247" t="s">
        <v>97</v>
      </c>
      <c r="G3" s="247"/>
      <c r="H3" s="248" t="s">
        <v>98</v>
      </c>
      <c r="I3" s="249"/>
      <c r="J3" s="247" t="s">
        <v>99</v>
      </c>
      <c r="K3" s="247"/>
      <c r="L3" s="247" t="s">
        <v>100</v>
      </c>
      <c r="M3" s="247"/>
      <c r="N3" s="93"/>
    </row>
    <row r="4" spans="1:14">
      <c r="A4" s="246"/>
      <c r="B4" s="95">
        <v>2016</v>
      </c>
      <c r="C4" s="95">
        <v>2017</v>
      </c>
      <c r="D4" s="95">
        <v>2016</v>
      </c>
      <c r="E4" s="95">
        <v>2017</v>
      </c>
      <c r="F4" s="95">
        <v>2016</v>
      </c>
      <c r="G4" s="95">
        <v>2017</v>
      </c>
      <c r="H4" s="95">
        <v>2016</v>
      </c>
      <c r="I4" s="95">
        <v>2017</v>
      </c>
      <c r="J4" s="95">
        <v>2016</v>
      </c>
      <c r="K4" s="95">
        <v>2017</v>
      </c>
      <c r="L4" s="95">
        <v>2016</v>
      </c>
      <c r="M4" s="96">
        <v>2017</v>
      </c>
      <c r="N4" s="97"/>
    </row>
    <row r="5" spans="1:14">
      <c r="A5" s="98" t="s">
        <v>31</v>
      </c>
      <c r="B5" s="99">
        <v>1</v>
      </c>
      <c r="C5" s="100">
        <v>0</v>
      </c>
      <c r="D5" s="99">
        <v>1</v>
      </c>
      <c r="E5" s="100">
        <v>0</v>
      </c>
      <c r="F5" s="101">
        <v>7</v>
      </c>
      <c r="G5" s="102">
        <v>8</v>
      </c>
      <c r="H5" s="101">
        <v>1</v>
      </c>
      <c r="I5" s="103">
        <v>3</v>
      </c>
      <c r="J5" s="104">
        <v>0</v>
      </c>
      <c r="K5" s="103">
        <v>0</v>
      </c>
      <c r="L5" s="104">
        <v>0</v>
      </c>
      <c r="M5" s="105">
        <v>0</v>
      </c>
      <c r="N5" s="91"/>
    </row>
    <row r="6" spans="1:14">
      <c r="A6" s="98" t="s">
        <v>32</v>
      </c>
      <c r="B6" s="106">
        <v>3</v>
      </c>
      <c r="C6" s="107">
        <v>2</v>
      </c>
      <c r="D6" s="106">
        <v>3</v>
      </c>
      <c r="E6" s="107">
        <v>2</v>
      </c>
      <c r="F6" s="108">
        <v>8</v>
      </c>
      <c r="G6" s="109">
        <v>6</v>
      </c>
      <c r="H6" s="108">
        <v>0</v>
      </c>
      <c r="I6" s="109">
        <v>1</v>
      </c>
      <c r="J6" s="108">
        <v>0</v>
      </c>
      <c r="K6" s="109">
        <v>1</v>
      </c>
      <c r="L6" s="108">
        <v>0</v>
      </c>
      <c r="M6" s="110">
        <v>0</v>
      </c>
      <c r="N6" s="91"/>
    </row>
    <row r="7" spans="1:14">
      <c r="A7" s="98" t="s">
        <v>33</v>
      </c>
      <c r="B7" s="106">
        <v>14</v>
      </c>
      <c r="C7" s="107">
        <v>7</v>
      </c>
      <c r="D7" s="106">
        <v>13</v>
      </c>
      <c r="E7" s="107">
        <v>7</v>
      </c>
      <c r="F7" s="108">
        <v>9</v>
      </c>
      <c r="G7" s="109">
        <v>6</v>
      </c>
      <c r="H7" s="108">
        <v>0</v>
      </c>
      <c r="I7" s="109">
        <v>0</v>
      </c>
      <c r="J7" s="108">
        <v>0</v>
      </c>
      <c r="K7" s="109">
        <v>0</v>
      </c>
      <c r="L7" s="108">
        <v>0</v>
      </c>
      <c r="M7" s="110">
        <v>0</v>
      </c>
      <c r="N7" s="91"/>
    </row>
    <row r="8" spans="1:14">
      <c r="A8" s="98" t="s">
        <v>34</v>
      </c>
      <c r="B8" s="106">
        <v>2</v>
      </c>
      <c r="C8" s="107">
        <v>2</v>
      </c>
      <c r="D8" s="106">
        <v>2</v>
      </c>
      <c r="E8" s="107">
        <v>2</v>
      </c>
      <c r="F8" s="108">
        <v>4</v>
      </c>
      <c r="G8" s="109">
        <v>2</v>
      </c>
      <c r="H8" s="108">
        <v>1</v>
      </c>
      <c r="I8" s="109">
        <v>0</v>
      </c>
      <c r="J8" s="108">
        <v>0</v>
      </c>
      <c r="K8" s="109">
        <v>1</v>
      </c>
      <c r="L8" s="108">
        <v>0</v>
      </c>
      <c r="M8" s="110">
        <v>0</v>
      </c>
      <c r="N8" s="91"/>
    </row>
    <row r="9" spans="1:14">
      <c r="A9" s="98" t="s">
        <v>35</v>
      </c>
      <c r="B9" s="106">
        <v>1</v>
      </c>
      <c r="C9" s="107">
        <v>1</v>
      </c>
      <c r="D9" s="106">
        <v>1</v>
      </c>
      <c r="E9" s="107">
        <v>1</v>
      </c>
      <c r="F9" s="108">
        <v>1</v>
      </c>
      <c r="G9" s="109">
        <v>3</v>
      </c>
      <c r="H9" s="108">
        <v>0</v>
      </c>
      <c r="I9" s="109">
        <v>2</v>
      </c>
      <c r="J9" s="108">
        <v>0</v>
      </c>
      <c r="K9" s="109">
        <v>0</v>
      </c>
      <c r="L9" s="108">
        <v>0</v>
      </c>
      <c r="M9" s="110">
        <v>0</v>
      </c>
      <c r="N9" s="91"/>
    </row>
    <row r="10" spans="1:14">
      <c r="A10" s="98" t="s">
        <v>36</v>
      </c>
      <c r="B10" s="106">
        <v>4</v>
      </c>
      <c r="C10" s="107">
        <v>1</v>
      </c>
      <c r="D10" s="106">
        <v>4</v>
      </c>
      <c r="E10" s="107">
        <v>1</v>
      </c>
      <c r="F10" s="108">
        <v>8</v>
      </c>
      <c r="G10" s="109">
        <v>7</v>
      </c>
      <c r="H10" s="108">
        <v>3</v>
      </c>
      <c r="I10" s="109">
        <v>1</v>
      </c>
      <c r="J10" s="108">
        <v>0</v>
      </c>
      <c r="K10" s="109">
        <v>0</v>
      </c>
      <c r="L10" s="108">
        <v>2</v>
      </c>
      <c r="M10" s="110"/>
      <c r="N10" s="91"/>
    </row>
    <row r="11" spans="1:14">
      <c r="A11" s="98" t="s">
        <v>37</v>
      </c>
      <c r="B11" s="106">
        <v>3</v>
      </c>
      <c r="C11" s="107">
        <v>3</v>
      </c>
      <c r="D11" s="106">
        <v>3</v>
      </c>
      <c r="E11" s="107">
        <v>3</v>
      </c>
      <c r="F11" s="108">
        <v>6</v>
      </c>
      <c r="G11" s="109">
        <v>5</v>
      </c>
      <c r="H11" s="108">
        <v>0</v>
      </c>
      <c r="I11" s="109">
        <v>0</v>
      </c>
      <c r="J11" s="108">
        <v>0</v>
      </c>
      <c r="K11" s="109">
        <v>0</v>
      </c>
      <c r="L11" s="108">
        <v>0</v>
      </c>
      <c r="M11" s="110">
        <v>0</v>
      </c>
      <c r="N11" s="91"/>
    </row>
    <row r="12" spans="1:14">
      <c r="A12" s="98" t="s">
        <v>38</v>
      </c>
      <c r="B12" s="106">
        <v>9</v>
      </c>
      <c r="C12" s="107">
        <v>4</v>
      </c>
      <c r="D12" s="106">
        <v>9</v>
      </c>
      <c r="E12" s="107">
        <v>4</v>
      </c>
      <c r="F12" s="108">
        <v>8</v>
      </c>
      <c r="G12" s="109">
        <v>3</v>
      </c>
      <c r="H12" s="108">
        <v>1</v>
      </c>
      <c r="I12" s="109">
        <v>0</v>
      </c>
      <c r="J12" s="108">
        <v>1</v>
      </c>
      <c r="K12" s="109">
        <v>0</v>
      </c>
      <c r="L12" s="108">
        <v>0</v>
      </c>
      <c r="M12" s="110">
        <v>0</v>
      </c>
      <c r="N12" s="91"/>
    </row>
    <row r="13" spans="1:14">
      <c r="A13" s="98" t="s">
        <v>39</v>
      </c>
      <c r="B13" s="106">
        <v>0</v>
      </c>
      <c r="C13" s="107">
        <v>3</v>
      </c>
      <c r="D13" s="106">
        <v>0</v>
      </c>
      <c r="E13" s="107">
        <v>3</v>
      </c>
      <c r="F13" s="108">
        <v>6</v>
      </c>
      <c r="G13" s="109">
        <v>10</v>
      </c>
      <c r="H13" s="108">
        <v>1</v>
      </c>
      <c r="I13" s="111">
        <v>0</v>
      </c>
      <c r="J13" s="112">
        <v>0</v>
      </c>
      <c r="K13" s="109">
        <v>0</v>
      </c>
      <c r="L13" s="108">
        <v>0</v>
      </c>
      <c r="M13" s="110">
        <v>0</v>
      </c>
      <c r="N13" s="91"/>
    </row>
    <row r="14" spans="1:14">
      <c r="A14" s="98" t="s">
        <v>40</v>
      </c>
      <c r="B14" s="106">
        <v>2</v>
      </c>
      <c r="C14" s="107">
        <v>3</v>
      </c>
      <c r="D14" s="106">
        <v>2</v>
      </c>
      <c r="E14" s="107">
        <v>3</v>
      </c>
      <c r="F14" s="108">
        <v>3</v>
      </c>
      <c r="G14" s="109">
        <v>6</v>
      </c>
      <c r="H14" s="108">
        <v>0</v>
      </c>
      <c r="I14" s="109">
        <v>2</v>
      </c>
      <c r="J14" s="108">
        <v>0</v>
      </c>
      <c r="K14" s="109">
        <v>0</v>
      </c>
      <c r="L14" s="108">
        <v>0</v>
      </c>
      <c r="M14" s="110">
        <v>0</v>
      </c>
      <c r="N14" s="91"/>
    </row>
    <row r="15" spans="1:14">
      <c r="A15" s="98" t="s">
        <v>41</v>
      </c>
      <c r="B15" s="106">
        <v>6</v>
      </c>
      <c r="C15" s="107">
        <v>6</v>
      </c>
      <c r="D15" s="106">
        <v>6</v>
      </c>
      <c r="E15" s="107">
        <v>6</v>
      </c>
      <c r="F15" s="108">
        <v>11</v>
      </c>
      <c r="G15" s="109">
        <v>11</v>
      </c>
      <c r="H15" s="108">
        <v>1</v>
      </c>
      <c r="I15" s="109">
        <v>1</v>
      </c>
      <c r="J15" s="108">
        <v>1</v>
      </c>
      <c r="K15" s="109">
        <v>1</v>
      </c>
      <c r="L15" s="108">
        <v>1</v>
      </c>
      <c r="M15" s="110">
        <v>0</v>
      </c>
      <c r="N15" s="91"/>
    </row>
    <row r="16" spans="1:14">
      <c r="A16" s="98" t="s">
        <v>42</v>
      </c>
      <c r="B16" s="106">
        <v>13</v>
      </c>
      <c r="C16" s="107">
        <v>4</v>
      </c>
      <c r="D16" s="106">
        <v>13</v>
      </c>
      <c r="E16" s="107">
        <v>4</v>
      </c>
      <c r="F16" s="108">
        <v>3</v>
      </c>
      <c r="G16" s="109">
        <v>6</v>
      </c>
      <c r="H16" s="108">
        <v>0</v>
      </c>
      <c r="I16" s="109">
        <v>0</v>
      </c>
      <c r="J16" s="108">
        <v>0</v>
      </c>
      <c r="K16" s="109">
        <v>0</v>
      </c>
      <c r="L16" s="108">
        <v>0</v>
      </c>
      <c r="M16" s="110">
        <v>0</v>
      </c>
      <c r="N16" s="91"/>
    </row>
    <row r="17" spans="1:14">
      <c r="A17" s="98" t="s">
        <v>43</v>
      </c>
      <c r="B17" s="106">
        <v>33</v>
      </c>
      <c r="C17" s="107">
        <v>26</v>
      </c>
      <c r="D17" s="106">
        <v>33</v>
      </c>
      <c r="E17" s="107">
        <v>26</v>
      </c>
      <c r="F17" s="108">
        <v>35</v>
      </c>
      <c r="G17" s="109">
        <v>23</v>
      </c>
      <c r="H17" s="108">
        <v>2</v>
      </c>
      <c r="I17" s="109">
        <v>1</v>
      </c>
      <c r="J17" s="108">
        <v>1</v>
      </c>
      <c r="K17" s="109">
        <v>0</v>
      </c>
      <c r="L17" s="108">
        <v>0</v>
      </c>
      <c r="M17" s="110">
        <v>1</v>
      </c>
      <c r="N17" s="91"/>
    </row>
    <row r="18" spans="1:14">
      <c r="A18" s="98" t="s">
        <v>45</v>
      </c>
      <c r="B18" s="106">
        <v>560</v>
      </c>
      <c r="C18" s="107">
        <v>509</v>
      </c>
      <c r="D18" s="106">
        <v>560</v>
      </c>
      <c r="E18" s="107">
        <v>513</v>
      </c>
      <c r="F18" s="108">
        <v>71</v>
      </c>
      <c r="G18" s="109">
        <v>51</v>
      </c>
      <c r="H18" s="108">
        <v>14</v>
      </c>
      <c r="I18" s="109">
        <v>12</v>
      </c>
      <c r="J18" s="108">
        <v>6</v>
      </c>
      <c r="K18" s="109">
        <v>3</v>
      </c>
      <c r="L18" s="108">
        <v>0</v>
      </c>
      <c r="M18" s="110">
        <v>0</v>
      </c>
      <c r="N18" s="91"/>
    </row>
    <row r="19" spans="1:14">
      <c r="A19" s="113" t="s">
        <v>44</v>
      </c>
      <c r="B19" s="114">
        <v>9</v>
      </c>
      <c r="C19" s="115">
        <v>6</v>
      </c>
      <c r="D19" s="114">
        <v>8</v>
      </c>
      <c r="E19" s="115">
        <v>6</v>
      </c>
      <c r="F19" s="114">
        <v>7</v>
      </c>
      <c r="G19" s="115">
        <v>9</v>
      </c>
      <c r="H19" s="114">
        <v>2</v>
      </c>
      <c r="I19" s="115">
        <v>3</v>
      </c>
      <c r="J19" s="114">
        <v>1</v>
      </c>
      <c r="K19" s="115">
        <v>0</v>
      </c>
      <c r="L19" s="114">
        <v>1</v>
      </c>
      <c r="M19" s="116">
        <v>1</v>
      </c>
      <c r="N19" s="91"/>
    </row>
    <row r="20" spans="1:14">
      <c r="A20" s="117" t="s">
        <v>101</v>
      </c>
      <c r="B20" s="118">
        <f>SUM(B5:B19)</f>
        <v>660</v>
      </c>
      <c r="C20" s="119">
        <f t="shared" ref="C20:M20" si="0">SUM(C5:C19)</f>
        <v>577</v>
      </c>
      <c r="D20" s="119">
        <f t="shared" si="0"/>
        <v>658</v>
      </c>
      <c r="E20" s="119">
        <f t="shared" si="0"/>
        <v>581</v>
      </c>
      <c r="F20" s="120">
        <f>SUM(F5:F19)</f>
        <v>187</v>
      </c>
      <c r="G20" s="120">
        <f>SUM(G5:G19)</f>
        <v>156</v>
      </c>
      <c r="H20" s="119">
        <f t="shared" si="0"/>
        <v>26</v>
      </c>
      <c r="I20" s="119">
        <f t="shared" si="0"/>
        <v>26</v>
      </c>
      <c r="J20" s="119">
        <f t="shared" si="0"/>
        <v>10</v>
      </c>
      <c r="K20" s="119">
        <f t="shared" si="0"/>
        <v>6</v>
      </c>
      <c r="L20" s="119">
        <f t="shared" si="0"/>
        <v>4</v>
      </c>
      <c r="M20" s="116">
        <f t="shared" si="0"/>
        <v>2</v>
      </c>
      <c r="N20" s="91"/>
    </row>
    <row r="21" spans="1:14">
      <c r="A21" s="91" t="s">
        <v>102</v>
      </c>
    </row>
  </sheetData>
  <mergeCells count="8">
    <mergeCell ref="A1:M1"/>
    <mergeCell ref="A3:A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төсөв</vt:lpstr>
      <vt:lpstr>зарлага</vt:lpstr>
      <vt:lpstr>төсөв биелэлт</vt:lpstr>
      <vt:lpstr>банк</vt:lpstr>
      <vt:lpstr>nd2017</vt:lpstr>
      <vt:lpstr>nds2017</vt:lpstr>
      <vt:lpstr>ndt17</vt:lpstr>
      <vt:lpstr>XAA vne</vt:lpstr>
      <vt:lpstr>hun am</vt:lpstr>
      <vt:lpstr>emd</vt:lpstr>
      <vt:lpstr>h.uvchin</vt:lpstr>
      <vt:lpstr>j.hyanalt</vt:lpstr>
      <vt:lpstr>AX3</vt:lpstr>
      <vt:lpstr>гэмт хэрэг</vt:lpstr>
      <vt:lpstr>гэмт хэрэг-2</vt:lpstr>
      <vt:lpstr>shab</vt:lpstr>
      <vt:lpstr>vne</vt:lpstr>
      <vt:lpstr>cpi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Bumaa</dc:creator>
  <cp:lastModifiedBy>uyanga.j</cp:lastModifiedBy>
  <cp:lastPrinted>2017-06-05T09:22:34Z</cp:lastPrinted>
  <dcterms:created xsi:type="dcterms:W3CDTF">2011-02-08T01:19:37Z</dcterms:created>
  <dcterms:modified xsi:type="dcterms:W3CDTF">2017-09-12T01:32:14Z</dcterms:modified>
</cp:coreProperties>
</file>