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22" activeTab="24"/>
  </bookViews>
  <sheets>
    <sheet name="Sheet1" sheetId="1" r:id="rId1"/>
    <sheet name="Sheet2" sheetId="2" r:id="rId2"/>
    <sheet name="Sheet3" sheetId="3" r:id="rId3"/>
    <sheet name="Sheet4" sheetId="4" r:id="rId4"/>
    <sheet name="AX-3CGP-2-ah3" sheetId="5" r:id="rId5"/>
    <sheet name="AX-3CGP-2-shab" sheetId="6" r:id="rId6"/>
    <sheet name="Niigmiin halamj" sheetId="7" r:id="rId7"/>
    <sheet name="daatgal2014-3-nd2014" sheetId="8" r:id="rId8"/>
    <sheet name="daatgal2014-3-nds2014" sheetId="9" r:id="rId9"/>
    <sheet name="daatgal2014-3-ndt14" sheetId="10" r:id="rId10"/>
    <sheet name="Sheet11" sheetId="11" r:id="rId11"/>
    <sheet name="Sheet12" sheetId="12" r:id="rId12"/>
    <sheet name="Sheet13" sheetId="13" r:id="rId13"/>
    <sheet name="HUMAN-hvnam" sheetId="14" r:id="rId14"/>
    <sheet name="HUMAN-emd" sheetId="15" r:id="rId15"/>
    <sheet name="HUMAN-h-ovchin" sheetId="16" r:id="rId16"/>
    <sheet name="AY12013-02-GOLNER" sheetId="17" r:id="rId17"/>
    <sheet name="AY12013-02-NB" sheetId="18" r:id="rId18"/>
    <sheet name="GEMT2013-2-2013sum" sheetId="19" r:id="rId19"/>
    <sheet name="GEMT2013-2-gemt2013" sheetId="20" r:id="rId20"/>
    <sheet name="fund_hudulmur-ОНХС" sheetId="21" r:id="rId21"/>
    <sheet name="fund_hudulmur-ЖдҮ" sheetId="22" r:id="rId22"/>
    <sheet name="fund_hudulmur-ХЭдСАН" sheetId="23" r:id="rId23"/>
    <sheet name="fund_hudulmur-СХС-1" sheetId="24" r:id="rId24"/>
    <sheet name="fund_hudulmur-СХС-2" sheetId="25" r:id="rId25"/>
  </sheets>
  <externalReferences>
    <externalReference r:id="rId26"/>
    <externalReference r:id="rId2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5" l="1"/>
  <c r="H21" i="25"/>
  <c r="G21" i="25"/>
  <c r="F21" i="25"/>
  <c r="E21" i="25"/>
  <c r="C21" i="25"/>
  <c r="B21" i="25"/>
  <c r="D20" i="25"/>
  <c r="J20" i="25" s="1"/>
  <c r="J19" i="25"/>
  <c r="D19" i="25"/>
  <c r="D18" i="25"/>
  <c r="J18" i="25" s="1"/>
  <c r="J17" i="25"/>
  <c r="D17" i="25"/>
  <c r="D16" i="25"/>
  <c r="J16" i="25" s="1"/>
  <c r="J15" i="25"/>
  <c r="D15" i="25"/>
  <c r="D14" i="25"/>
  <c r="J14" i="25" s="1"/>
  <c r="J13" i="25"/>
  <c r="D13" i="25"/>
  <c r="D12" i="25"/>
  <c r="J12" i="25" s="1"/>
  <c r="J11" i="25"/>
  <c r="D11" i="25"/>
  <c r="D10" i="25"/>
  <c r="J10" i="25" s="1"/>
  <c r="J9" i="25"/>
  <c r="D9" i="25"/>
  <c r="D8" i="25"/>
  <c r="J8" i="25" s="1"/>
  <c r="J7" i="25"/>
  <c r="D7" i="25"/>
  <c r="D6" i="25"/>
  <c r="J6" i="25" s="1"/>
  <c r="G50" i="24"/>
  <c r="E50" i="24"/>
  <c r="D50" i="24"/>
  <c r="C50" i="24"/>
  <c r="B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50" i="24" s="1"/>
  <c r="J21" i="23"/>
  <c r="I21" i="23"/>
  <c r="H21" i="23"/>
  <c r="G21" i="23"/>
  <c r="F21" i="23"/>
  <c r="E21" i="23"/>
  <c r="D21" i="23"/>
  <c r="C21" i="23"/>
  <c r="B21" i="23"/>
  <c r="F37" i="22"/>
  <c r="E37" i="22"/>
  <c r="C37" i="22"/>
  <c r="B37" i="22"/>
  <c r="G36" i="22"/>
  <c r="D36" i="22"/>
  <c r="G35" i="22"/>
  <c r="D35" i="22"/>
  <c r="G34" i="22"/>
  <c r="D34" i="22"/>
  <c r="G33" i="22"/>
  <c r="D33" i="22"/>
  <c r="G32" i="22"/>
  <c r="D32" i="22"/>
  <c r="D37" i="22" s="1"/>
  <c r="G31" i="22"/>
  <c r="G37" i="22" s="1"/>
  <c r="D31" i="22"/>
  <c r="B21" i="21"/>
  <c r="E20" i="21"/>
  <c r="E19" i="21"/>
  <c r="E21" i="21" s="1"/>
  <c r="D19" i="21"/>
  <c r="D21" i="21" s="1"/>
  <c r="C19" i="21"/>
  <c r="C21" i="21" s="1"/>
  <c r="B19" i="21"/>
  <c r="J21" i="25" l="1"/>
  <c r="D21" i="25"/>
  <c r="C35" i="20" l="1"/>
  <c r="E33" i="20"/>
  <c r="E32" i="20"/>
  <c r="E31" i="20"/>
  <c r="E29" i="20"/>
  <c r="E28" i="20"/>
  <c r="E27" i="20"/>
  <c r="E25" i="20"/>
  <c r="E23" i="20"/>
  <c r="E22" i="20"/>
  <c r="E16" i="20"/>
  <c r="E14" i="20"/>
  <c r="E13" i="20"/>
  <c r="E6" i="20"/>
  <c r="D6" i="20"/>
  <c r="D35" i="20" s="1"/>
  <c r="E35" i="20" s="1"/>
  <c r="C6" i="20"/>
  <c r="E5" i="20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B57" i="19"/>
  <c r="D56" i="19"/>
  <c r="D55" i="19"/>
  <c r="C55" i="19" s="1"/>
  <c r="D54" i="19"/>
  <c r="C54" i="19"/>
  <c r="D53" i="19"/>
  <c r="C53" i="19" s="1"/>
  <c r="D52" i="19"/>
  <c r="C52" i="19"/>
  <c r="D51" i="19"/>
  <c r="C51" i="19" s="1"/>
  <c r="D50" i="19"/>
  <c r="C50" i="19"/>
  <c r="D49" i="19"/>
  <c r="C49" i="19" s="1"/>
  <c r="D48" i="19"/>
  <c r="C48" i="19"/>
  <c r="D47" i="19"/>
  <c r="C47" i="19" s="1"/>
  <c r="D46" i="19"/>
  <c r="C46" i="19"/>
  <c r="D45" i="19"/>
  <c r="C45" i="19" s="1"/>
  <c r="D44" i="19"/>
  <c r="C44" i="19"/>
  <c r="D43" i="19"/>
  <c r="C43" i="19" s="1"/>
  <c r="D42" i="19"/>
  <c r="C42" i="19"/>
  <c r="D41" i="19"/>
  <c r="D57" i="19" s="1"/>
  <c r="C57" i="19" s="1"/>
  <c r="E15" i="18"/>
  <c r="E14" i="18"/>
  <c r="D13" i="18"/>
  <c r="E13" i="18" s="1"/>
  <c r="C13" i="18"/>
  <c r="E12" i="18"/>
  <c r="E11" i="18"/>
  <c r="E10" i="18"/>
  <c r="D9" i="18"/>
  <c r="E9" i="18" s="1"/>
  <c r="C9" i="18"/>
  <c r="E8" i="18"/>
  <c r="E7" i="18"/>
  <c r="E6" i="18"/>
  <c r="D6" i="18"/>
  <c r="C6" i="18"/>
  <c r="D5" i="18"/>
  <c r="E5" i="18" s="1"/>
  <c r="C5" i="18"/>
  <c r="M22" i="17"/>
  <c r="M21" i="17"/>
  <c r="M20" i="17"/>
  <c r="M19" i="17"/>
  <c r="M16" i="17"/>
  <c r="M15" i="17"/>
  <c r="M14" i="17"/>
  <c r="M13" i="17"/>
  <c r="M12" i="17"/>
  <c r="M11" i="17"/>
  <c r="M10" i="17"/>
  <c r="M9" i="17"/>
  <c r="M8" i="17"/>
  <c r="M7" i="17"/>
  <c r="M6" i="17"/>
  <c r="M5" i="17"/>
  <c r="H56" i="16"/>
  <c r="F55" i="16"/>
  <c r="D54" i="16"/>
  <c r="I53" i="16"/>
  <c r="D53" i="16"/>
  <c r="J52" i="16"/>
  <c r="I52" i="16"/>
  <c r="F52" i="16"/>
  <c r="J51" i="16"/>
  <c r="I51" i="16"/>
  <c r="H51" i="16"/>
  <c r="J50" i="16"/>
  <c r="I50" i="16"/>
  <c r="H49" i="16"/>
  <c r="F48" i="16"/>
  <c r="I47" i="16"/>
  <c r="F47" i="16"/>
  <c r="D46" i="16"/>
  <c r="J45" i="16"/>
  <c r="I45" i="16"/>
  <c r="F45" i="16"/>
  <c r="I44" i="16"/>
  <c r="F44" i="16"/>
  <c r="J43" i="16"/>
  <c r="F43" i="16"/>
  <c r="J42" i="16"/>
  <c r="I42" i="16"/>
  <c r="H42" i="16"/>
  <c r="J41" i="16"/>
  <c r="I41" i="16"/>
  <c r="J40" i="16"/>
  <c r="G40" i="16"/>
  <c r="H57" i="16" s="1"/>
  <c r="E40" i="16"/>
  <c r="F56" i="16" s="1"/>
  <c r="C40" i="16"/>
  <c r="D55" i="16" s="1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M52" i="14"/>
  <c r="L52" i="14"/>
  <c r="K52" i="14"/>
  <c r="J52" i="14"/>
  <c r="I52" i="14"/>
  <c r="H52" i="14"/>
  <c r="G52" i="14"/>
  <c r="F52" i="14"/>
  <c r="E52" i="14"/>
  <c r="D52" i="14"/>
  <c r="C52" i="14"/>
  <c r="B52" i="14"/>
  <c r="F47" i="10"/>
  <c r="F46" i="10"/>
  <c r="F45" i="10"/>
  <c r="F44" i="10"/>
  <c r="E42" i="10"/>
  <c r="F42" i="10" s="1"/>
  <c r="D42" i="10"/>
  <c r="C42" i="10"/>
  <c r="F41" i="10"/>
  <c r="F40" i="10"/>
  <c r="F39" i="10"/>
  <c r="F37" i="10"/>
  <c r="E37" i="10"/>
  <c r="D37" i="10"/>
  <c r="C37" i="10"/>
  <c r="G19" i="9"/>
  <c r="F19" i="9"/>
  <c r="G18" i="9"/>
  <c r="F18" i="9"/>
  <c r="G17" i="9"/>
  <c r="F17" i="9"/>
  <c r="G16" i="9"/>
  <c r="F16" i="9"/>
  <c r="G15" i="9"/>
  <c r="F15" i="9"/>
  <c r="F13" i="9"/>
  <c r="E13" i="9"/>
  <c r="D13" i="9"/>
  <c r="C13" i="9"/>
  <c r="G13" i="9" s="1"/>
  <c r="G12" i="9"/>
  <c r="F12" i="9"/>
  <c r="G11" i="9"/>
  <c r="F11" i="9"/>
  <c r="G10" i="9"/>
  <c r="F10" i="9"/>
  <c r="G9" i="9"/>
  <c r="F9" i="9"/>
  <c r="G8" i="9"/>
  <c r="F8" i="9"/>
  <c r="E6" i="9"/>
  <c r="G6" i="9" s="1"/>
  <c r="D6" i="9"/>
  <c r="C6" i="9"/>
  <c r="F21" i="8"/>
  <c r="G21" i="8" s="1"/>
  <c r="E21" i="8"/>
  <c r="C21" i="8"/>
  <c r="B21" i="8"/>
  <c r="D21" i="8" s="1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C41" i="19" l="1"/>
  <c r="D41" i="16"/>
  <c r="H43" i="16"/>
  <c r="H44" i="16"/>
  <c r="H45" i="16"/>
  <c r="F46" i="16"/>
  <c r="H47" i="16"/>
  <c r="H48" i="16"/>
  <c r="D50" i="16"/>
  <c r="H52" i="16"/>
  <c r="F53" i="16"/>
  <c r="F54" i="16"/>
  <c r="H55" i="16"/>
  <c r="D57" i="16"/>
  <c r="F41" i="16"/>
  <c r="D42" i="16"/>
  <c r="H46" i="16"/>
  <c r="D49" i="16"/>
  <c r="F50" i="16"/>
  <c r="D51" i="16"/>
  <c r="H53" i="16"/>
  <c r="H54" i="16"/>
  <c r="D56" i="16"/>
  <c r="F57" i="16"/>
  <c r="I40" i="16"/>
  <c r="H41" i="16"/>
  <c r="F42" i="16"/>
  <c r="D43" i="16"/>
  <c r="D44" i="16"/>
  <c r="D45" i="16"/>
  <c r="D47" i="16"/>
  <c r="D48" i="16"/>
  <c r="F49" i="16"/>
  <c r="H50" i="16"/>
  <c r="F51" i="16"/>
  <c r="D52" i="16"/>
  <c r="F6" i="9"/>
  <c r="F40" i="16" l="1"/>
  <c r="H40" i="16"/>
  <c r="D40" i="16"/>
  <c r="E28" i="7"/>
  <c r="E13" i="7"/>
  <c r="D13" i="7"/>
  <c r="E7" i="7"/>
  <c r="D7" i="7"/>
  <c r="B61" i="6"/>
  <c r="C60" i="6" s="1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61" i="6" s="1"/>
  <c r="E22" i="5"/>
  <c r="D22" i="5"/>
  <c r="F22" i="5" s="1"/>
  <c r="C22" i="5"/>
  <c r="B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N48" i="4"/>
  <c r="O48" i="4" s="1"/>
  <c r="M48" i="4"/>
  <c r="O47" i="4"/>
  <c r="N47" i="4"/>
  <c r="M47" i="4"/>
  <c r="N46" i="4"/>
  <c r="O46" i="4" s="1"/>
  <c r="M46" i="4"/>
  <c r="N45" i="4"/>
  <c r="M45" i="4"/>
  <c r="O45" i="4" s="1"/>
  <c r="N44" i="4"/>
  <c r="O44" i="4" s="1"/>
  <c r="M44" i="4"/>
  <c r="O43" i="4"/>
  <c r="N43" i="4"/>
  <c r="M43" i="4"/>
  <c r="N42" i="4"/>
  <c r="O42" i="4" s="1"/>
  <c r="M42" i="4"/>
  <c r="N41" i="4"/>
  <c r="M41" i="4"/>
  <c r="O41" i="4" s="1"/>
  <c r="E20" i="3"/>
  <c r="E19" i="3"/>
  <c r="E18" i="3"/>
  <c r="E17" i="3"/>
  <c r="F16" i="3"/>
  <c r="E16" i="3"/>
  <c r="F15" i="3"/>
  <c r="E15" i="3"/>
  <c r="F14" i="3"/>
  <c r="E14" i="3"/>
  <c r="E13" i="3"/>
  <c r="E12" i="3"/>
  <c r="E11" i="3"/>
  <c r="E10" i="3"/>
  <c r="E9" i="3"/>
  <c r="E8" i="3"/>
  <c r="F7" i="3"/>
  <c r="E7" i="3"/>
  <c r="F6" i="3"/>
  <c r="E6" i="3"/>
  <c r="D5" i="3"/>
  <c r="F5" i="3" s="1"/>
  <c r="C5" i="3"/>
  <c r="F55" i="2"/>
  <c r="G55" i="2" s="1"/>
  <c r="E55" i="2"/>
  <c r="D55" i="2"/>
  <c r="C55" i="2"/>
  <c r="B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5" i="1"/>
  <c r="F35" i="1"/>
  <c r="G33" i="1"/>
  <c r="F33" i="1"/>
  <c r="G30" i="1"/>
  <c r="F30" i="1"/>
  <c r="G29" i="1"/>
  <c r="F29" i="1"/>
  <c r="E29" i="1"/>
  <c r="D29" i="1"/>
  <c r="G28" i="1"/>
  <c r="G27" i="1"/>
  <c r="F27" i="1"/>
  <c r="G26" i="1"/>
  <c r="G25" i="1"/>
  <c r="F25" i="1"/>
  <c r="E25" i="1"/>
  <c r="D25" i="1"/>
  <c r="G24" i="1"/>
  <c r="F24" i="1"/>
  <c r="G20" i="1"/>
  <c r="F20" i="1"/>
  <c r="G19" i="1"/>
  <c r="G18" i="1"/>
  <c r="F18" i="1"/>
  <c r="E17" i="1"/>
  <c r="G17" i="1" s="1"/>
  <c r="D17" i="1"/>
  <c r="G16" i="1"/>
  <c r="G15" i="1"/>
  <c r="F15" i="1"/>
  <c r="G13" i="1"/>
  <c r="F13" i="1"/>
  <c r="G9" i="1"/>
  <c r="F9" i="1"/>
  <c r="E8" i="1"/>
  <c r="G8" i="1" s="1"/>
  <c r="D8" i="1"/>
  <c r="D7" i="1"/>
  <c r="D6" i="1" s="1"/>
  <c r="D5" i="1" s="1"/>
  <c r="D34" i="1" s="1"/>
  <c r="D36" i="1" s="1"/>
  <c r="E5" i="3" l="1"/>
  <c r="E7" i="1"/>
  <c r="F17" i="1"/>
  <c r="F8" i="1"/>
  <c r="G7" i="1" l="1"/>
  <c r="F7" i="1"/>
  <c r="E6" i="1"/>
  <c r="G6" i="1" l="1"/>
  <c r="F6" i="1"/>
  <c r="E5" i="1"/>
  <c r="E34" i="1" l="1"/>
  <c r="G5" i="1"/>
  <c r="F5" i="1"/>
  <c r="F34" i="1" l="1"/>
  <c r="E36" i="1"/>
  <c r="G34" i="1"/>
  <c r="G36" i="1" l="1"/>
  <c r="F36" i="1"/>
</calcChain>
</file>

<file path=xl/sharedStrings.xml><?xml version="1.0" encoding="utf-8"?>
<sst xmlns="http://schemas.openxmlformats.org/spreadsheetml/2006/main" count="963" uniqueCount="590">
  <si>
    <t>ÎÐÎÍ ÍÓÒÃÈÉÍ ÒªÑÂÈÉÍ ÎÐËÎÃÛÍ Ã¯ÉÖÝÒÃÝËÈÉÍ ÌÝÄÝÝ</t>
  </si>
  <si>
    <t xml:space="preserve">   2014.05.12</t>
  </si>
  <si>
    <t xml:space="preserve">        /ìÿí.òºã/</t>
  </si>
  <si>
    <t>¯ç¿¿ëýëò</t>
  </si>
  <si>
    <t>ìºð</t>
  </si>
  <si>
    <t>2013 îíû</t>
  </si>
  <si>
    <t>2014 îíû</t>
  </si>
  <si>
    <t xml:space="preserve"> 14/13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</si>
  <si>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</si>
  <si>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</si>
  <si>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</si>
  <si>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</si>
  <si>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</si>
  <si>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</si>
  <si>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</si>
  <si>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</si>
  <si>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</si>
  <si>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</si>
  <si>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</si>
  <si>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</si>
  <si>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</si>
  <si>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</si>
  <si>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</si>
  <si>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</si>
  <si>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</si>
  <si>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</si>
  <si>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</si>
  <si>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</si>
  <si>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</si>
  <si>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</si>
  <si>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</si>
  <si>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</si>
  <si>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</si>
  <si>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</si>
  <si>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</si>
  <si>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</si>
  <si>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</si>
  <si>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</si>
  <si>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</si>
  <si>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</si>
  <si>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</si>
  <si>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</si>
  <si>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</si>
  <si>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</si>
  <si>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ÒªÑÂÈÉÍ ÎÐËÎÃÛÍ ÒªËªÂËªÃªªÍÈÉ ÁÈÅËÝËÒ</t>
  </si>
  <si>
    <t xml:space="preserve">                                    /ìÿí.òºã/</t>
  </si>
  <si>
    <t>Ñóìä</t>
  </si>
  <si>
    <t xml:space="preserve"> Æèëèéí ýõíýýñ</t>
  </si>
  <si>
    <t>04-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</si>
  <si>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</si>
  <si>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</si>
  <si>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</si>
  <si>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</si>
  <si>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</si>
  <si>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</si>
  <si>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</si>
  <si>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</si>
  <si>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</si>
  <si>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</si>
  <si>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</si>
  <si>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</si>
  <si>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</si>
  <si>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</si>
  <si>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</si>
  <si>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</si>
  <si>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</si>
  <si>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</si>
  <si>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2014.05.12                                                                                            /ìÿí.òºã/</t>
  </si>
  <si>
    <t>2013 îíû ìºí ¿åä</t>
  </si>
  <si>
    <t xml:space="preserve">      2014 îíû </t>
  </si>
  <si>
    <t>14/13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</si>
  <si>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</si>
  <si>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</si>
  <si>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</si>
  <si>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</si>
  <si>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</si>
  <si>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</si>
  <si>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</si>
  <si>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</si>
  <si>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</si>
  <si>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</si>
  <si>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</si>
  <si>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</si>
  <si>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</si>
  <si>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</si>
  <si>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</si>
  <si>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</si>
  <si>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 xml:space="preserve">      -Хөрөнгө оруулалт</t>
  </si>
  <si>
    <t xml:space="preserve">        -Бусад</t>
  </si>
  <si>
    <t xml:space="preserve">          Áàíêíû êàññûí îðëîãî, çàðëàãà, çýýë õàäãàëàìæèéí</t>
  </si>
  <si>
    <t xml:space="preserve">  ìýäýý</t>
  </si>
  <si>
    <t xml:space="preserve"> 2014-05-12</t>
  </si>
  <si>
    <t xml:space="preserve"> /ìÿí. òºã /</t>
  </si>
  <si>
    <t>ä/ä</t>
  </si>
  <si>
    <t>Ìîíãîë áàíê</t>
  </si>
  <si>
    <t xml:space="preserve">ÕÀÀÍ áàíê </t>
  </si>
  <si>
    <t>ÕÀÑ áàíê</t>
  </si>
  <si>
    <t>Õàäãàëàìæ  áàíê</t>
  </si>
  <si>
    <t>Төрийн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</si>
  <si>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</si>
  <si>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</si>
  <si>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</si>
  <si>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</si>
  <si>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</si>
  <si>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</si>
  <si>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</si>
  <si>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</si>
  <si>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</si>
  <si>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</si>
  <si>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</si>
  <si>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</si>
  <si>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</si>
  <si>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2014.05.05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</si>
  <si>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</si>
  <si>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</si>
  <si>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</si>
  <si>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</si>
  <si>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</si>
  <si>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</si>
  <si>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 xml:space="preserve"> Аæëûí áàéðíû çóó÷ëàë</t>
  </si>
  <si>
    <t xml:space="preserve"> 2014.05.04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</si>
  <si>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</si>
  <si>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</si>
  <si>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</si>
  <si>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</si>
  <si>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</si>
  <si>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</si>
  <si>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</si>
  <si>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</si>
  <si>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</si>
  <si>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</si>
  <si>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</si>
  <si>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</si>
  <si>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</si>
  <si>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</si>
  <si>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</si>
  <si>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</si>
  <si>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</si>
  <si>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</si>
  <si>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</si>
  <si>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</si>
  <si>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</si>
  <si>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</si>
  <si>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</si>
  <si>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</si>
  <si>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</si>
  <si>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НИЙГМИЙН ХАЛАМЖИЙН САНГИЙН ҮЗҮҮЛЭЛТ               сая.төг</t>
  </si>
  <si>
    <t xml:space="preserve">                                     2014.05.09</t>
  </si>
  <si>
    <t>Үзүүлэлт</t>
  </si>
  <si>
    <t>2014 он I-IV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</si>
  <si>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</si>
  <si>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</si>
  <si>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1069.1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</si>
  <si>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</si>
  <si>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</si>
  <si>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</si>
  <si>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</si>
  <si>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</si>
  <si>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</si>
  <si>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</si>
  <si>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</si>
  <si>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</si>
  <si>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</si>
  <si>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</si>
  <si>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</si>
  <si>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</si>
  <si>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</si>
  <si>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</si>
  <si>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</si>
  <si>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</si>
  <si>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</si>
  <si>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</si>
  <si>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</si>
  <si>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</si>
  <si>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</si>
  <si>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</si>
  <si>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</si>
  <si>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</si>
  <si>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</si>
  <si>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ØÈÌÒÃÝËÈÉÍ ÎÐËÎÃÎ, ÒÝÒÃÝÂÝÐÈÉÍ ÑÀÍÕ¯¯ÆÈËÒ</t>
  </si>
  <si>
    <t xml:space="preserve">   2014.05.05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</si>
  <si>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</si>
  <si>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</si>
  <si>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</si>
  <si>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</si>
  <si>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</si>
  <si>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</si>
  <si>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</si>
  <si>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2013 оны                   IV сар</t>
  </si>
  <si>
    <t>2014 оны IV сар</t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</si>
  <si>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</si>
  <si>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</si>
  <si>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</si>
  <si>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</si>
  <si>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</si>
  <si>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</si>
  <si>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</si>
  <si>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</si>
  <si>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</si>
  <si>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</si>
  <si>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</si>
  <si>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</si>
  <si>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r>
      <rPr>
        <u/>
        <sz val="10"/>
        <color theme="1"/>
        <rFont val="Arial Mon"/>
        <family val="2"/>
      </rPr>
      <t xml:space="preserve">2014   IV   </t>
    </r>
    <r>
      <rPr>
        <sz val="10"/>
        <color theme="1"/>
        <rFont val="Arial Mon"/>
        <family val="2"/>
      </rPr>
      <t>2013   IV хувь</t>
    </r>
  </si>
  <si>
    <t>ÍÈÉÃÌÈÉÍ ÄÀÀÒÃÀËÄ ÇÀÀÂÀË ÄÀÀÒÃÓÓËÀÃ×ÈÉÍ ÒÎÎ, ÎËÃÎÑÎÍ ÒÝÒÃÝÂÝÐÈÉÍ ÕÝÌÆÝÝ</t>
  </si>
  <si>
    <t>Үзүүлэлтүүд</t>
  </si>
  <si>
    <t>2012 оны       IY сар</t>
  </si>
  <si>
    <t>2013 IV сар</t>
  </si>
  <si>
    <t>2014 оны       IV сар</t>
  </si>
  <si>
    <r>
      <rPr>
        <u/>
        <sz val="10"/>
        <color theme="1"/>
        <rFont val="Arial Mon"/>
        <family val="2"/>
      </rPr>
      <t>2014  IV</t>
    </r>
    <r>
      <rPr>
        <sz val="10"/>
        <color theme="1"/>
        <rFont val="Arial Mon"/>
        <family val="2"/>
      </rPr>
      <t xml:space="preserve">     2013 IV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</si>
  <si>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</si>
  <si>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</si>
  <si>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</si>
  <si>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</si>
  <si>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</si>
  <si>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</si>
  <si>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</si>
  <si>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</si>
  <si>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</si>
  <si>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</si>
  <si>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 xml:space="preserve"> ÀÉÌÃÈÉÍ ÕÝÐÝÃËÝÝÍÈÉ ¯ÍÈÉÍ ÈÍÄÅÊÑ</t>
  </si>
  <si>
    <t>Áàðààíû á¿ëãýýð</t>
  </si>
  <si>
    <t>2014-04</t>
  </si>
  <si>
    <t>2013-04</t>
  </si>
  <si>
    <t>2013-12</t>
  </si>
  <si>
    <t>2014-03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</si>
  <si>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</si>
  <si>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</si>
  <si>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</si>
  <si>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</si>
  <si>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</si>
  <si>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</si>
  <si>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</si>
  <si>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</si>
  <si>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</si>
  <si>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</si>
  <si>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</si>
  <si>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</si>
  <si>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</si>
  <si>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</si>
  <si>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</si>
  <si>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</si>
  <si>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</si>
  <si>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</si>
  <si>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</si>
  <si>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</si>
  <si>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</si>
  <si>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</si>
  <si>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</si>
  <si>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</si>
  <si>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</si>
  <si>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</si>
  <si>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</si>
  <si>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</si>
  <si>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</si>
  <si>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</si>
  <si>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</si>
  <si>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</si>
  <si>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</si>
  <si>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</si>
  <si>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</si>
  <si>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</si>
  <si>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</si>
  <si>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</si>
  <si>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</si>
  <si>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</si>
  <si>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</si>
  <si>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</si>
  <si>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</si>
  <si>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</si>
  <si>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</si>
  <si>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</si>
  <si>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</si>
  <si>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</si>
  <si>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</si>
  <si>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</si>
  <si>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</si>
  <si>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</si>
  <si>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</si>
  <si>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</si>
  <si>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04-ð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</si>
  <si>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</si>
  <si>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</si>
  <si>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</si>
  <si>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</si>
  <si>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</si>
  <si>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</si>
  <si>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</si>
  <si>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</si>
  <si>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</si>
  <si>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</si>
  <si>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</si>
  <si>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</si>
  <si>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</si>
  <si>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</si>
  <si>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</si>
  <si>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</si>
  <si>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</si>
  <si>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</si>
  <si>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</si>
  <si>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</si>
  <si>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</si>
  <si>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</si>
  <si>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</si>
  <si>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</si>
  <si>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</si>
  <si>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</si>
  <si>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</si>
  <si>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</si>
  <si>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</si>
  <si>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</si>
  <si>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</si>
  <si>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</si>
  <si>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</si>
  <si>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</si>
  <si>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</si>
  <si>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</si>
  <si>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</si>
  <si>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</si>
  <si>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</si>
  <si>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</si>
  <si>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</si>
  <si>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</si>
  <si>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</si>
  <si>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</si>
  <si>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</si>
  <si>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</si>
  <si>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</si>
  <si>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</si>
  <si>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</si>
  <si>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</si>
  <si>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</si>
  <si>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</si>
  <si>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</si>
  <si>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</si>
  <si>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>III</t>
  </si>
  <si>
    <t>IV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</si>
  <si>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</si>
  <si>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</si>
  <si>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</si>
  <si>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</si>
  <si>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</si>
  <si>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</si>
  <si>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</si>
  <si>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</si>
  <si>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</si>
  <si>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</si>
  <si>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</si>
  <si>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</si>
  <si>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</si>
  <si>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</si>
  <si>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</si>
  <si>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</si>
  <si>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</si>
  <si>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</si>
  <si>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</si>
  <si>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</si>
  <si>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</si>
  <si>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</si>
  <si>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</si>
  <si>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</si>
  <si>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</si>
  <si>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</si>
  <si>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</si>
  <si>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</si>
  <si>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</si>
  <si>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</si>
  <si>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</si>
  <si>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</si>
  <si>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</si>
  <si>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</si>
  <si>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</si>
  <si>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</si>
  <si>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</si>
  <si>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</si>
  <si>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</si>
  <si>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</si>
  <si>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</si>
  <si>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</si>
  <si>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</si>
  <si>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</si>
  <si>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</si>
  <si>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</si>
  <si>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</si>
  <si>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</si>
  <si>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</si>
  <si>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</si>
  <si>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</si>
  <si>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</si>
  <si>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</si>
  <si>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</si>
  <si>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</si>
  <si>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</si>
  <si>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</si>
  <si>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</si>
  <si>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</si>
  <si>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</si>
  <si>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Ñö</t>
  </si>
  <si>
    <t>Ìä</t>
  </si>
  <si>
    <t>Ýá</t>
  </si>
  <si>
    <t>ÌÓÝ òºâ</t>
  </si>
  <si>
    <t>Халдварт өвчнөөр өвчлөгчдийн тоо, эзлэх хувь онуудаар</t>
  </si>
  <si>
    <t>2014.05.03</t>
  </si>
  <si>
    <t>2012 оны IV сар</t>
  </si>
  <si>
    <t>2013 оны IV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</si>
  <si>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</si>
  <si>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</si>
  <si>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</si>
  <si>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</si>
  <si>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</si>
  <si>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</si>
  <si>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</si>
  <si>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</si>
  <si>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</si>
  <si>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</si>
  <si>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</si>
  <si>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</si>
  <si>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</si>
  <si>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</si>
  <si>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</si>
  <si>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</si>
  <si>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</si>
  <si>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</si>
  <si>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</si>
  <si>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</si>
  <si>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</si>
  <si>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</si>
  <si>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Халдварын гаралтай суулга</t>
  </si>
  <si>
    <t>Менингококкт халдвар</t>
  </si>
  <si>
    <t xml:space="preserve">ÃÎË ÍÝÐ ÒªÐËÈÉÍ Á¯ÒÝÝÃÄÝÕ¯¯Í ¯ÉËÄÂÝÐËÝËÒ                                                      </t>
  </si>
  <si>
    <t>2014.05.07</t>
  </si>
  <si>
    <t xml:space="preserve"> ÃÎË ÍÝÐ ÒªÐËÈÉÍ Á¯ÒÝÝÃÄÝÕ¯¯Í   </t>
  </si>
  <si>
    <t xml:space="preserve">õýìæèõ íýãæ </t>
  </si>
  <si>
    <t xml:space="preserve">2014 îíä </t>
  </si>
  <si>
    <t>2014/2013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</si>
  <si>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</si>
  <si>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</si>
  <si>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</si>
  <si>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</si>
  <si>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</si>
  <si>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</si>
  <si>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</si>
  <si>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</si>
  <si>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</si>
  <si>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</si>
  <si>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</si>
  <si>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</si>
  <si>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</si>
  <si>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</si>
  <si>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</si>
  <si>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</si>
  <si>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</si>
  <si>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</si>
  <si>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</si>
  <si>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</si>
  <si>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</si>
  <si>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</si>
  <si>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</si>
  <si>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</si>
  <si>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</si>
  <si>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</si>
  <si>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</si>
  <si>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</si>
  <si>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ìÿí,òºã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</si>
  <si>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</si>
  <si>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</si>
  <si>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</si>
  <si>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</si>
  <si>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</si>
  <si>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</si>
  <si>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</si>
  <si>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</si>
  <si>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</si>
  <si>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</si>
  <si>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</si>
  <si>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</si>
  <si>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`</t>
  </si>
  <si>
    <t>ÃÝÌÒ ÕÝÐÝÃ ÇªÐ×ËÈÉÍ ÌÝÄÝÝ</t>
  </si>
  <si>
    <t>2014.05.08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</si>
  <si>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</si>
  <si>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</si>
  <si>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</si>
  <si>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</si>
  <si>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</si>
  <si>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</si>
  <si>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</si>
  <si>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</si>
  <si>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</si>
  <si>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</si>
  <si>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</si>
  <si>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</si>
  <si>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</si>
  <si>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</si>
  <si>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</si>
  <si>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</si>
  <si>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</si>
  <si>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</si>
  <si>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</si>
  <si>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</si>
  <si>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</si>
  <si>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</si>
  <si>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</si>
  <si>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</si>
  <si>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</si>
  <si>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</si>
  <si>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</si>
  <si>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</si>
  <si>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</si>
  <si>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</si>
  <si>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</si>
  <si>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</si>
  <si>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 xml:space="preserve">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</si>
  <si>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</si>
  <si>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</si>
  <si>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</si>
  <si>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</si>
  <si>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</si>
  <si>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</si>
  <si>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</si>
  <si>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</si>
  <si>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</si>
  <si>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</si>
  <si>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</si>
  <si>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</si>
  <si>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</si>
  <si>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</si>
  <si>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</si>
  <si>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</si>
  <si>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</si>
  <si>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</si>
  <si>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</si>
  <si>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</si>
  <si>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</si>
  <si>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</si>
  <si>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 xml:space="preserve"> ОРОН НУТГИЙН ХӨГЖЛИЙН САНГИЙН САНХҮҮЖИЛТ, сумаар мян.төг</t>
  </si>
  <si>
    <t xml:space="preserve">Сум </t>
  </si>
  <si>
    <t>Нийт олговол зохих</t>
  </si>
  <si>
    <t>1 улиралд олговол зохих санхүүжилт</t>
  </si>
  <si>
    <t>1 улиралд олгосон санхүүжилт</t>
  </si>
  <si>
    <t>Олгоогүй зөрүү</t>
  </si>
  <si>
    <t>Сумын д¿í</t>
  </si>
  <si>
    <t>Аймгийн дүн</t>
  </si>
  <si>
    <t>Нийт дүн</t>
  </si>
  <si>
    <t>ЖИЖИГ ДУНД ҮЙЛДВЭРЛЭЛИЙГ ДЭМЖИХ САН /мян.төг/</t>
  </si>
  <si>
    <t>Үйл ажиллагааны чиглэл</t>
  </si>
  <si>
    <t>2012 он</t>
  </si>
  <si>
    <t>2013 он</t>
  </si>
  <si>
    <t>Олгосон зээл</t>
  </si>
  <si>
    <t>Эргэн төлсөн дүн</t>
  </si>
  <si>
    <t>Зээлийн үйлдэгдэл</t>
  </si>
  <si>
    <t>Хүнсний үйлдвэрлэл</t>
  </si>
  <si>
    <t>Хөнгөн үйлдвэрлэл</t>
  </si>
  <si>
    <t>Газар тариалан</t>
  </si>
  <si>
    <t>Мал аж ахуй</t>
  </si>
  <si>
    <t>Барилга</t>
  </si>
  <si>
    <t>Бусад</t>
  </si>
  <si>
    <t>Дүн</t>
  </si>
  <si>
    <t>2014 ОНЫ 1 Р УЛИРЛЫН ХӨДӨЛМӨР ЭРХЛЭЛТИЙГ ДЭМЖИХ САНГИЙН ЗЭЭЛ ОЛГОЛТ,сумаар мян.төг</t>
  </si>
  <si>
    <t>2014.04.30</t>
  </si>
  <si>
    <t>Сум</t>
  </si>
  <si>
    <t>Олгосон зээлийн хэмжээ</t>
  </si>
  <si>
    <t>Ажлын байр</t>
  </si>
  <si>
    <t>Хадгалагдсан</t>
  </si>
  <si>
    <t>Шинээр бий болсон</t>
  </si>
  <si>
    <t>Дэлгэрцогт</t>
  </si>
  <si>
    <t xml:space="preserve">Дэрэн 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</si>
  <si>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</si>
  <si>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</si>
  <si>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</si>
  <si>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</si>
  <si>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</si>
  <si>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</si>
  <si>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</si>
  <si>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</si>
  <si>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</si>
  <si>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</si>
  <si>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</si>
  <si>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</si>
  <si>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</si>
  <si>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2014 ОНЫ 1-Р УЛИРЛЫН СУМ ХӨГЖҮҮЛЭХ САНГИЙН                                                  САНХҮҮЖИЛТИЙН МЭДЭЭ,сумаар мян.төг</t>
  </si>
  <si>
    <t>Засгийн газраас олгосон төсөв</t>
  </si>
  <si>
    <t xml:space="preserve"> Иргэдэд олгосон зээл /өссөн дүнгээр/ </t>
  </si>
  <si>
    <t>Зээлийн эргэн төлөлт</t>
  </si>
  <si>
    <t>Зээлийн үлдэгдэл</t>
  </si>
  <si>
    <t>Сум хөгжүүлэх сангийн үлдэгдэл</t>
  </si>
  <si>
    <t>Нийт</t>
  </si>
  <si>
    <t xml:space="preserve">2014 онд </t>
  </si>
  <si>
    <t>СУМ ХӨГЖҮҮЛЭХ САНГИЙН ҮЙЛ АЖИЛЛАГААНЫ МЭДЭЭ,сумаар мян.төг</t>
  </si>
  <si>
    <t>сум</t>
  </si>
  <si>
    <t>Олгогдсон зээл</t>
  </si>
  <si>
    <t>Хадгалагд-сан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</si>
</sst>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2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sz val="8"/>
      <name val="Arial"/>
      <family val="2"/>
    </font>
    <font>
      <i/>
      <sz val="10"/>
      <name val="Dutch Mon"/>
    </font>
    <font>
      <sz val="9"/>
      <name val="Arial Mon"/>
      <family val="2"/>
    </font>
    <font>
      <sz val="11"/>
      <name val="Dutch Mo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 Mon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b/>
      <sz val="9"/>
      <name val="Arial Mon"/>
      <family val="2"/>
    </font>
    <font>
      <sz val="8"/>
      <color indexed="8"/>
      <name val="Arial Mon"/>
      <family val="2"/>
    </font>
    <font>
      <sz val="10"/>
      <color indexed="8"/>
      <name val="Arial Mon"/>
      <family val="2"/>
    </font>
    <font>
      <sz val="8"/>
      <color rgb="FF000000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sz val="10"/>
      <name val="Dutch Mon"/>
      <charset val="204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165" fontId="31" fillId="0" borderId="0"/>
    <xf numFmtId="165" fontId="31" fillId="0" borderId="0"/>
    <xf numFmtId="0" fontId="16" fillId="0" borderId="0" applyNumberFormat="0" applyFill="0" applyBorder="0" applyAlignment="0" applyProtection="0"/>
    <xf numFmtId="0" fontId="1" fillId="0" borderId="0"/>
    <xf numFmtId="0" fontId="16" fillId="0" borderId="0"/>
  </cellStyleXfs>
  <cellXfs count="62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14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/>
    <xf numFmtId="0" fontId="4" fillId="0" borderId="0" xfId="0" applyFont="1" applyFill="1"/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0" borderId="0" xfId="0" applyFont="1" applyBorder="1"/>
    <xf numFmtId="164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164" fontId="5" fillId="0" borderId="7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16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/>
    </xf>
    <xf numFmtId="0" fontId="12" fillId="0" borderId="9" xfId="0" applyFont="1" applyBorder="1" applyAlignment="1">
      <alignment vertical="center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vertical="center" wrapText="1"/>
    </xf>
    <xf numFmtId="1" fontId="3" fillId="2" borderId="0" xfId="0" applyNumberFormat="1" applyFont="1" applyFill="1" applyAlignment="1">
      <alignment horizontal="center"/>
    </xf>
    <xf numFmtId="1" fontId="14" fillId="0" borderId="0" xfId="0" applyNumberFormat="1" applyFont="1"/>
    <xf numFmtId="1" fontId="3" fillId="2" borderId="0" xfId="0" applyNumberFormat="1" applyFont="1" applyFill="1"/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textRotation="90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center"/>
    </xf>
    <xf numFmtId="1" fontId="3" fillId="2" borderId="6" xfId="0" applyNumberFormat="1" applyFont="1" applyFill="1" applyBorder="1" applyAlignment="1">
      <alignment vertical="center"/>
    </xf>
    <xf numFmtId="0" fontId="15" fillId="0" borderId="0" xfId="0" applyNumberFormat="1" applyFont="1" applyAlignment="1">
      <alignment horizontal="center"/>
    </xf>
    <xf numFmtId="0" fontId="3" fillId="2" borderId="6" xfId="2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0" borderId="0" xfId="0" applyNumberFormat="1" applyFont="1"/>
    <xf numFmtId="0" fontId="15" fillId="0" borderId="0" xfId="0" applyNumberFormat="1" applyFont="1"/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1" fillId="0" borderId="0" xfId="0" applyFont="1"/>
    <xf numFmtId="0" fontId="17" fillId="0" borderId="1" xfId="0" applyFont="1" applyBorder="1" applyAlignment="1">
      <alignment horizontal="center" vertical="center" textRotation="90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2" borderId="8" xfId="0" applyFont="1" applyFill="1" applyBorder="1" applyAlignment="1">
      <alignment horizontal="center" vertical="center"/>
    </xf>
    <xf numFmtId="164" fontId="22" fillId="2" borderId="8" xfId="0" applyNumberFormat="1" applyFont="1" applyFill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21" fillId="0" borderId="0" xfId="0" applyFont="1" applyBorder="1"/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textRotation="90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right"/>
    </xf>
    <xf numFmtId="0" fontId="20" fillId="0" borderId="0" xfId="0" applyFont="1" applyBorder="1" applyAlignment="1">
      <alignment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textRotation="90" wrapText="1"/>
    </xf>
    <xf numFmtId="0" fontId="21" fillId="0" borderId="0" xfId="0" applyFont="1" applyBorder="1"/>
    <xf numFmtId="0" fontId="21" fillId="0" borderId="0" xfId="0" applyFont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22" fillId="0" borderId="8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7" fillId="0" borderId="10" xfId="0" applyFont="1" applyBorder="1" applyAlignment="1">
      <alignment horizontal="center" vertical="center" textRotation="90"/>
    </xf>
    <xf numFmtId="164" fontId="22" fillId="0" borderId="8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0" fontId="23" fillId="0" borderId="0" xfId="0" applyFont="1" applyBorder="1"/>
    <xf numFmtId="0" fontId="24" fillId="0" borderId="0" xfId="0" applyFont="1" applyBorder="1"/>
    <xf numFmtId="0" fontId="21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1" fillId="0" borderId="0" xfId="0" applyFont="1" applyBorder="1" applyAlignment="1">
      <alignment horizontal="left" wrapText="1"/>
    </xf>
    <xf numFmtId="0" fontId="21" fillId="0" borderId="0" xfId="0" applyFont="1" applyFill="1" applyBorder="1"/>
    <xf numFmtId="0" fontId="23" fillId="0" borderId="0" xfId="0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wrapText="1"/>
    </xf>
    <xf numFmtId="0" fontId="26" fillId="0" borderId="0" xfId="0" applyFont="1" applyBorder="1" applyAlignment="1">
      <alignment wrapText="1"/>
    </xf>
    <xf numFmtId="0" fontId="24" fillId="0" borderId="0" xfId="0" applyFont="1" applyBorder="1" applyAlignment="1">
      <alignment horizontal="right"/>
    </xf>
    <xf numFmtId="0" fontId="23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right"/>
    </xf>
    <xf numFmtId="0" fontId="27" fillId="0" borderId="0" xfId="0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164" fontId="29" fillId="0" borderId="0" xfId="0" applyNumberFormat="1" applyFont="1" applyBorder="1" applyAlignment="1">
      <alignment vertical="center"/>
    </xf>
    <xf numFmtId="164" fontId="29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164" fontId="29" fillId="0" borderId="0" xfId="0" applyNumberFormat="1" applyFont="1" applyBorder="1"/>
    <xf numFmtId="164" fontId="29" fillId="0" borderId="0" xfId="0" applyNumberFormat="1" applyFont="1" applyFill="1" applyBorder="1" applyAlignment="1">
      <alignment vertical="center"/>
    </xf>
    <xf numFmtId="0" fontId="29" fillId="0" borderId="0" xfId="0" applyFont="1" applyBorder="1"/>
    <xf numFmtId="0" fontId="29" fillId="0" borderId="0" xfId="0" applyFont="1" applyFill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0" fontId="29" fillId="0" borderId="7" xfId="0" applyFont="1" applyBorder="1"/>
    <xf numFmtId="164" fontId="29" fillId="0" borderId="7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Fill="1" applyBorder="1"/>
    <xf numFmtId="164" fontId="29" fillId="0" borderId="0" xfId="0" applyNumberFormat="1" applyFont="1"/>
    <xf numFmtId="0" fontId="29" fillId="0" borderId="0" xfId="0" applyFont="1" applyFill="1" applyBorder="1" applyAlignment="1">
      <alignment horizontal="left"/>
    </xf>
    <xf numFmtId="164" fontId="29" fillId="0" borderId="0" xfId="0" applyNumberFormat="1" applyFont="1" applyFill="1" applyBorder="1"/>
    <xf numFmtId="0" fontId="29" fillId="0" borderId="0" xfId="0" applyFont="1" applyFill="1" applyBorder="1" applyAlignment="1">
      <alignment horizontal="left" vertical="center" wrapText="1"/>
    </xf>
    <xf numFmtId="164" fontId="29" fillId="0" borderId="0" xfId="0" applyNumberFormat="1" applyFont="1" applyFill="1" applyBorder="1" applyAlignment="1">
      <alignment horizontal="right" vertical="center"/>
    </xf>
    <xf numFmtId="0" fontId="29" fillId="0" borderId="7" xfId="0" applyFont="1" applyFill="1" applyBorder="1"/>
    <xf numFmtId="0" fontId="0" fillId="0" borderId="7" xfId="0" applyBorder="1"/>
    <xf numFmtId="164" fontId="29" fillId="0" borderId="7" xfId="0" applyNumberFormat="1" applyFont="1" applyFill="1" applyBorder="1"/>
    <xf numFmtId="164" fontId="29" fillId="0" borderId="7" xfId="0" applyNumberFormat="1" applyFont="1" applyBorder="1"/>
    <xf numFmtId="0" fontId="29" fillId="0" borderId="0" xfId="0" applyFont="1" applyBorder="1" applyAlignment="1">
      <alignment horizontal="center" vertical="center" wrapText="1"/>
    </xf>
    <xf numFmtId="165" fontId="32" fillId="0" borderId="0" xfId="3" applyFont="1" applyFill="1" applyBorder="1" applyAlignment="1" applyProtection="1">
      <alignment horizontal="center" vertical="center"/>
      <protection locked="0"/>
    </xf>
    <xf numFmtId="165" fontId="32" fillId="0" borderId="0" xfId="3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2" fontId="32" fillId="5" borderId="6" xfId="4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2" fontId="32" fillId="5" borderId="7" xfId="4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4" fillId="0" borderId="0" xfId="0" applyFont="1" applyFill="1" applyBorder="1"/>
    <xf numFmtId="166" fontId="33" fillId="0" borderId="0" xfId="0" applyNumberFormat="1" applyFont="1" applyFill="1" applyBorder="1"/>
    <xf numFmtId="167" fontId="4" fillId="0" borderId="0" xfId="0" applyNumberFormat="1" applyFont="1" applyFill="1" applyBorder="1"/>
    <xf numFmtId="168" fontId="34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35" fillId="0" borderId="0" xfId="0" applyFont="1" applyFill="1" applyBorder="1"/>
    <xf numFmtId="0" fontId="10" fillId="0" borderId="0" xfId="0" applyFont="1" applyFill="1" applyBorder="1"/>
    <xf numFmtId="168" fontId="5" fillId="0" borderId="0" xfId="0" applyNumberFormat="1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35" fillId="0" borderId="7" xfId="0" applyFont="1" applyFill="1" applyBorder="1"/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/>
    <xf numFmtId="0" fontId="10" fillId="0" borderId="7" xfId="0" applyFont="1" applyFill="1" applyBorder="1" applyAlignment="1">
      <alignment wrapText="1"/>
    </xf>
    <xf numFmtId="0" fontId="10" fillId="0" borderId="7" xfId="0" applyFont="1" applyFill="1" applyBorder="1"/>
    <xf numFmtId="167" fontId="4" fillId="0" borderId="7" xfId="0" applyNumberFormat="1" applyFont="1" applyFill="1" applyBorder="1"/>
    <xf numFmtId="168" fontId="5" fillId="0" borderId="7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36" fillId="0" borderId="0" xfId="5" applyFont="1" applyFill="1" applyBorder="1"/>
    <xf numFmtId="0" fontId="4" fillId="0" borderId="0" xfId="5" applyFont="1" applyFill="1" applyBorder="1" applyAlignment="1"/>
    <xf numFmtId="0" fontId="4" fillId="0" borderId="0" xfId="5" applyFont="1" applyFill="1" applyBorder="1"/>
    <xf numFmtId="0" fontId="4" fillId="0" borderId="0" xfId="5" applyFont="1" applyFill="1" applyBorder="1" applyAlignment="1">
      <alignment vertical="top"/>
    </xf>
    <xf numFmtId="0" fontId="4" fillId="0" borderId="0" xfId="5" applyFont="1" applyFill="1" applyBorder="1" applyAlignment="1">
      <alignment wrapText="1"/>
    </xf>
    <xf numFmtId="168" fontId="5" fillId="0" borderId="0" xfId="5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32" fillId="0" borderId="7" xfId="0" applyFont="1" applyFill="1" applyBorder="1"/>
    <xf numFmtId="0" fontId="4" fillId="0" borderId="7" xfId="0" applyFont="1" applyFill="1" applyBorder="1" applyAlignment="1">
      <alignment vertical="top"/>
    </xf>
    <xf numFmtId="0" fontId="10" fillId="0" borderId="7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169" fontId="4" fillId="0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left" vertical="center" wrapText="1"/>
    </xf>
    <xf numFmtId="169" fontId="5" fillId="0" borderId="8" xfId="1" applyNumberFormat="1" applyFont="1" applyBorder="1" applyAlignment="1">
      <alignment horizontal="center" vertical="center"/>
    </xf>
    <xf numFmtId="169" fontId="39" fillId="0" borderId="8" xfId="1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9" fontId="5" fillId="0" borderId="8" xfId="1" applyNumberFormat="1" applyFont="1" applyFill="1" applyBorder="1" applyAlignment="1">
      <alignment horizontal="center" vertical="center"/>
    </xf>
    <xf numFmtId="0" fontId="40" fillId="0" borderId="8" xfId="0" applyFont="1" applyBorder="1" applyAlignment="1">
      <alignment wrapText="1"/>
    </xf>
    <xf numFmtId="170" fontId="5" fillId="0" borderId="0" xfId="0" applyNumberFormat="1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171" fontId="4" fillId="0" borderId="8" xfId="0" applyNumberFormat="1" applyFont="1" applyFill="1" applyBorder="1" applyAlignment="1">
      <alignment vertical="center"/>
    </xf>
    <xf numFmtId="171" fontId="4" fillId="0" borderId="8" xfId="1" applyNumberFormat="1" applyFont="1" applyBorder="1" applyAlignment="1">
      <alignment vertical="center"/>
    </xf>
    <xf numFmtId="171" fontId="17" fillId="0" borderId="8" xfId="1" applyNumberFormat="1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right" vertical="center"/>
    </xf>
    <xf numFmtId="171" fontId="4" fillId="0" borderId="8" xfId="1" applyNumberFormat="1" applyFont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171" fontId="4" fillId="0" borderId="8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5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90" wrapText="1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38" fontId="5" fillId="2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7" fillId="0" borderId="0" xfId="0" applyNumberFormat="1" applyFont="1"/>
    <xf numFmtId="0" fontId="5" fillId="0" borderId="7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1" xfId="0" applyNumberFormat="1" applyFont="1" applyBorder="1"/>
    <xf numFmtId="0" fontId="5" fillId="0" borderId="12" xfId="0" applyNumberFormat="1" applyFont="1" applyBorder="1"/>
    <xf numFmtId="0" fontId="5" fillId="0" borderId="6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5" fillId="0" borderId="15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0" fillId="0" borderId="16" xfId="0" applyNumberFormat="1" applyBorder="1"/>
    <xf numFmtId="0" fontId="5" fillId="0" borderId="0" xfId="0" applyNumberFormat="1" applyFont="1" applyBorder="1"/>
    <xf numFmtId="0" fontId="5" fillId="0" borderId="16" xfId="0" applyNumberFormat="1" applyFont="1" applyBorder="1"/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28" fillId="0" borderId="0" xfId="0" applyNumberFormat="1" applyFont="1"/>
    <xf numFmtId="0" fontId="28" fillId="0" borderId="0" xfId="0" applyNumberFormat="1" applyFont="1" applyBorder="1" applyAlignment="1">
      <alignment horizontal="center" vertical="center"/>
    </xf>
    <xf numFmtId="0" fontId="28" fillId="0" borderId="7" xfId="0" applyNumberFormat="1" applyFont="1" applyBorder="1" applyAlignment="1">
      <alignment horizontal="center" vertical="center"/>
    </xf>
    <xf numFmtId="0" fontId="29" fillId="0" borderId="7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/>
    </xf>
    <xf numFmtId="14" fontId="29" fillId="0" borderId="8" xfId="0" applyNumberFormat="1" applyFont="1" applyBorder="1" applyAlignment="1">
      <alignment horizontal="center"/>
    </xf>
    <xf numFmtId="14" fontId="29" fillId="0" borderId="8" xfId="0" applyNumberFormat="1" applyFont="1" applyFill="1" applyBorder="1" applyAlignment="1">
      <alignment horizontal="center"/>
    </xf>
    <xf numFmtId="0" fontId="29" fillId="0" borderId="8" xfId="0" applyNumberFormat="1" applyFont="1" applyFill="1" applyBorder="1" applyAlignment="1">
      <alignment horizontal="center"/>
    </xf>
    <xf numFmtId="0" fontId="39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/>
    </xf>
    <xf numFmtId="0" fontId="29" fillId="0" borderId="1" xfId="0" applyNumberFormat="1" applyFont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 wrapText="1"/>
    </xf>
    <xf numFmtId="0" fontId="42" fillId="0" borderId="11" xfId="0" applyNumberFormat="1" applyFont="1" applyBorder="1" applyAlignment="1">
      <alignment horizontal="center"/>
    </xf>
    <xf numFmtId="0" fontId="42" fillId="0" borderId="6" xfId="0" applyNumberFormat="1" applyFont="1" applyBorder="1" applyAlignment="1">
      <alignment horizontal="center"/>
    </xf>
    <xf numFmtId="0" fontId="29" fillId="0" borderId="6" xfId="0" applyNumberFormat="1" applyFont="1" applyBorder="1"/>
    <xf numFmtId="164" fontId="29" fillId="0" borderId="6" xfId="0" applyNumberFormat="1" applyFont="1" applyBorder="1"/>
    <xf numFmtId="0" fontId="29" fillId="0" borderId="6" xfId="0" applyNumberFormat="1" applyFont="1" applyFill="1" applyBorder="1"/>
    <xf numFmtId="164" fontId="29" fillId="0" borderId="3" xfId="0" applyNumberFormat="1" applyFont="1" applyBorder="1"/>
    <xf numFmtId="164" fontId="29" fillId="0" borderId="4" xfId="0" applyNumberFormat="1" applyFont="1" applyBorder="1"/>
    <xf numFmtId="0" fontId="29" fillId="0" borderId="6" xfId="0" applyNumberFormat="1" applyFont="1" applyBorder="1" applyAlignment="1">
      <alignment horizontal="center" vertical="center" textRotation="255" wrapText="1"/>
    </xf>
    <xf numFmtId="0" fontId="29" fillId="0" borderId="11" xfId="0" applyNumberFormat="1" applyFont="1" applyBorder="1" applyAlignment="1">
      <alignment horizontal="left" wrapText="1"/>
    </xf>
    <xf numFmtId="0" fontId="29" fillId="0" borderId="0" xfId="0" applyNumberFormat="1" applyFont="1" applyBorder="1" applyAlignment="1">
      <alignment horizontal="center" vertical="center" textRotation="255" wrapText="1"/>
    </xf>
    <xf numFmtId="0" fontId="29" fillId="0" borderId="15" xfId="0" applyNumberFormat="1" applyFont="1" applyBorder="1" applyAlignment="1">
      <alignment horizontal="left" wrapText="1"/>
    </xf>
    <xf numFmtId="0" fontId="29" fillId="0" borderId="0" xfId="0" applyNumberFormat="1" applyFont="1" applyFill="1" applyBorder="1"/>
    <xf numFmtId="0" fontId="29" fillId="0" borderId="0" xfId="0" applyNumberFormat="1" applyFont="1" applyBorder="1"/>
    <xf numFmtId="0" fontId="29" fillId="0" borderId="15" xfId="0" applyNumberFormat="1" applyFont="1" applyBorder="1" applyAlignment="1">
      <alignment horizontal="left"/>
    </xf>
    <xf numFmtId="0" fontId="29" fillId="0" borderId="7" xfId="0" applyNumberFormat="1" applyFont="1" applyBorder="1" applyAlignment="1">
      <alignment horizontal="center" vertical="center" textRotation="255" wrapText="1"/>
    </xf>
    <xf numFmtId="0" fontId="29" fillId="0" borderId="13" xfId="0" applyNumberFormat="1" applyFont="1" applyBorder="1" applyAlignment="1">
      <alignment horizontal="left" wrapText="1"/>
    </xf>
    <xf numFmtId="0" fontId="29" fillId="0" borderId="7" xfId="0" applyNumberFormat="1" applyFont="1" applyFill="1" applyBorder="1"/>
    <xf numFmtId="0" fontId="29" fillId="0" borderId="7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6" fillId="0" borderId="8" xfId="0" applyFont="1" applyBorder="1" applyAlignment="1"/>
    <xf numFmtId="0" fontId="16" fillId="0" borderId="1" xfId="0" applyFont="1" applyBorder="1" applyAlignment="1"/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9" fillId="0" borderId="6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4" fontId="5" fillId="4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6" borderId="0" xfId="0" applyFill="1" applyBorder="1"/>
    <xf numFmtId="0" fontId="4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" fillId="0" borderId="0" xfId="6"/>
    <xf numFmtId="164" fontId="0" fillId="2" borderId="0" xfId="0" applyNumberFormat="1" applyFill="1" applyBorder="1"/>
    <xf numFmtId="0" fontId="13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4" fillId="0" borderId="0" xfId="0" applyFont="1" applyBorder="1" applyAlignment="1">
      <alignment horizontal="left" vertical="center" wrapText="1"/>
    </xf>
    <xf numFmtId="0" fontId="45" fillId="0" borderId="0" xfId="0" applyFont="1"/>
    <xf numFmtId="0" fontId="0" fillId="0" borderId="0" xfId="0" applyBorder="1" applyAlignment="1">
      <alignment horizontal="left" vertical="center" wrapText="1"/>
    </xf>
    <xf numFmtId="0" fontId="28" fillId="0" borderId="0" xfId="0" applyFont="1"/>
    <xf numFmtId="0" fontId="10" fillId="0" borderId="0" xfId="0" applyFont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justify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44" fillId="0" borderId="0" xfId="0" applyFont="1" applyBorder="1" applyAlignment="1">
      <alignment vertical="center" wrapText="1"/>
    </xf>
    <xf numFmtId="0" fontId="44" fillId="0" borderId="7" xfId="0" applyFont="1" applyBorder="1" applyAlignment="1">
      <alignment horizontal="left" vertical="center" wrapText="1"/>
    </xf>
    <xf numFmtId="164" fontId="13" fillId="0" borderId="7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5" fillId="0" borderId="0" xfId="0" applyFont="1" applyBorder="1"/>
    <xf numFmtId="0" fontId="46" fillId="4" borderId="0" xfId="0" applyFont="1" applyFill="1" applyBorder="1"/>
    <xf numFmtId="0" fontId="46" fillId="4" borderId="0" xfId="0" applyFont="1" applyFill="1" applyBorder="1" applyAlignment="1">
      <alignment horizontal="center"/>
    </xf>
    <xf numFmtId="164" fontId="46" fillId="4" borderId="0" xfId="0" applyNumberFormat="1" applyFont="1" applyFill="1" applyBorder="1" applyAlignment="1">
      <alignment horizontal="center"/>
    </xf>
    <xf numFmtId="0" fontId="46" fillId="4" borderId="0" xfId="0" applyFont="1" applyFill="1"/>
    <xf numFmtId="0" fontId="4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164" fontId="5" fillId="4" borderId="1" xfId="0" applyNumberFormat="1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textRotation="90"/>
    </xf>
    <xf numFmtId="0" fontId="4" fillId="0" borderId="12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164" fontId="5" fillId="4" borderId="5" xfId="0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textRotation="90"/>
    </xf>
    <xf numFmtId="0" fontId="4" fillId="0" borderId="16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46" fillId="4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46" fillId="4" borderId="0" xfId="0" applyFont="1" applyFill="1" applyAlignment="1">
      <alignment horizontal="center"/>
    </xf>
    <xf numFmtId="164" fontId="46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textRotation="1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7" fillId="0" borderId="0" xfId="0" applyFont="1" applyAlignment="1">
      <alignment horizontal="center" wrapText="1"/>
    </xf>
    <xf numFmtId="0" fontId="48" fillId="0" borderId="0" xfId="0" applyFont="1"/>
    <xf numFmtId="0" fontId="15" fillId="0" borderId="0" xfId="0" applyFont="1"/>
    <xf numFmtId="0" fontId="48" fillId="0" borderId="0" xfId="0" applyFont="1" applyAlignment="1">
      <alignment horizontal="right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" fontId="49" fillId="2" borderId="6" xfId="0" applyNumberFormat="1" applyFont="1" applyFill="1" applyBorder="1" applyAlignment="1">
      <alignment vertical="center"/>
    </xf>
    <xf numFmtId="171" fontId="3" fillId="0" borderId="6" xfId="7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" fontId="49" fillId="2" borderId="0" xfId="0" applyNumberFormat="1" applyFont="1" applyFill="1" applyBorder="1" applyAlignment="1">
      <alignment vertical="center"/>
    </xf>
    <xf numFmtId="171" fontId="3" fillId="0" borderId="0" xfId="7" applyNumberFormat="1" applyFont="1" applyBorder="1" applyAlignment="1">
      <alignment horizontal="center" vertical="center"/>
    </xf>
    <xf numFmtId="171" fontId="3" fillId="0" borderId="7" xfId="7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1" fontId="50" fillId="2" borderId="3" xfId="0" applyNumberFormat="1" applyFont="1" applyFill="1" applyBorder="1" applyAlignment="1">
      <alignment horizontal="center"/>
    </xf>
    <xf numFmtId="171" fontId="51" fillId="0" borderId="0" xfId="0" applyNumberFormat="1" applyFont="1" applyBorder="1" applyAlignment="1">
      <alignment horizontal="center"/>
    </xf>
    <xf numFmtId="171" fontId="51" fillId="0" borderId="0" xfId="0" applyNumberFormat="1" applyFont="1" applyBorder="1"/>
    <xf numFmtId="171" fontId="28" fillId="0" borderId="3" xfId="7" applyNumberFormat="1" applyFont="1" applyBorder="1" applyAlignment="1"/>
    <xf numFmtId="171" fontId="3" fillId="0" borderId="3" xfId="7" applyNumberFormat="1" applyFont="1" applyBorder="1" applyAlignment="1">
      <alignment vertical="center"/>
    </xf>
    <xf numFmtId="171" fontId="28" fillId="0" borderId="3" xfId="1" applyNumberFormat="1" applyFont="1" applyBorder="1"/>
    <xf numFmtId="0" fontId="51" fillId="0" borderId="3" xfId="0" applyFont="1" applyBorder="1" applyAlignment="1">
      <alignment horizontal="center"/>
    </xf>
    <xf numFmtId="171" fontId="51" fillId="0" borderId="7" xfId="0" applyNumberFormat="1" applyFont="1" applyBorder="1"/>
    <xf numFmtId="0" fontId="52" fillId="0" borderId="0" xfId="0" applyFont="1" applyAlignment="1">
      <alignment horizontal="center"/>
    </xf>
    <xf numFmtId="0" fontId="48" fillId="0" borderId="6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164" fontId="48" fillId="0" borderId="0" xfId="1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8" fillId="0" borderId="3" xfId="0" applyFont="1" applyBorder="1" applyAlignment="1">
      <alignment horizontal="center"/>
    </xf>
    <xf numFmtId="164" fontId="48" fillId="0" borderId="3" xfId="0" applyNumberFormat="1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textRotation="90" wrapText="1"/>
    </xf>
    <xf numFmtId="0" fontId="29" fillId="0" borderId="8" xfId="0" applyFont="1" applyBorder="1" applyAlignment="1">
      <alignment horizontal="center"/>
    </xf>
    <xf numFmtId="0" fontId="29" fillId="0" borderId="8" xfId="0" applyFont="1" applyBorder="1" applyAlignment="1">
      <alignment horizontal="center" textRotation="90"/>
    </xf>
    <xf numFmtId="0" fontId="29" fillId="0" borderId="8" xfId="0" applyFont="1" applyFill="1" applyBorder="1" applyAlignment="1">
      <alignment horizontal="center" textRotation="90" wrapText="1"/>
    </xf>
    <xf numFmtId="1" fontId="5" fillId="2" borderId="8" xfId="0" applyNumberFormat="1" applyFont="1" applyFill="1" applyBorder="1" applyAlignment="1">
      <alignment vertical="center"/>
    </xf>
    <xf numFmtId="0" fontId="29" fillId="0" borderId="8" xfId="0" applyFont="1" applyBorder="1" applyAlignment="1">
      <alignment horizontal="center"/>
    </xf>
    <xf numFmtId="164" fontId="29" fillId="0" borderId="8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0" xfId="1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" fontId="49" fillId="2" borderId="3" xfId="0" applyNumberFormat="1" applyFont="1" applyFill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vertical="center" textRotation="90" wrapText="1"/>
    </xf>
    <xf numFmtId="0" fontId="48" fillId="0" borderId="8" xfId="0" applyFont="1" applyBorder="1" applyAlignment="1">
      <alignment horizontal="center" vertical="center" textRotation="88" wrapText="1"/>
    </xf>
    <xf numFmtId="0" fontId="29" fillId="0" borderId="8" xfId="0" applyNumberFormat="1" applyFont="1" applyBorder="1" applyAlignment="1">
      <alignment horizontal="center" vertical="center" textRotation="90" wrapText="1"/>
    </xf>
    <xf numFmtId="0" fontId="29" fillId="0" borderId="8" xfId="0" applyNumberFormat="1" applyFont="1" applyBorder="1" applyAlignment="1">
      <alignment horizontal="center" vertical="center" textRotation="90"/>
    </xf>
    <xf numFmtId="1" fontId="5" fillId="2" borderId="6" xfId="0" applyNumberFormat="1" applyFont="1" applyFill="1" applyBorder="1" applyAlignment="1">
      <alignment vertical="center"/>
    </xf>
    <xf numFmtId="0" fontId="29" fillId="0" borderId="6" xfId="0" applyNumberFormat="1" applyFont="1" applyBorder="1" applyAlignment="1">
      <alignment horizontal="center"/>
    </xf>
    <xf numFmtId="164" fontId="29" fillId="0" borderId="6" xfId="1" applyNumberFormat="1" applyFont="1" applyBorder="1" applyAlignment="1">
      <alignment horizontal="center"/>
    </xf>
    <xf numFmtId="1" fontId="5" fillId="2" borderId="0" xfId="0" applyNumberFormat="1" applyFont="1" applyFill="1" applyBorder="1" applyAlignment="1">
      <alignment vertical="center"/>
    </xf>
    <xf numFmtId="0" fontId="29" fillId="0" borderId="0" xfId="0" applyNumberFormat="1" applyFont="1" applyBorder="1" applyAlignment="1">
      <alignment horizontal="center"/>
    </xf>
    <xf numFmtId="164" fontId="29" fillId="0" borderId="0" xfId="1" applyNumberFormat="1" applyFont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29" fillId="0" borderId="0" xfId="0" applyNumberFormat="1" applyFont="1" applyFill="1" applyBorder="1" applyAlignment="1">
      <alignment horizontal="center"/>
    </xf>
    <xf numFmtId="164" fontId="29" fillId="0" borderId="0" xfId="1" applyNumberFormat="1" applyFont="1" applyFill="1" applyBorder="1" applyAlignment="1">
      <alignment horizontal="center"/>
    </xf>
    <xf numFmtId="0" fontId="29" fillId="0" borderId="7" xfId="0" applyNumberFormat="1" applyFont="1" applyFill="1" applyBorder="1" applyAlignment="1">
      <alignment horizontal="center"/>
    </xf>
    <xf numFmtId="164" fontId="29" fillId="0" borderId="7" xfId="1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 vertical="center"/>
    </xf>
    <xf numFmtId="0" fontId="29" fillId="0" borderId="3" xfId="1" applyNumberFormat="1" applyFont="1" applyBorder="1" applyAlignment="1">
      <alignment horizontal="center"/>
    </xf>
    <xf numFmtId="164" fontId="29" fillId="0" borderId="3" xfId="1" applyNumberFormat="1" applyFont="1" applyBorder="1" applyAlignment="1">
      <alignment horizontal="center"/>
    </xf>
  </cellXfs>
  <cellStyles count="8">
    <cellStyle name="Comma" xfId="1" builtinId="3"/>
    <cellStyle name="Normal" xfId="0" builtinId="0"/>
    <cellStyle name="Normal 2" xfId="2"/>
    <cellStyle name="Normal 4" xfId="7"/>
    <cellStyle name="Normal 5" xfId="6"/>
    <cellStyle name="Normal_AR-00-01" xfId="3"/>
    <cellStyle name="Normal_UB2000-12" xfId="4"/>
    <cellStyle name="RowLevel_3" xfId="5" builtinId="1" iLevel="2"/>
  </cellStyles>
  <dxfs count="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mn-MN" sz="1600"/>
              <a:t>Төсвийн</a:t>
            </a:r>
            <a:r>
              <a:rPr lang="mn-MN" sz="1600" baseline="0"/>
              <a:t> орлогын төлөвлөгөөний биелэлт / эхний 3 сарын байдлаар/</a:t>
            </a:r>
            <a:endParaRPr lang="en-US" sz="1600"/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[1]Sheet1!$B$39:$B$53</c:f>
              <c:numCache>
                <c:formatCode>General</c:formatCode>
                <c:ptCount val="15"/>
                <c:pt idx="0">
                  <c:v>16478</c:v>
                </c:pt>
                <c:pt idx="1">
                  <c:v>20949</c:v>
                </c:pt>
                <c:pt idx="2">
                  <c:v>34396</c:v>
                </c:pt>
                <c:pt idx="3">
                  <c:v>14232</c:v>
                </c:pt>
                <c:pt idx="4">
                  <c:v>165799.4</c:v>
                </c:pt>
                <c:pt idx="5">
                  <c:v>18256</c:v>
                </c:pt>
                <c:pt idx="6">
                  <c:v>24732</c:v>
                </c:pt>
                <c:pt idx="7">
                  <c:v>95947.7</c:v>
                </c:pt>
                <c:pt idx="8">
                  <c:v>80509</c:v>
                </c:pt>
                <c:pt idx="9">
                  <c:v>28088</c:v>
                </c:pt>
                <c:pt idx="10">
                  <c:v>31279</c:v>
                </c:pt>
                <c:pt idx="11">
                  <c:v>25645</c:v>
                </c:pt>
                <c:pt idx="12">
                  <c:v>80390</c:v>
                </c:pt>
                <c:pt idx="13">
                  <c:v>39743</c:v>
                </c:pt>
                <c:pt idx="14">
                  <c:v>34339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[1]Sheet1!$C$39:$C$53</c:f>
              <c:numCache>
                <c:formatCode>General</c:formatCode>
                <c:ptCount val="15"/>
                <c:pt idx="0">
                  <c:v>21686.6</c:v>
                </c:pt>
                <c:pt idx="1">
                  <c:v>21119.599999999999</c:v>
                </c:pt>
                <c:pt idx="2">
                  <c:v>37493.300000000003</c:v>
                </c:pt>
                <c:pt idx="3">
                  <c:v>15816.2</c:v>
                </c:pt>
                <c:pt idx="4">
                  <c:v>195991.6</c:v>
                </c:pt>
                <c:pt idx="5">
                  <c:v>95694.1</c:v>
                </c:pt>
                <c:pt idx="6">
                  <c:v>44280.5</c:v>
                </c:pt>
                <c:pt idx="7">
                  <c:v>80035.600000000006</c:v>
                </c:pt>
                <c:pt idx="8">
                  <c:v>131325.5</c:v>
                </c:pt>
                <c:pt idx="9">
                  <c:v>22029.599999999999</c:v>
                </c:pt>
                <c:pt idx="10">
                  <c:v>40686.400000000001</c:v>
                </c:pt>
                <c:pt idx="11">
                  <c:v>29619.9</c:v>
                </c:pt>
                <c:pt idx="12">
                  <c:v>114127.3</c:v>
                </c:pt>
                <c:pt idx="13">
                  <c:v>84636.9</c:v>
                </c:pt>
                <c:pt idx="14">
                  <c:v>42963.9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[1]Sheet1!$B$38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[1]Sheet1!$C$38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1903724480"/>
        <c:axId val="-1903733184"/>
        <c:axId val="0"/>
      </c:bar3DChart>
      <c:catAx>
        <c:axId val="-19037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1F497D">
                <a:lumMod val="20000"/>
                <a:lumOff val="80000"/>
              </a:srgbClr>
            </a:solidFill>
          </a:ln>
        </c:spPr>
        <c:crossAx val="-1903733184"/>
        <c:crosses val="autoZero"/>
        <c:auto val="1"/>
        <c:lblAlgn val="ctr"/>
        <c:lblOffset val="100"/>
        <c:noMultiLvlLbl val="0"/>
      </c:catAx>
      <c:valAx>
        <c:axId val="-1903733184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-190372448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32</xdr:row>
      <xdr:rowOff>133350</xdr:rowOff>
    </xdr:from>
    <xdr:to>
      <xdr:col>17</xdr:col>
      <xdr:colOff>542925</xdr:colOff>
      <xdr:row>48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4/4%20sar/TOSUM13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4/4%20sar/funds-hudulm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>
        <row r="38">
          <cell r="B38" t="str">
            <v>òºë</v>
          </cell>
          <cell r="C38" t="str">
            <v>ã¿éö</v>
          </cell>
        </row>
        <row r="39">
          <cell r="A39" t="str">
            <v>Äýëãýðöîãò</v>
          </cell>
          <cell r="B39">
            <v>16478</v>
          </cell>
          <cell r="C39">
            <v>21686.6</v>
          </cell>
        </row>
        <row r="40">
          <cell r="A40" t="str">
            <v xml:space="preserve">Äýðýí </v>
          </cell>
          <cell r="B40">
            <v>20949</v>
          </cell>
          <cell r="C40">
            <v>21119.599999999999</v>
          </cell>
        </row>
        <row r="41">
          <cell r="A41" t="str">
            <v>Ãîâü-Óãòààë</v>
          </cell>
          <cell r="B41">
            <v>34396</v>
          </cell>
          <cell r="C41">
            <v>37493.300000000003</v>
          </cell>
        </row>
        <row r="42">
          <cell r="A42" t="str">
            <v>Öàãààíäýëãýð</v>
          </cell>
          <cell r="B42">
            <v>14232</v>
          </cell>
          <cell r="C42">
            <v>15816.2</v>
          </cell>
        </row>
        <row r="43">
          <cell r="A43" t="str">
            <v>Áàÿíæàðãàëàí</v>
          </cell>
          <cell r="B43">
            <v>165799.4</v>
          </cell>
          <cell r="C43">
            <v>195991.6</v>
          </cell>
        </row>
        <row r="44">
          <cell r="A44" t="str">
            <v>ªíäºðøèë</v>
          </cell>
          <cell r="B44">
            <v>18256</v>
          </cell>
          <cell r="C44">
            <v>95694.1</v>
          </cell>
        </row>
        <row r="45">
          <cell r="A45" t="str">
            <v>Ãóðâàíñàéõàí</v>
          </cell>
          <cell r="B45">
            <v>24732</v>
          </cell>
          <cell r="C45">
            <v>44280.5</v>
          </cell>
        </row>
        <row r="46">
          <cell r="A46" t="str">
            <v>ªëçèéò</v>
          </cell>
          <cell r="B46">
            <v>95947.7</v>
          </cell>
          <cell r="C46">
            <v>80035.600000000006</v>
          </cell>
        </row>
        <row r="47">
          <cell r="A47" t="str">
            <v>Õóëä</v>
          </cell>
          <cell r="B47">
            <v>80509</v>
          </cell>
          <cell r="C47">
            <v>131325.5</v>
          </cell>
        </row>
        <row r="48">
          <cell r="A48" t="str">
            <v>Ëóóñ</v>
          </cell>
          <cell r="B48">
            <v>28088</v>
          </cell>
          <cell r="C48">
            <v>22029.599999999999</v>
          </cell>
        </row>
        <row r="49">
          <cell r="A49" t="str">
            <v>Äýëãýðõàíãàé</v>
          </cell>
          <cell r="B49">
            <v>31279</v>
          </cell>
          <cell r="C49">
            <v>40686.400000000001</v>
          </cell>
        </row>
        <row r="50">
          <cell r="A50" t="str">
            <v>Ñàéõàí-Îâîî</v>
          </cell>
          <cell r="B50">
            <v>25645</v>
          </cell>
          <cell r="C50">
            <v>29619.9</v>
          </cell>
        </row>
        <row r="51">
          <cell r="A51" t="str">
            <v>Ýðäýíýäàëàé</v>
          </cell>
          <cell r="B51">
            <v>80390</v>
          </cell>
          <cell r="C51">
            <v>114127.3</v>
          </cell>
        </row>
        <row r="52">
          <cell r="A52" t="str">
            <v>Ñàéíöàãààí</v>
          </cell>
          <cell r="B52">
            <v>39743</v>
          </cell>
          <cell r="C52">
            <v>84636.9</v>
          </cell>
        </row>
        <row r="53">
          <cell r="A53" t="str">
            <v>Àäààöàã</v>
          </cell>
          <cell r="B53">
            <v>34339</v>
          </cell>
          <cell r="C53">
            <v>42963.9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ХС"/>
      <sheetName val="ЖдҮ"/>
      <sheetName val="ХЭдСАН"/>
      <sheetName val="СХС-1"/>
      <sheetName val="СХС-2"/>
    </sheetNames>
    <sheetDataSet>
      <sheetData sheetId="0" refreshError="1"/>
      <sheetData sheetId="1" refreshError="1"/>
      <sheetData sheetId="2" refreshError="1"/>
      <sheetData sheetId="3">
        <row r="35">
          <cell r="C35">
            <v>186566.5</v>
          </cell>
        </row>
        <row r="36">
          <cell r="C36">
            <v>151500</v>
          </cell>
        </row>
        <row r="37">
          <cell r="C37">
            <v>163500</v>
          </cell>
        </row>
        <row r="38">
          <cell r="C38">
            <v>115957</v>
          </cell>
        </row>
        <row r="39">
          <cell r="C39">
            <v>133500</v>
          </cell>
        </row>
        <row r="40">
          <cell r="C40">
            <v>174803.1</v>
          </cell>
        </row>
        <row r="41">
          <cell r="C41">
            <v>181783.75</v>
          </cell>
        </row>
        <row r="42">
          <cell r="C42">
            <v>167000</v>
          </cell>
        </row>
        <row r="43">
          <cell r="C43">
            <v>176500</v>
          </cell>
        </row>
        <row r="44">
          <cell r="C44">
            <v>161000</v>
          </cell>
        </row>
        <row r="45">
          <cell r="C45">
            <v>143168</v>
          </cell>
        </row>
        <row r="46">
          <cell r="C46">
            <v>176000</v>
          </cell>
        </row>
        <row r="47">
          <cell r="C47">
            <v>260500</v>
          </cell>
        </row>
        <row r="48">
          <cell r="C48">
            <v>1022000</v>
          </cell>
        </row>
        <row r="49">
          <cell r="C49">
            <v>183671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A9" sqref="A9"/>
    </sheetView>
  </sheetViews>
  <sheetFormatPr defaultRowHeight="11.25"/>
  <cols>
    <col min="1" max="1" width="24.5703125" style="41" customWidth="1"/>
    <col min="2" max="2" width="4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5.85546875" style="5" customWidth="1"/>
    <col min="7" max="7" width="5.5703125" style="5" customWidth="1"/>
    <col min="8" max="8" width="8.85546875" style="2" customWidth="1"/>
    <col min="9" max="256" width="9.140625" style="2"/>
    <col min="257" max="257" width="24.5703125" style="2" customWidth="1"/>
    <col min="258" max="258" width="4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5.85546875" style="2" customWidth="1"/>
    <col min="263" max="263" width="5.5703125" style="2" customWidth="1"/>
    <col min="264" max="264" width="8.85546875" style="2" customWidth="1"/>
    <col min="265" max="512" width="9.140625" style="2"/>
    <col min="513" max="513" width="24.5703125" style="2" customWidth="1"/>
    <col min="514" max="514" width="4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5.85546875" style="2" customWidth="1"/>
    <col min="519" max="519" width="5.5703125" style="2" customWidth="1"/>
    <col min="520" max="520" width="8.85546875" style="2" customWidth="1"/>
    <col min="521" max="768" width="9.140625" style="2"/>
    <col min="769" max="769" width="24.5703125" style="2" customWidth="1"/>
    <col min="770" max="770" width="4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5.8554687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4.5703125" style="2" customWidth="1"/>
    <col min="1026" max="1026" width="4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5.8554687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4.5703125" style="2" customWidth="1"/>
    <col min="1282" max="1282" width="4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5.8554687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4.5703125" style="2" customWidth="1"/>
    <col min="1538" max="1538" width="4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5.8554687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4.5703125" style="2" customWidth="1"/>
    <col min="1794" max="1794" width="4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5.8554687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4.5703125" style="2" customWidth="1"/>
    <col min="2050" max="2050" width="4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5.8554687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4.5703125" style="2" customWidth="1"/>
    <col min="2306" max="2306" width="4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5.8554687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4.5703125" style="2" customWidth="1"/>
    <col min="2562" max="2562" width="4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5.8554687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4.5703125" style="2" customWidth="1"/>
    <col min="2818" max="2818" width="4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5.8554687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4.5703125" style="2" customWidth="1"/>
    <col min="3074" max="3074" width="4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5.8554687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4.5703125" style="2" customWidth="1"/>
    <col min="3330" max="3330" width="4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5.8554687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4.5703125" style="2" customWidth="1"/>
    <col min="3586" max="3586" width="4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5.8554687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4.5703125" style="2" customWidth="1"/>
    <col min="3842" max="3842" width="4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5.8554687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4.5703125" style="2" customWidth="1"/>
    <col min="4098" max="4098" width="4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5.8554687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4.5703125" style="2" customWidth="1"/>
    <col min="4354" max="4354" width="4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5.8554687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4.5703125" style="2" customWidth="1"/>
    <col min="4610" max="4610" width="4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5.8554687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4.5703125" style="2" customWidth="1"/>
    <col min="4866" max="4866" width="4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5.8554687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4.5703125" style="2" customWidth="1"/>
    <col min="5122" max="5122" width="4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5.8554687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4.5703125" style="2" customWidth="1"/>
    <col min="5378" max="5378" width="4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5.8554687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4.5703125" style="2" customWidth="1"/>
    <col min="5634" max="5634" width="4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5.8554687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4.5703125" style="2" customWidth="1"/>
    <col min="5890" max="5890" width="4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5.8554687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4.5703125" style="2" customWidth="1"/>
    <col min="6146" max="6146" width="4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5.8554687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4.5703125" style="2" customWidth="1"/>
    <col min="6402" max="6402" width="4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5.8554687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4.5703125" style="2" customWidth="1"/>
    <col min="6658" max="6658" width="4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5.8554687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4.5703125" style="2" customWidth="1"/>
    <col min="6914" max="6914" width="4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5.8554687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4.5703125" style="2" customWidth="1"/>
    <col min="7170" max="7170" width="4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5.8554687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4.5703125" style="2" customWidth="1"/>
    <col min="7426" max="7426" width="4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5.8554687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4.5703125" style="2" customWidth="1"/>
    <col min="7682" max="7682" width="4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5.8554687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4.5703125" style="2" customWidth="1"/>
    <col min="7938" max="7938" width="4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5.8554687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4.5703125" style="2" customWidth="1"/>
    <col min="8194" max="8194" width="4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5.8554687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4.5703125" style="2" customWidth="1"/>
    <col min="8450" max="8450" width="4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5.8554687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4.5703125" style="2" customWidth="1"/>
    <col min="8706" max="8706" width="4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5.8554687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4.5703125" style="2" customWidth="1"/>
    <col min="8962" max="8962" width="4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5.8554687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4.5703125" style="2" customWidth="1"/>
    <col min="9218" max="9218" width="4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5.8554687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4.5703125" style="2" customWidth="1"/>
    <col min="9474" max="9474" width="4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5.8554687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4.5703125" style="2" customWidth="1"/>
    <col min="9730" max="9730" width="4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5.8554687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4.5703125" style="2" customWidth="1"/>
    <col min="9986" max="9986" width="4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5.8554687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4.5703125" style="2" customWidth="1"/>
    <col min="10242" max="10242" width="4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5.8554687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4.5703125" style="2" customWidth="1"/>
    <col min="10498" max="10498" width="4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5.8554687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4.5703125" style="2" customWidth="1"/>
    <col min="10754" max="10754" width="4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5.8554687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4.5703125" style="2" customWidth="1"/>
    <col min="11010" max="11010" width="4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5.8554687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4.5703125" style="2" customWidth="1"/>
    <col min="11266" max="11266" width="4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5.8554687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4.5703125" style="2" customWidth="1"/>
    <col min="11522" max="11522" width="4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5.8554687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4.5703125" style="2" customWidth="1"/>
    <col min="11778" max="11778" width="4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5.8554687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4.5703125" style="2" customWidth="1"/>
    <col min="12034" max="12034" width="4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5.8554687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4.5703125" style="2" customWidth="1"/>
    <col min="12290" max="12290" width="4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5.8554687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4.5703125" style="2" customWidth="1"/>
    <col min="12546" max="12546" width="4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5.8554687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4.5703125" style="2" customWidth="1"/>
    <col min="12802" max="12802" width="4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5.8554687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4.5703125" style="2" customWidth="1"/>
    <col min="13058" max="13058" width="4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5.8554687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4.5703125" style="2" customWidth="1"/>
    <col min="13314" max="13314" width="4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5.8554687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4.5703125" style="2" customWidth="1"/>
    <col min="13570" max="13570" width="4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5.8554687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4.5703125" style="2" customWidth="1"/>
    <col min="13826" max="13826" width="4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5.8554687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4.5703125" style="2" customWidth="1"/>
    <col min="14082" max="14082" width="4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5.8554687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4.5703125" style="2" customWidth="1"/>
    <col min="14338" max="14338" width="4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5.8554687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4.5703125" style="2" customWidth="1"/>
    <col min="14594" max="14594" width="4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5.8554687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4.5703125" style="2" customWidth="1"/>
    <col min="14850" max="14850" width="4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5.8554687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4.5703125" style="2" customWidth="1"/>
    <col min="15106" max="15106" width="4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5.8554687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4.5703125" style="2" customWidth="1"/>
    <col min="15362" max="15362" width="4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5.8554687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4.5703125" style="2" customWidth="1"/>
    <col min="15618" max="15618" width="4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5.8554687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4.5703125" style="2" customWidth="1"/>
    <col min="15874" max="15874" width="4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5.8554687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4.5703125" style="2" customWidth="1"/>
    <col min="16130" max="16130" width="4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5.8554687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10" ht="15.75" customHeight="1">
      <c r="A1" s="1" t="s">
        <v>0</v>
      </c>
      <c r="B1" s="1"/>
      <c r="C1" s="1"/>
      <c r="D1" s="1"/>
      <c r="E1" s="1"/>
      <c r="F1" s="1"/>
      <c r="G1" s="1"/>
    </row>
    <row r="2" spans="1:10" ht="13.5" customHeight="1">
      <c r="A2" s="3" t="s">
        <v>1</v>
      </c>
      <c r="B2" s="4"/>
      <c r="E2" s="6" t="s">
        <v>2</v>
      </c>
      <c r="F2" s="4"/>
    </row>
    <row r="3" spans="1:10" ht="14.25" customHeight="1">
      <c r="A3" s="7" t="s">
        <v>3</v>
      </c>
      <c r="B3" s="8" t="s">
        <v>4</v>
      </c>
      <c r="C3" s="9" t="s">
        <v>5</v>
      </c>
      <c r="D3" s="10" t="s">
        <v>6</v>
      </c>
      <c r="E3" s="11"/>
      <c r="F3" s="12"/>
      <c r="G3" s="9" t="s">
        <v>7</v>
      </c>
    </row>
    <row r="4" spans="1:10" ht="14.25" customHeight="1">
      <c r="A4" s="13"/>
      <c r="B4" s="14"/>
      <c r="C4" s="15" t="s">
        <v>8</v>
      </c>
      <c r="D4" s="9" t="s">
        <v>9</v>
      </c>
      <c r="E4" s="9" t="s">
        <v>10</v>
      </c>
      <c r="F4" s="9" t="s">
        <v>11</v>
      </c>
      <c r="G4" s="15" t="s">
        <v>11</v>
      </c>
    </row>
    <row r="5" spans="1:10" s="20" customFormat="1" ht="21" customHeight="1">
      <c r="A5" s="16" t="s">
        <v>12</v>
      </c>
      <c r="B5" s="17">
        <v>1</v>
      </c>
      <c r="C5" s="18">
        <v>11821109</v>
      </c>
      <c r="D5" s="18">
        <f>SUM(D6+D28+D29)</f>
        <v>16888593.800000001</v>
      </c>
      <c r="E5" s="18">
        <f>SUM(E6+E28+E29)</f>
        <v>14886894.4</v>
      </c>
      <c r="F5" s="18">
        <f>(E5/D5)*100</f>
        <v>88.147625410944514</v>
      </c>
      <c r="G5" s="18">
        <f t="shared" ref="G5:G20" si="0">(E5/C5)*100</f>
        <v>125.93483741669247</v>
      </c>
      <c r="H5" s="19"/>
    </row>
    <row r="6" spans="1:10" ht="13.5" customHeight="1">
      <c r="A6" s="21" t="s">
        <v>13</v>
      </c>
      <c r="B6" s="22">
        <v>2</v>
      </c>
      <c r="C6" s="23">
        <v>943194.6</v>
      </c>
      <c r="D6" s="23">
        <f>D7+D25</f>
        <v>1048687.6000000001</v>
      </c>
      <c r="E6" s="23">
        <f>E7+E25</f>
        <v>851493.09999999986</v>
      </c>
      <c r="F6" s="23">
        <f>(E6/D6)*100</f>
        <v>81.196068304803049</v>
      </c>
      <c r="G6" s="23">
        <f t="shared" si="0"/>
        <v>90.277563081892097</v>
      </c>
      <c r="H6" s="24"/>
    </row>
    <row r="7" spans="1:10" ht="15" customHeight="1">
      <c r="A7" s="21" t="s">
        <v>14</v>
      </c>
      <c r="B7" s="22">
        <v>3</v>
      </c>
      <c r="C7" s="23">
        <v>878163</v>
      </c>
      <c r="D7" s="23">
        <f>SUM(D8+D15+D16+D17)</f>
        <v>968244</v>
      </c>
      <c r="E7" s="23">
        <f>SUM(E8+E15+E16+E17)</f>
        <v>767646.79999999993</v>
      </c>
      <c r="F7" s="23">
        <f>(E7/D7)*100</f>
        <v>79.282370972606074</v>
      </c>
      <c r="G7" s="23">
        <f t="shared" si="0"/>
        <v>87.415069867439172</v>
      </c>
    </row>
    <row r="8" spans="1:10" ht="21" customHeight="1">
      <c r="A8" s="21" t="s">
        <v>15</v>
      </c>
      <c r="B8" s="22">
        <v>4</v>
      </c>
      <c r="C8" s="23">
        <v>712637.8</v>
      </c>
      <c r="D8" s="23">
        <f>SUM(D9:D14)</f>
        <v>780373</v>
      </c>
      <c r="E8" s="23">
        <f>SUM(E9:E14)</f>
        <v>594088.29999999993</v>
      </c>
      <c r="F8" s="23">
        <f>(E8/D8)*100</f>
        <v>76.128761502512248</v>
      </c>
      <c r="G8" s="23">
        <f t="shared" si="0"/>
        <v>83.364691011338422</v>
      </c>
    </row>
    <row r="9" spans="1:10" ht="21.75" customHeight="1">
      <c r="A9" s="25" t="s">
        <v>16</v>
      </c>
      <c r="B9" s="26"/>
      <c r="C9" s="27">
        <v>662474.19999999995</v>
      </c>
      <c r="D9" s="27">
        <v>733687</v>
      </c>
      <c r="E9" s="27">
        <v>804939.2</v>
      </c>
      <c r="F9" s="27">
        <f>(E9/D9)*100</f>
        <v>109.71152548702648</v>
      </c>
      <c r="G9" s="27">
        <f t="shared" si="0"/>
        <v>121.50498842068114</v>
      </c>
      <c r="H9" s="24"/>
    </row>
    <row r="10" spans="1:10" ht="21.75" customHeight="1">
      <c r="A10" s="25" t="s">
        <v>17</v>
      </c>
      <c r="B10" s="26"/>
      <c r="C10" s="27">
        <v>0</v>
      </c>
      <c r="D10" s="27">
        <v>0</v>
      </c>
      <c r="E10" s="27">
        <v>-328874</v>
      </c>
      <c r="F10" s="27">
        <v>0</v>
      </c>
      <c r="G10" s="27">
        <v>0</v>
      </c>
      <c r="H10" s="24"/>
    </row>
    <row r="11" spans="1:10" ht="21" customHeight="1">
      <c r="A11" s="28" t="s">
        <v>18</v>
      </c>
      <c r="B11" s="26">
        <v>5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10" ht="15" customHeight="1">
      <c r="A12" s="28" t="s">
        <v>19</v>
      </c>
      <c r="B12" s="26">
        <v>6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10" ht="21.75" customHeight="1">
      <c r="A13" s="28" t="s">
        <v>20</v>
      </c>
      <c r="B13" s="26">
        <v>7</v>
      </c>
      <c r="C13" s="27">
        <v>45477</v>
      </c>
      <c r="D13" s="27">
        <v>46686</v>
      </c>
      <c r="E13" s="27">
        <v>118023.1</v>
      </c>
      <c r="F13" s="27">
        <f>(E13/D13)*100</f>
        <v>252.80191063702179</v>
      </c>
      <c r="G13" s="27">
        <f t="shared" si="0"/>
        <v>259.52261582778107</v>
      </c>
    </row>
    <row r="14" spans="1:10" ht="13.5" customHeight="1">
      <c r="A14" s="28" t="s">
        <v>21</v>
      </c>
      <c r="B14" s="26">
        <v>8</v>
      </c>
      <c r="C14" s="27">
        <v>4686.6000000000004</v>
      </c>
      <c r="D14" s="27">
        <v>0</v>
      </c>
      <c r="E14" s="27">
        <v>0</v>
      </c>
      <c r="F14" s="27">
        <v>0</v>
      </c>
      <c r="G14" s="27">
        <v>0</v>
      </c>
    </row>
    <row r="15" spans="1:10" s="20" customFormat="1" ht="11.25" customHeight="1">
      <c r="A15" s="29" t="s">
        <v>22</v>
      </c>
      <c r="B15" s="22">
        <v>9</v>
      </c>
      <c r="C15" s="23">
        <v>14280.6</v>
      </c>
      <c r="D15" s="23">
        <v>15400</v>
      </c>
      <c r="E15" s="23">
        <v>17647.2</v>
      </c>
      <c r="F15" s="23">
        <f>(E15/D15)*100</f>
        <v>114.5922077922078</v>
      </c>
      <c r="G15" s="23">
        <f>(E15/C15)*100</f>
        <v>123.57463972102012</v>
      </c>
    </row>
    <row r="16" spans="1:10" ht="13.5" customHeight="1">
      <c r="A16" s="29" t="s">
        <v>23</v>
      </c>
      <c r="B16" s="22">
        <v>12</v>
      </c>
      <c r="C16" s="23">
        <v>65136.5</v>
      </c>
      <c r="D16" s="23">
        <v>79190</v>
      </c>
      <c r="E16" s="23">
        <v>81657.399999999994</v>
      </c>
      <c r="F16" s="23">
        <v>0</v>
      </c>
      <c r="G16" s="23">
        <f t="shared" si="0"/>
        <v>125.36350586844549</v>
      </c>
      <c r="H16" s="20"/>
      <c r="J16" s="30"/>
    </row>
    <row r="17" spans="1:10" ht="11.25" customHeight="1">
      <c r="A17" s="29" t="s">
        <v>24</v>
      </c>
      <c r="B17" s="22">
        <v>13</v>
      </c>
      <c r="C17" s="31">
        <v>86108.1</v>
      </c>
      <c r="D17" s="31">
        <f>SUM(D18:D24)</f>
        <v>93281</v>
      </c>
      <c r="E17" s="31">
        <f>SUM(E18:E24)</f>
        <v>74253.899999999994</v>
      </c>
      <c r="F17" s="23">
        <f>(E17/D17)*100</f>
        <v>79.602384193994482</v>
      </c>
      <c r="G17" s="23">
        <f t="shared" si="0"/>
        <v>86.233350869430396</v>
      </c>
      <c r="J17" s="30"/>
    </row>
    <row r="18" spans="1:10" ht="12.75" customHeight="1">
      <c r="A18" s="32" t="s">
        <v>25</v>
      </c>
      <c r="B18" s="33">
        <v>14</v>
      </c>
      <c r="C18" s="34">
        <v>39684.9</v>
      </c>
      <c r="D18" s="34">
        <v>15828</v>
      </c>
      <c r="E18" s="34">
        <v>24458</v>
      </c>
      <c r="F18" s="34">
        <f>(E18/D18)*100</f>
        <v>154.52362901187769</v>
      </c>
      <c r="G18" s="34">
        <f t="shared" si="0"/>
        <v>61.6304942182039</v>
      </c>
      <c r="J18" s="34"/>
    </row>
    <row r="19" spans="1:10" ht="12.75" customHeight="1">
      <c r="A19" s="32" t="s">
        <v>26</v>
      </c>
      <c r="B19" s="33">
        <v>15</v>
      </c>
      <c r="C19" s="34">
        <v>11563.1</v>
      </c>
      <c r="D19" s="5">
        <v>4200</v>
      </c>
      <c r="E19" s="5">
        <v>4901.6000000000004</v>
      </c>
      <c r="F19" s="34">
        <v>0</v>
      </c>
      <c r="G19" s="34">
        <f>(E22/C19)*100</f>
        <v>10.196227655213567</v>
      </c>
      <c r="I19" s="34"/>
      <c r="J19" s="34"/>
    </row>
    <row r="20" spans="1:10" ht="12.75" customHeight="1">
      <c r="A20" s="32" t="s">
        <v>27</v>
      </c>
      <c r="B20" s="33">
        <v>16</v>
      </c>
      <c r="C20" s="34">
        <v>24387</v>
      </c>
      <c r="D20" s="34">
        <v>64553</v>
      </c>
      <c r="E20" s="34">
        <v>40582.400000000001</v>
      </c>
      <c r="F20" s="34">
        <f>(E20/D20)*100</f>
        <v>62.866791628584259</v>
      </c>
      <c r="G20" s="34">
        <f t="shared" si="0"/>
        <v>166.40997252634602</v>
      </c>
      <c r="J20" s="34"/>
    </row>
    <row r="21" spans="1:10" ht="12.75" customHeight="1">
      <c r="A21" s="32" t="s">
        <v>28</v>
      </c>
      <c r="B21" s="33">
        <v>17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J21" s="34"/>
    </row>
    <row r="22" spans="1:10" ht="12.75" customHeight="1">
      <c r="A22" s="32" t="s">
        <v>29</v>
      </c>
      <c r="B22" s="33">
        <v>18</v>
      </c>
      <c r="C22" s="34">
        <v>9208.6</v>
      </c>
      <c r="D22" s="34">
        <v>3750</v>
      </c>
      <c r="E22" s="34">
        <v>1179</v>
      </c>
      <c r="F22" s="34">
        <v>0</v>
      </c>
      <c r="G22" s="34">
        <v>0</v>
      </c>
      <c r="J22" s="34"/>
    </row>
    <row r="23" spans="1:10" ht="12.75" customHeight="1">
      <c r="A23" s="32" t="s">
        <v>30</v>
      </c>
      <c r="B23" s="33">
        <v>19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J23" s="34"/>
    </row>
    <row r="24" spans="1:10" ht="12.75" customHeight="1">
      <c r="A24" s="28" t="s">
        <v>31</v>
      </c>
      <c r="B24" s="26">
        <v>20</v>
      </c>
      <c r="C24" s="27">
        <v>1264.5</v>
      </c>
      <c r="D24" s="27">
        <v>4950</v>
      </c>
      <c r="E24" s="27">
        <v>3132.9</v>
      </c>
      <c r="F24" s="34">
        <f>(E24/D24)*100</f>
        <v>63.290909090909096</v>
      </c>
      <c r="G24" s="34">
        <f>(E24/C24)*100</f>
        <v>247.75800711743773</v>
      </c>
      <c r="J24" s="27"/>
    </row>
    <row r="25" spans="1:10" ht="18.75" customHeight="1">
      <c r="A25" s="29" t="s">
        <v>32</v>
      </c>
      <c r="B25" s="22">
        <v>19</v>
      </c>
      <c r="C25" s="23">
        <v>65031.6</v>
      </c>
      <c r="D25" s="23">
        <f>SUM(D26:D27)</f>
        <v>80443.600000000006</v>
      </c>
      <c r="E25" s="23">
        <f>SUM(E26:E27)</f>
        <v>83846.299999999988</v>
      </c>
      <c r="F25" s="23">
        <f>(E25/D25)*100</f>
        <v>104.22992009308383</v>
      </c>
      <c r="G25" s="23">
        <f>(E25/C25)*100</f>
        <v>128.93162708590899</v>
      </c>
      <c r="J25" s="35"/>
    </row>
    <row r="26" spans="1:10" ht="21.75" customHeight="1">
      <c r="A26" s="32" t="s">
        <v>33</v>
      </c>
      <c r="B26" s="33">
        <v>22</v>
      </c>
      <c r="C26" s="34">
        <v>7330.3</v>
      </c>
      <c r="D26" s="34">
        <v>39798.6</v>
      </c>
      <c r="E26" s="34">
        <v>39798.6</v>
      </c>
      <c r="F26" s="23">
        <v>0</v>
      </c>
      <c r="G26" s="34">
        <f>(E26/C26)*100</f>
        <v>542.93275855012746</v>
      </c>
      <c r="J26" s="30"/>
    </row>
    <row r="27" spans="1:10" ht="15" customHeight="1">
      <c r="A27" s="28" t="s">
        <v>34</v>
      </c>
      <c r="B27" s="26">
        <v>23</v>
      </c>
      <c r="C27" s="34">
        <v>57701.3</v>
      </c>
      <c r="D27" s="27">
        <v>40645</v>
      </c>
      <c r="E27" s="34">
        <v>44047.7</v>
      </c>
      <c r="F27" s="34">
        <f>(E27/D27)*100</f>
        <v>108.37175544347397</v>
      </c>
      <c r="G27" s="34">
        <f>(E27/C27)*100</f>
        <v>76.337448203073407</v>
      </c>
    </row>
    <row r="28" spans="1:10" s="20" customFormat="1" ht="15" customHeight="1">
      <c r="A28" s="28" t="s">
        <v>35</v>
      </c>
      <c r="B28" s="26">
        <v>24</v>
      </c>
      <c r="C28" s="27">
        <v>28809.200000000001</v>
      </c>
      <c r="D28" s="27">
        <v>10500</v>
      </c>
      <c r="E28" s="27">
        <v>147691.79999999999</v>
      </c>
      <c r="F28" s="34">
        <v>0</v>
      </c>
      <c r="G28" s="34">
        <f>(E28/C28)*100</f>
        <v>512.65498521305688</v>
      </c>
    </row>
    <row r="29" spans="1:10" ht="15.75" customHeight="1">
      <c r="A29" s="29" t="s">
        <v>36</v>
      </c>
      <c r="B29" s="22">
        <v>26</v>
      </c>
      <c r="C29" s="23">
        <v>10849105.199999999</v>
      </c>
      <c r="D29" s="23">
        <f>SUM(D30:D33)</f>
        <v>15829406.200000001</v>
      </c>
      <c r="E29" s="23">
        <f>SUM(E30:E33)</f>
        <v>13887709.5</v>
      </c>
      <c r="F29" s="23">
        <f t="shared" ref="F29:F36" si="1">(E29/D29)*100</f>
        <v>87.733609994795628</v>
      </c>
      <c r="G29" s="23">
        <f t="shared" ref="G29:G36" si="2">(E29/C29)*100</f>
        <v>128.00787939635796</v>
      </c>
    </row>
    <row r="30" spans="1:10" ht="22.5" customHeight="1">
      <c r="A30" s="32" t="s">
        <v>37</v>
      </c>
      <c r="B30" s="33">
        <v>28</v>
      </c>
      <c r="C30" s="34">
        <v>2931700</v>
      </c>
      <c r="D30" s="34">
        <v>3140400</v>
      </c>
      <c r="E30" s="34">
        <v>3140400</v>
      </c>
      <c r="F30" s="34">
        <f t="shared" si="1"/>
        <v>100</v>
      </c>
      <c r="G30" s="34">
        <f t="shared" si="2"/>
        <v>107.11873656922603</v>
      </c>
    </row>
    <row r="31" spans="1:10" ht="22.5" customHeight="1">
      <c r="A31" s="32" t="s">
        <v>38</v>
      </c>
      <c r="B31" s="33"/>
      <c r="C31" s="34">
        <v>6292747.9000000004</v>
      </c>
      <c r="D31" s="34">
        <v>7162213.2999999998</v>
      </c>
      <c r="E31" s="34">
        <v>7162213.2999999998</v>
      </c>
      <c r="F31" s="34">
        <v>0</v>
      </c>
      <c r="G31" s="34">
        <v>0</v>
      </c>
    </row>
    <row r="32" spans="1:10" ht="22.5" customHeight="1">
      <c r="A32" s="32" t="s">
        <v>39</v>
      </c>
      <c r="B32" s="33"/>
      <c r="C32" s="34">
        <v>1624657.3</v>
      </c>
      <c r="D32" s="34">
        <v>2313600</v>
      </c>
      <c r="E32" s="5">
        <v>1214630.3999999999</v>
      </c>
      <c r="F32" s="34">
        <v>0</v>
      </c>
      <c r="G32" s="34">
        <v>0</v>
      </c>
    </row>
    <row r="33" spans="1:8" ht="24" customHeight="1">
      <c r="A33" s="32" t="s">
        <v>40</v>
      </c>
      <c r="B33" s="33"/>
      <c r="C33" s="34">
        <v>2021512.8</v>
      </c>
      <c r="D33" s="34">
        <v>3213192.9</v>
      </c>
      <c r="E33" s="34">
        <v>2370465.7999999998</v>
      </c>
      <c r="F33" s="34">
        <f t="shared" si="1"/>
        <v>73.772906693525925</v>
      </c>
      <c r="G33" s="34">
        <f t="shared" si="2"/>
        <v>117.26197331028523</v>
      </c>
    </row>
    <row r="34" spans="1:8" ht="26.25" customHeight="1">
      <c r="A34" s="29" t="s">
        <v>41</v>
      </c>
      <c r="B34" s="22">
        <v>29</v>
      </c>
      <c r="C34" s="23">
        <v>972003.8</v>
      </c>
      <c r="D34" s="23">
        <f>D5-D29</f>
        <v>1059187.5999999996</v>
      </c>
      <c r="E34" s="23">
        <f>E5-E29</f>
        <v>999184.90000000037</v>
      </c>
      <c r="F34" s="23">
        <f t="shared" si="1"/>
        <v>94.335026203101393</v>
      </c>
      <c r="G34" s="23">
        <f t="shared" si="2"/>
        <v>102.79639853259836</v>
      </c>
    </row>
    <row r="35" spans="1:8" ht="24.75" customHeight="1">
      <c r="A35" s="32" t="s">
        <v>42</v>
      </c>
      <c r="B35" s="33">
        <v>30</v>
      </c>
      <c r="C35" s="27">
        <v>401784.1</v>
      </c>
      <c r="D35" s="27">
        <v>437446.9</v>
      </c>
      <c r="E35" s="27">
        <v>625691.30000000005</v>
      </c>
      <c r="F35" s="34">
        <f t="shared" si="1"/>
        <v>143.03251434631267</v>
      </c>
      <c r="G35" s="34">
        <f t="shared" si="2"/>
        <v>155.72823812589897</v>
      </c>
      <c r="H35" s="24"/>
    </row>
    <row r="36" spans="1:8" ht="18.75" customHeight="1">
      <c r="A36" s="36" t="s">
        <v>43</v>
      </c>
      <c r="B36" s="37">
        <v>31</v>
      </c>
      <c r="C36" s="38">
        <v>1373787.9</v>
      </c>
      <c r="D36" s="38">
        <f>D34+D35</f>
        <v>1496634.4999999995</v>
      </c>
      <c r="E36" s="38">
        <f>E34+E35</f>
        <v>1624876.2000000004</v>
      </c>
      <c r="F36" s="38">
        <f t="shared" si="1"/>
        <v>108.56867191020928</v>
      </c>
      <c r="G36" s="38">
        <f t="shared" si="2"/>
        <v>118.27707901634601</v>
      </c>
    </row>
    <row r="37" spans="1:8" ht="30.75" customHeight="1">
      <c r="A37" s="39"/>
      <c r="B37" s="39"/>
      <c r="C37" s="39"/>
      <c r="D37" s="39"/>
      <c r="E37" s="39"/>
      <c r="F37" s="39"/>
      <c r="G37" s="39"/>
    </row>
    <row r="38" spans="1:8">
      <c r="A38" s="40"/>
      <c r="B38" s="40"/>
      <c r="C38" s="40"/>
      <c r="E38" s="40"/>
      <c r="F38" s="40"/>
      <c r="G38" s="40"/>
    </row>
    <row r="39" spans="1:8" ht="23.25" customHeight="1">
      <c r="D39" s="42"/>
      <c r="E39" s="42"/>
    </row>
    <row r="40" spans="1:8" ht="10.5" customHeight="1">
      <c r="D40" s="42"/>
      <c r="E40" s="42"/>
    </row>
    <row r="41" spans="1:8" ht="38.25" customHeight="1">
      <c r="C41" s="42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F48"/>
  <sheetViews>
    <sheetView topLeftCell="A37" workbookViewId="0">
      <selection activeCell="L48" sqref="L48"/>
    </sheetView>
  </sheetViews>
  <sheetFormatPr defaultRowHeight="12.75"/>
  <cols>
    <col min="1" max="1" width="10.28515625" style="248" customWidth="1"/>
    <col min="2" max="2" width="30.7109375" style="248" customWidth="1"/>
    <col min="3" max="3" width="12" style="248" customWidth="1"/>
    <col min="4" max="5" width="11" style="248" customWidth="1"/>
    <col min="6" max="6" width="9.28515625" style="248" customWidth="1"/>
    <col min="7" max="16384" width="9.140625" style="248"/>
  </cols>
  <sheetData>
    <row r="34" spans="1:6" ht="51" customHeight="1">
      <c r="A34" s="249" t="s">
        <v>203</v>
      </c>
      <c r="B34" s="249"/>
      <c r="C34" s="249"/>
      <c r="D34" s="249"/>
      <c r="E34" s="249"/>
      <c r="F34" s="249"/>
    </row>
    <row r="35" spans="1:6" ht="17.25" customHeight="1">
      <c r="A35" s="250" t="s">
        <v>112</v>
      </c>
      <c r="B35" s="250"/>
      <c r="C35" s="250"/>
      <c r="D35" s="250"/>
      <c r="E35" s="246"/>
      <c r="F35" s="246"/>
    </row>
    <row r="36" spans="1:6" ht="43.5" customHeight="1">
      <c r="A36" s="251" t="s">
        <v>204</v>
      </c>
      <c r="B36" s="252"/>
      <c r="C36" s="247" t="s">
        <v>205</v>
      </c>
      <c r="D36" s="232" t="s">
        <v>206</v>
      </c>
      <c r="E36" s="247" t="s">
        <v>207</v>
      </c>
      <c r="F36" s="232" t="s">
        <v>208</v>
      </c>
    </row>
    <row r="37" spans="1:6" ht="17.25" customHeight="1">
      <c r="A37" s="253" t="s">
        <v>209</v>
      </c>
      <c r="B37" s="253"/>
      <c r="C37" s="253">
        <f>SUM(C39:C41)</f>
        <v>5450</v>
      </c>
      <c r="D37" s="253">
        <f>SUM(D39:D41)</f>
        <v>6520</v>
      </c>
      <c r="E37" s="253">
        <f>E39+E40+E41</f>
        <v>7847</v>
      </c>
      <c r="F37" s="254">
        <f>E37/D37*100</f>
        <v>120.35276073619632</v>
      </c>
    </row>
    <row r="38" spans="1:6" ht="17.25" customHeight="1">
      <c r="A38" s="255" t="s">
        <v>210</v>
      </c>
      <c r="B38" s="255"/>
      <c r="C38" s="255"/>
      <c r="D38" s="255"/>
      <c r="E38" s="255"/>
    </row>
    <row r="39" spans="1:6" ht="17.25" customHeight="1">
      <c r="A39" s="253"/>
      <c r="B39" s="253" t="s">
        <v>211</v>
      </c>
      <c r="C39" s="240">
        <v>1446</v>
      </c>
      <c r="D39" s="253">
        <v>1578</v>
      </c>
      <c r="E39" s="253">
        <v>1671</v>
      </c>
      <c r="F39" s="254">
        <f>E39/D39*100</f>
        <v>105.89353612167301</v>
      </c>
    </row>
    <row r="40" spans="1:6" ht="17.25" customHeight="1">
      <c r="A40" s="253"/>
      <c r="B40" s="253" t="s">
        <v>212</v>
      </c>
      <c r="C40" s="240">
        <v>2864</v>
      </c>
      <c r="D40" s="253">
        <v>3471</v>
      </c>
      <c r="E40" s="253">
        <v>3627</v>
      </c>
      <c r="F40" s="254">
        <f t="shared" ref="F40:F42" si="0">E40/D40*100</f>
        <v>104.49438202247192</v>
      </c>
    </row>
    <row r="41" spans="1:6" ht="17.25" customHeight="1">
      <c r="A41" s="253"/>
      <c r="B41" s="253" t="s">
        <v>213</v>
      </c>
      <c r="C41" s="240">
        <v>1140</v>
      </c>
      <c r="D41" s="253">
        <v>1471</v>
      </c>
      <c r="E41" s="253">
        <v>2549</v>
      </c>
      <c r="F41" s="254">
        <f t="shared" si="0"/>
        <v>173.28348062542489</v>
      </c>
    </row>
    <row r="42" spans="1:6" ht="17.25" customHeight="1">
      <c r="A42" s="253" t="s">
        <v>214</v>
      </c>
      <c r="B42" s="253"/>
      <c r="C42" s="256">
        <f>SUM(D44:D47)</f>
        <v>4759.0999999999995</v>
      </c>
      <c r="D42" s="256">
        <f>SUM(D44:D47)</f>
        <v>4759.0999999999995</v>
      </c>
      <c r="E42" s="256">
        <f>SUM(E44:E47)</f>
        <v>5461.1</v>
      </c>
      <c r="F42" s="254">
        <f t="shared" si="0"/>
        <v>114.7506881553235</v>
      </c>
    </row>
    <row r="43" spans="1:6" ht="17.25" customHeight="1">
      <c r="A43" s="255" t="s">
        <v>210</v>
      </c>
      <c r="B43" s="255"/>
      <c r="C43" s="255"/>
      <c r="D43" s="255"/>
      <c r="E43" s="255"/>
    </row>
    <row r="44" spans="1:6" ht="17.25" customHeight="1">
      <c r="A44" s="253"/>
      <c r="B44" s="253" t="s">
        <v>215</v>
      </c>
      <c r="C44">
        <v>2677.2</v>
      </c>
      <c r="D44" s="256">
        <v>3737.5</v>
      </c>
      <c r="E44" s="256">
        <v>4327.3</v>
      </c>
      <c r="F44" s="254">
        <f>E44/D44*100</f>
        <v>115.78060200668897</v>
      </c>
    </row>
    <row r="45" spans="1:6" ht="17.25" customHeight="1">
      <c r="A45" s="253"/>
      <c r="B45" s="257" t="s">
        <v>216</v>
      </c>
      <c r="C45">
        <v>499.2</v>
      </c>
      <c r="D45" s="239">
        <v>729.2</v>
      </c>
      <c r="E45" s="258">
        <v>804.5</v>
      </c>
      <c r="F45" s="254">
        <f t="shared" ref="F45:F47" si="1">E45/D45*100</f>
        <v>110.32638507953922</v>
      </c>
    </row>
    <row r="46" spans="1:6" ht="17.25" customHeight="1">
      <c r="A46" s="253"/>
      <c r="B46" s="253" t="s">
        <v>217</v>
      </c>
      <c r="C46">
        <v>107.1</v>
      </c>
      <c r="D46" s="256">
        <v>153.9</v>
      </c>
      <c r="E46" s="256">
        <v>171.8</v>
      </c>
      <c r="F46" s="254">
        <f t="shared" si="1"/>
        <v>111.63092917478883</v>
      </c>
    </row>
    <row r="47" spans="1:6" ht="17.25" customHeight="1">
      <c r="A47" s="259"/>
      <c r="B47" s="259" t="s">
        <v>218</v>
      </c>
      <c r="C47" s="260">
        <v>97.1</v>
      </c>
      <c r="D47" s="261">
        <v>138.5</v>
      </c>
      <c r="E47" s="261">
        <v>157.5</v>
      </c>
      <c r="F47" s="262">
        <f t="shared" si="1"/>
        <v>113.71841155234657</v>
      </c>
    </row>
    <row r="48" spans="1:6" ht="18.75" customHeight="1"/>
  </sheetData>
  <mergeCells count="5">
    <mergeCell ref="A34:F34"/>
    <mergeCell ref="A35:D35"/>
    <mergeCell ref="A36:B36"/>
    <mergeCell ref="A38:E38"/>
    <mergeCell ref="A43:E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16" workbookViewId="0">
      <selection activeCell="J8" sqref="J8"/>
    </sheetView>
  </sheetViews>
  <sheetFormatPr defaultRowHeight="11.25"/>
  <cols>
    <col min="1" max="1" width="1.7109375" style="266" customWidth="1"/>
    <col min="2" max="2" width="1.140625" style="266" customWidth="1"/>
    <col min="3" max="3" width="1" style="266" customWidth="1"/>
    <col min="4" max="4" width="4" style="266" customWidth="1"/>
    <col min="5" max="5" width="26.140625" style="266" customWidth="1"/>
    <col min="6" max="6" width="4.42578125" style="266" customWidth="1"/>
    <col min="7" max="7" width="26.5703125" style="266" customWidth="1"/>
    <col min="8" max="10" width="10.42578125" style="267" customWidth="1"/>
    <col min="11" max="16" width="9.140625" style="266"/>
    <col min="17" max="17" width="19.5703125" style="266" customWidth="1"/>
    <col min="18" max="19" width="8.7109375" style="267" customWidth="1"/>
    <col min="20" max="20" width="8.7109375" style="266" customWidth="1"/>
    <col min="21" max="256" width="9.140625" style="266"/>
    <col min="257" max="257" width="1.7109375" style="266" customWidth="1"/>
    <col min="258" max="258" width="1.140625" style="266" customWidth="1"/>
    <col min="259" max="259" width="1" style="266" customWidth="1"/>
    <col min="260" max="260" width="4" style="266" customWidth="1"/>
    <col min="261" max="261" width="26.140625" style="266" customWidth="1"/>
    <col min="262" max="262" width="4.42578125" style="266" customWidth="1"/>
    <col min="263" max="263" width="26.5703125" style="266" customWidth="1"/>
    <col min="264" max="266" width="10.42578125" style="266" customWidth="1"/>
    <col min="267" max="272" width="9.140625" style="266"/>
    <col min="273" max="273" width="19.5703125" style="266" customWidth="1"/>
    <col min="274" max="276" width="8.7109375" style="266" customWidth="1"/>
    <col min="277" max="512" width="9.140625" style="266"/>
    <col min="513" max="513" width="1.7109375" style="266" customWidth="1"/>
    <col min="514" max="514" width="1.140625" style="266" customWidth="1"/>
    <col min="515" max="515" width="1" style="266" customWidth="1"/>
    <col min="516" max="516" width="4" style="266" customWidth="1"/>
    <col min="517" max="517" width="26.140625" style="266" customWidth="1"/>
    <col min="518" max="518" width="4.42578125" style="266" customWidth="1"/>
    <col min="519" max="519" width="26.5703125" style="266" customWidth="1"/>
    <col min="520" max="522" width="10.42578125" style="266" customWidth="1"/>
    <col min="523" max="528" width="9.140625" style="266"/>
    <col min="529" max="529" width="19.5703125" style="266" customWidth="1"/>
    <col min="530" max="532" width="8.7109375" style="266" customWidth="1"/>
    <col min="533" max="768" width="9.140625" style="266"/>
    <col min="769" max="769" width="1.7109375" style="266" customWidth="1"/>
    <col min="770" max="770" width="1.140625" style="266" customWidth="1"/>
    <col min="771" max="771" width="1" style="266" customWidth="1"/>
    <col min="772" max="772" width="4" style="266" customWidth="1"/>
    <col min="773" max="773" width="26.140625" style="266" customWidth="1"/>
    <col min="774" max="774" width="4.42578125" style="266" customWidth="1"/>
    <col min="775" max="775" width="26.5703125" style="266" customWidth="1"/>
    <col min="776" max="778" width="10.42578125" style="266" customWidth="1"/>
    <col min="779" max="784" width="9.140625" style="266"/>
    <col min="785" max="785" width="19.5703125" style="266" customWidth="1"/>
    <col min="786" max="788" width="8.7109375" style="266" customWidth="1"/>
    <col min="789" max="1024" width="9.140625" style="266"/>
    <col min="1025" max="1025" width="1.7109375" style="266" customWidth="1"/>
    <col min="1026" max="1026" width="1.140625" style="266" customWidth="1"/>
    <col min="1027" max="1027" width="1" style="266" customWidth="1"/>
    <col min="1028" max="1028" width="4" style="266" customWidth="1"/>
    <col min="1029" max="1029" width="26.140625" style="266" customWidth="1"/>
    <col min="1030" max="1030" width="4.42578125" style="266" customWidth="1"/>
    <col min="1031" max="1031" width="26.5703125" style="266" customWidth="1"/>
    <col min="1032" max="1034" width="10.42578125" style="266" customWidth="1"/>
    <col min="1035" max="1040" width="9.140625" style="266"/>
    <col min="1041" max="1041" width="19.5703125" style="266" customWidth="1"/>
    <col min="1042" max="1044" width="8.7109375" style="266" customWidth="1"/>
    <col min="1045" max="1280" width="9.140625" style="266"/>
    <col min="1281" max="1281" width="1.7109375" style="266" customWidth="1"/>
    <col min="1282" max="1282" width="1.140625" style="266" customWidth="1"/>
    <col min="1283" max="1283" width="1" style="266" customWidth="1"/>
    <col min="1284" max="1284" width="4" style="266" customWidth="1"/>
    <col min="1285" max="1285" width="26.140625" style="266" customWidth="1"/>
    <col min="1286" max="1286" width="4.42578125" style="266" customWidth="1"/>
    <col min="1287" max="1287" width="26.5703125" style="266" customWidth="1"/>
    <col min="1288" max="1290" width="10.42578125" style="266" customWidth="1"/>
    <col min="1291" max="1296" width="9.140625" style="266"/>
    <col min="1297" max="1297" width="19.5703125" style="266" customWidth="1"/>
    <col min="1298" max="1300" width="8.7109375" style="266" customWidth="1"/>
    <col min="1301" max="1536" width="9.140625" style="266"/>
    <col min="1537" max="1537" width="1.7109375" style="266" customWidth="1"/>
    <col min="1538" max="1538" width="1.140625" style="266" customWidth="1"/>
    <col min="1539" max="1539" width="1" style="266" customWidth="1"/>
    <col min="1540" max="1540" width="4" style="266" customWidth="1"/>
    <col min="1541" max="1541" width="26.140625" style="266" customWidth="1"/>
    <col min="1542" max="1542" width="4.42578125" style="266" customWidth="1"/>
    <col min="1543" max="1543" width="26.5703125" style="266" customWidth="1"/>
    <col min="1544" max="1546" width="10.42578125" style="266" customWidth="1"/>
    <col min="1547" max="1552" width="9.140625" style="266"/>
    <col min="1553" max="1553" width="19.5703125" style="266" customWidth="1"/>
    <col min="1554" max="1556" width="8.7109375" style="266" customWidth="1"/>
    <col min="1557" max="1792" width="9.140625" style="266"/>
    <col min="1793" max="1793" width="1.7109375" style="266" customWidth="1"/>
    <col min="1794" max="1794" width="1.140625" style="266" customWidth="1"/>
    <col min="1795" max="1795" width="1" style="266" customWidth="1"/>
    <col min="1796" max="1796" width="4" style="266" customWidth="1"/>
    <col min="1797" max="1797" width="26.140625" style="266" customWidth="1"/>
    <col min="1798" max="1798" width="4.42578125" style="266" customWidth="1"/>
    <col min="1799" max="1799" width="26.5703125" style="266" customWidth="1"/>
    <col min="1800" max="1802" width="10.42578125" style="266" customWidth="1"/>
    <col min="1803" max="1808" width="9.140625" style="266"/>
    <col min="1809" max="1809" width="19.5703125" style="266" customWidth="1"/>
    <col min="1810" max="1812" width="8.7109375" style="266" customWidth="1"/>
    <col min="1813" max="2048" width="9.140625" style="266"/>
    <col min="2049" max="2049" width="1.7109375" style="266" customWidth="1"/>
    <col min="2050" max="2050" width="1.140625" style="266" customWidth="1"/>
    <col min="2051" max="2051" width="1" style="266" customWidth="1"/>
    <col min="2052" max="2052" width="4" style="266" customWidth="1"/>
    <col min="2053" max="2053" width="26.140625" style="266" customWidth="1"/>
    <col min="2054" max="2054" width="4.42578125" style="266" customWidth="1"/>
    <col min="2055" max="2055" width="26.5703125" style="266" customWidth="1"/>
    <col min="2056" max="2058" width="10.42578125" style="266" customWidth="1"/>
    <col min="2059" max="2064" width="9.140625" style="266"/>
    <col min="2065" max="2065" width="19.5703125" style="266" customWidth="1"/>
    <col min="2066" max="2068" width="8.7109375" style="266" customWidth="1"/>
    <col min="2069" max="2304" width="9.140625" style="266"/>
    <col min="2305" max="2305" width="1.7109375" style="266" customWidth="1"/>
    <col min="2306" max="2306" width="1.140625" style="266" customWidth="1"/>
    <col min="2307" max="2307" width="1" style="266" customWidth="1"/>
    <col min="2308" max="2308" width="4" style="266" customWidth="1"/>
    <col min="2309" max="2309" width="26.140625" style="266" customWidth="1"/>
    <col min="2310" max="2310" width="4.42578125" style="266" customWidth="1"/>
    <col min="2311" max="2311" width="26.5703125" style="266" customWidth="1"/>
    <col min="2312" max="2314" width="10.42578125" style="266" customWidth="1"/>
    <col min="2315" max="2320" width="9.140625" style="266"/>
    <col min="2321" max="2321" width="19.5703125" style="266" customWidth="1"/>
    <col min="2322" max="2324" width="8.7109375" style="266" customWidth="1"/>
    <col min="2325" max="2560" width="9.140625" style="266"/>
    <col min="2561" max="2561" width="1.7109375" style="266" customWidth="1"/>
    <col min="2562" max="2562" width="1.140625" style="266" customWidth="1"/>
    <col min="2563" max="2563" width="1" style="266" customWidth="1"/>
    <col min="2564" max="2564" width="4" style="266" customWidth="1"/>
    <col min="2565" max="2565" width="26.140625" style="266" customWidth="1"/>
    <col min="2566" max="2566" width="4.42578125" style="266" customWidth="1"/>
    <col min="2567" max="2567" width="26.5703125" style="266" customWidth="1"/>
    <col min="2568" max="2570" width="10.42578125" style="266" customWidth="1"/>
    <col min="2571" max="2576" width="9.140625" style="266"/>
    <col min="2577" max="2577" width="19.5703125" style="266" customWidth="1"/>
    <col min="2578" max="2580" width="8.7109375" style="266" customWidth="1"/>
    <col min="2581" max="2816" width="9.140625" style="266"/>
    <col min="2817" max="2817" width="1.7109375" style="266" customWidth="1"/>
    <col min="2818" max="2818" width="1.140625" style="266" customWidth="1"/>
    <col min="2819" max="2819" width="1" style="266" customWidth="1"/>
    <col min="2820" max="2820" width="4" style="266" customWidth="1"/>
    <col min="2821" max="2821" width="26.140625" style="266" customWidth="1"/>
    <col min="2822" max="2822" width="4.42578125" style="266" customWidth="1"/>
    <col min="2823" max="2823" width="26.5703125" style="266" customWidth="1"/>
    <col min="2824" max="2826" width="10.42578125" style="266" customWidth="1"/>
    <col min="2827" max="2832" width="9.140625" style="266"/>
    <col min="2833" max="2833" width="19.5703125" style="266" customWidth="1"/>
    <col min="2834" max="2836" width="8.7109375" style="266" customWidth="1"/>
    <col min="2837" max="3072" width="9.140625" style="266"/>
    <col min="3073" max="3073" width="1.7109375" style="266" customWidth="1"/>
    <col min="3074" max="3074" width="1.140625" style="266" customWidth="1"/>
    <col min="3075" max="3075" width="1" style="266" customWidth="1"/>
    <col min="3076" max="3076" width="4" style="266" customWidth="1"/>
    <col min="3077" max="3077" width="26.140625" style="266" customWidth="1"/>
    <col min="3078" max="3078" width="4.42578125" style="266" customWidth="1"/>
    <col min="3079" max="3079" width="26.5703125" style="266" customWidth="1"/>
    <col min="3080" max="3082" width="10.42578125" style="266" customWidth="1"/>
    <col min="3083" max="3088" width="9.140625" style="266"/>
    <col min="3089" max="3089" width="19.5703125" style="266" customWidth="1"/>
    <col min="3090" max="3092" width="8.7109375" style="266" customWidth="1"/>
    <col min="3093" max="3328" width="9.140625" style="266"/>
    <col min="3329" max="3329" width="1.7109375" style="266" customWidth="1"/>
    <col min="3330" max="3330" width="1.140625" style="266" customWidth="1"/>
    <col min="3331" max="3331" width="1" style="266" customWidth="1"/>
    <col min="3332" max="3332" width="4" style="266" customWidth="1"/>
    <col min="3333" max="3333" width="26.140625" style="266" customWidth="1"/>
    <col min="3334" max="3334" width="4.42578125" style="266" customWidth="1"/>
    <col min="3335" max="3335" width="26.5703125" style="266" customWidth="1"/>
    <col min="3336" max="3338" width="10.42578125" style="266" customWidth="1"/>
    <col min="3339" max="3344" width="9.140625" style="266"/>
    <col min="3345" max="3345" width="19.5703125" style="266" customWidth="1"/>
    <col min="3346" max="3348" width="8.7109375" style="266" customWidth="1"/>
    <col min="3349" max="3584" width="9.140625" style="266"/>
    <col min="3585" max="3585" width="1.7109375" style="266" customWidth="1"/>
    <col min="3586" max="3586" width="1.140625" style="266" customWidth="1"/>
    <col min="3587" max="3587" width="1" style="266" customWidth="1"/>
    <col min="3588" max="3588" width="4" style="266" customWidth="1"/>
    <col min="3589" max="3589" width="26.140625" style="266" customWidth="1"/>
    <col min="3590" max="3590" width="4.42578125" style="266" customWidth="1"/>
    <col min="3591" max="3591" width="26.5703125" style="266" customWidth="1"/>
    <col min="3592" max="3594" width="10.42578125" style="266" customWidth="1"/>
    <col min="3595" max="3600" width="9.140625" style="266"/>
    <col min="3601" max="3601" width="19.5703125" style="266" customWidth="1"/>
    <col min="3602" max="3604" width="8.7109375" style="266" customWidth="1"/>
    <col min="3605" max="3840" width="9.140625" style="266"/>
    <col min="3841" max="3841" width="1.7109375" style="266" customWidth="1"/>
    <col min="3842" max="3842" width="1.140625" style="266" customWidth="1"/>
    <col min="3843" max="3843" width="1" style="266" customWidth="1"/>
    <col min="3844" max="3844" width="4" style="266" customWidth="1"/>
    <col min="3845" max="3845" width="26.140625" style="266" customWidth="1"/>
    <col min="3846" max="3846" width="4.42578125" style="266" customWidth="1"/>
    <col min="3847" max="3847" width="26.5703125" style="266" customWidth="1"/>
    <col min="3848" max="3850" width="10.42578125" style="266" customWidth="1"/>
    <col min="3851" max="3856" width="9.140625" style="266"/>
    <col min="3857" max="3857" width="19.5703125" style="266" customWidth="1"/>
    <col min="3858" max="3860" width="8.7109375" style="266" customWidth="1"/>
    <col min="3861" max="4096" width="9.140625" style="266"/>
    <col min="4097" max="4097" width="1.7109375" style="266" customWidth="1"/>
    <col min="4098" max="4098" width="1.140625" style="266" customWidth="1"/>
    <col min="4099" max="4099" width="1" style="266" customWidth="1"/>
    <col min="4100" max="4100" width="4" style="266" customWidth="1"/>
    <col min="4101" max="4101" width="26.140625" style="266" customWidth="1"/>
    <col min="4102" max="4102" width="4.42578125" style="266" customWidth="1"/>
    <col min="4103" max="4103" width="26.5703125" style="266" customWidth="1"/>
    <col min="4104" max="4106" width="10.42578125" style="266" customWidth="1"/>
    <col min="4107" max="4112" width="9.140625" style="266"/>
    <col min="4113" max="4113" width="19.5703125" style="266" customWidth="1"/>
    <col min="4114" max="4116" width="8.7109375" style="266" customWidth="1"/>
    <col min="4117" max="4352" width="9.140625" style="266"/>
    <col min="4353" max="4353" width="1.7109375" style="266" customWidth="1"/>
    <col min="4354" max="4354" width="1.140625" style="266" customWidth="1"/>
    <col min="4355" max="4355" width="1" style="266" customWidth="1"/>
    <col min="4356" max="4356" width="4" style="266" customWidth="1"/>
    <col min="4357" max="4357" width="26.140625" style="266" customWidth="1"/>
    <col min="4358" max="4358" width="4.42578125" style="266" customWidth="1"/>
    <col min="4359" max="4359" width="26.5703125" style="266" customWidth="1"/>
    <col min="4360" max="4362" width="10.42578125" style="266" customWidth="1"/>
    <col min="4363" max="4368" width="9.140625" style="266"/>
    <col min="4369" max="4369" width="19.5703125" style="266" customWidth="1"/>
    <col min="4370" max="4372" width="8.7109375" style="266" customWidth="1"/>
    <col min="4373" max="4608" width="9.140625" style="266"/>
    <col min="4609" max="4609" width="1.7109375" style="266" customWidth="1"/>
    <col min="4610" max="4610" width="1.140625" style="266" customWidth="1"/>
    <col min="4611" max="4611" width="1" style="266" customWidth="1"/>
    <col min="4612" max="4612" width="4" style="266" customWidth="1"/>
    <col min="4613" max="4613" width="26.140625" style="266" customWidth="1"/>
    <col min="4614" max="4614" width="4.42578125" style="266" customWidth="1"/>
    <col min="4615" max="4615" width="26.5703125" style="266" customWidth="1"/>
    <col min="4616" max="4618" width="10.42578125" style="266" customWidth="1"/>
    <col min="4619" max="4624" width="9.140625" style="266"/>
    <col min="4625" max="4625" width="19.5703125" style="266" customWidth="1"/>
    <col min="4626" max="4628" width="8.7109375" style="266" customWidth="1"/>
    <col min="4629" max="4864" width="9.140625" style="266"/>
    <col min="4865" max="4865" width="1.7109375" style="266" customWidth="1"/>
    <col min="4866" max="4866" width="1.140625" style="266" customWidth="1"/>
    <col min="4867" max="4867" width="1" style="266" customWidth="1"/>
    <col min="4868" max="4868" width="4" style="266" customWidth="1"/>
    <col min="4869" max="4869" width="26.140625" style="266" customWidth="1"/>
    <col min="4870" max="4870" width="4.42578125" style="266" customWidth="1"/>
    <col min="4871" max="4871" width="26.5703125" style="266" customWidth="1"/>
    <col min="4872" max="4874" width="10.42578125" style="266" customWidth="1"/>
    <col min="4875" max="4880" width="9.140625" style="266"/>
    <col min="4881" max="4881" width="19.5703125" style="266" customWidth="1"/>
    <col min="4882" max="4884" width="8.7109375" style="266" customWidth="1"/>
    <col min="4885" max="5120" width="9.140625" style="266"/>
    <col min="5121" max="5121" width="1.7109375" style="266" customWidth="1"/>
    <col min="5122" max="5122" width="1.140625" style="266" customWidth="1"/>
    <col min="5123" max="5123" width="1" style="266" customWidth="1"/>
    <col min="5124" max="5124" width="4" style="266" customWidth="1"/>
    <col min="5125" max="5125" width="26.140625" style="266" customWidth="1"/>
    <col min="5126" max="5126" width="4.42578125" style="266" customWidth="1"/>
    <col min="5127" max="5127" width="26.5703125" style="266" customWidth="1"/>
    <col min="5128" max="5130" width="10.42578125" style="266" customWidth="1"/>
    <col min="5131" max="5136" width="9.140625" style="266"/>
    <col min="5137" max="5137" width="19.5703125" style="266" customWidth="1"/>
    <col min="5138" max="5140" width="8.7109375" style="266" customWidth="1"/>
    <col min="5141" max="5376" width="9.140625" style="266"/>
    <col min="5377" max="5377" width="1.7109375" style="266" customWidth="1"/>
    <col min="5378" max="5378" width="1.140625" style="266" customWidth="1"/>
    <col min="5379" max="5379" width="1" style="266" customWidth="1"/>
    <col min="5380" max="5380" width="4" style="266" customWidth="1"/>
    <col min="5381" max="5381" width="26.140625" style="266" customWidth="1"/>
    <col min="5382" max="5382" width="4.42578125" style="266" customWidth="1"/>
    <col min="5383" max="5383" width="26.5703125" style="266" customWidth="1"/>
    <col min="5384" max="5386" width="10.42578125" style="266" customWidth="1"/>
    <col min="5387" max="5392" width="9.140625" style="266"/>
    <col min="5393" max="5393" width="19.5703125" style="266" customWidth="1"/>
    <col min="5394" max="5396" width="8.7109375" style="266" customWidth="1"/>
    <col min="5397" max="5632" width="9.140625" style="266"/>
    <col min="5633" max="5633" width="1.7109375" style="266" customWidth="1"/>
    <col min="5634" max="5634" width="1.140625" style="266" customWidth="1"/>
    <col min="5635" max="5635" width="1" style="266" customWidth="1"/>
    <col min="5636" max="5636" width="4" style="266" customWidth="1"/>
    <col min="5637" max="5637" width="26.140625" style="266" customWidth="1"/>
    <col min="5638" max="5638" width="4.42578125" style="266" customWidth="1"/>
    <col min="5639" max="5639" width="26.5703125" style="266" customWidth="1"/>
    <col min="5640" max="5642" width="10.42578125" style="266" customWidth="1"/>
    <col min="5643" max="5648" width="9.140625" style="266"/>
    <col min="5649" max="5649" width="19.5703125" style="266" customWidth="1"/>
    <col min="5650" max="5652" width="8.7109375" style="266" customWidth="1"/>
    <col min="5653" max="5888" width="9.140625" style="266"/>
    <col min="5889" max="5889" width="1.7109375" style="266" customWidth="1"/>
    <col min="5890" max="5890" width="1.140625" style="266" customWidth="1"/>
    <col min="5891" max="5891" width="1" style="266" customWidth="1"/>
    <col min="5892" max="5892" width="4" style="266" customWidth="1"/>
    <col min="5893" max="5893" width="26.140625" style="266" customWidth="1"/>
    <col min="5894" max="5894" width="4.42578125" style="266" customWidth="1"/>
    <col min="5895" max="5895" width="26.5703125" style="266" customWidth="1"/>
    <col min="5896" max="5898" width="10.42578125" style="266" customWidth="1"/>
    <col min="5899" max="5904" width="9.140625" style="266"/>
    <col min="5905" max="5905" width="19.5703125" style="266" customWidth="1"/>
    <col min="5906" max="5908" width="8.7109375" style="266" customWidth="1"/>
    <col min="5909" max="6144" width="9.140625" style="266"/>
    <col min="6145" max="6145" width="1.7109375" style="266" customWidth="1"/>
    <col min="6146" max="6146" width="1.140625" style="266" customWidth="1"/>
    <col min="6147" max="6147" width="1" style="266" customWidth="1"/>
    <col min="6148" max="6148" width="4" style="266" customWidth="1"/>
    <col min="6149" max="6149" width="26.140625" style="266" customWidth="1"/>
    <col min="6150" max="6150" width="4.42578125" style="266" customWidth="1"/>
    <col min="6151" max="6151" width="26.5703125" style="266" customWidth="1"/>
    <col min="6152" max="6154" width="10.42578125" style="266" customWidth="1"/>
    <col min="6155" max="6160" width="9.140625" style="266"/>
    <col min="6161" max="6161" width="19.5703125" style="266" customWidth="1"/>
    <col min="6162" max="6164" width="8.7109375" style="266" customWidth="1"/>
    <col min="6165" max="6400" width="9.140625" style="266"/>
    <col min="6401" max="6401" width="1.7109375" style="266" customWidth="1"/>
    <col min="6402" max="6402" width="1.140625" style="266" customWidth="1"/>
    <col min="6403" max="6403" width="1" style="266" customWidth="1"/>
    <col min="6404" max="6404" width="4" style="266" customWidth="1"/>
    <col min="6405" max="6405" width="26.140625" style="266" customWidth="1"/>
    <col min="6406" max="6406" width="4.42578125" style="266" customWidth="1"/>
    <col min="6407" max="6407" width="26.5703125" style="266" customWidth="1"/>
    <col min="6408" max="6410" width="10.42578125" style="266" customWidth="1"/>
    <col min="6411" max="6416" width="9.140625" style="266"/>
    <col min="6417" max="6417" width="19.5703125" style="266" customWidth="1"/>
    <col min="6418" max="6420" width="8.7109375" style="266" customWidth="1"/>
    <col min="6421" max="6656" width="9.140625" style="266"/>
    <col min="6657" max="6657" width="1.7109375" style="266" customWidth="1"/>
    <col min="6658" max="6658" width="1.140625" style="266" customWidth="1"/>
    <col min="6659" max="6659" width="1" style="266" customWidth="1"/>
    <col min="6660" max="6660" width="4" style="266" customWidth="1"/>
    <col min="6661" max="6661" width="26.140625" style="266" customWidth="1"/>
    <col min="6662" max="6662" width="4.42578125" style="266" customWidth="1"/>
    <col min="6663" max="6663" width="26.5703125" style="266" customWidth="1"/>
    <col min="6664" max="6666" width="10.42578125" style="266" customWidth="1"/>
    <col min="6667" max="6672" width="9.140625" style="266"/>
    <col min="6673" max="6673" width="19.5703125" style="266" customWidth="1"/>
    <col min="6674" max="6676" width="8.7109375" style="266" customWidth="1"/>
    <col min="6677" max="6912" width="9.140625" style="266"/>
    <col min="6913" max="6913" width="1.7109375" style="266" customWidth="1"/>
    <col min="6914" max="6914" width="1.140625" style="266" customWidth="1"/>
    <col min="6915" max="6915" width="1" style="266" customWidth="1"/>
    <col min="6916" max="6916" width="4" style="266" customWidth="1"/>
    <col min="6917" max="6917" width="26.140625" style="266" customWidth="1"/>
    <col min="6918" max="6918" width="4.42578125" style="266" customWidth="1"/>
    <col min="6919" max="6919" width="26.5703125" style="266" customWidth="1"/>
    <col min="6920" max="6922" width="10.42578125" style="266" customWidth="1"/>
    <col min="6923" max="6928" width="9.140625" style="266"/>
    <col min="6929" max="6929" width="19.5703125" style="266" customWidth="1"/>
    <col min="6930" max="6932" width="8.7109375" style="266" customWidth="1"/>
    <col min="6933" max="7168" width="9.140625" style="266"/>
    <col min="7169" max="7169" width="1.7109375" style="266" customWidth="1"/>
    <col min="7170" max="7170" width="1.140625" style="266" customWidth="1"/>
    <col min="7171" max="7171" width="1" style="266" customWidth="1"/>
    <col min="7172" max="7172" width="4" style="266" customWidth="1"/>
    <col min="7173" max="7173" width="26.140625" style="266" customWidth="1"/>
    <col min="7174" max="7174" width="4.42578125" style="266" customWidth="1"/>
    <col min="7175" max="7175" width="26.5703125" style="266" customWidth="1"/>
    <col min="7176" max="7178" width="10.42578125" style="266" customWidth="1"/>
    <col min="7179" max="7184" width="9.140625" style="266"/>
    <col min="7185" max="7185" width="19.5703125" style="266" customWidth="1"/>
    <col min="7186" max="7188" width="8.7109375" style="266" customWidth="1"/>
    <col min="7189" max="7424" width="9.140625" style="266"/>
    <col min="7425" max="7425" width="1.7109375" style="266" customWidth="1"/>
    <col min="7426" max="7426" width="1.140625" style="266" customWidth="1"/>
    <col min="7427" max="7427" width="1" style="266" customWidth="1"/>
    <col min="7428" max="7428" width="4" style="266" customWidth="1"/>
    <col min="7429" max="7429" width="26.140625" style="266" customWidth="1"/>
    <col min="7430" max="7430" width="4.42578125" style="266" customWidth="1"/>
    <col min="7431" max="7431" width="26.5703125" style="266" customWidth="1"/>
    <col min="7432" max="7434" width="10.42578125" style="266" customWidth="1"/>
    <col min="7435" max="7440" width="9.140625" style="266"/>
    <col min="7441" max="7441" width="19.5703125" style="266" customWidth="1"/>
    <col min="7442" max="7444" width="8.7109375" style="266" customWidth="1"/>
    <col min="7445" max="7680" width="9.140625" style="266"/>
    <col min="7681" max="7681" width="1.7109375" style="266" customWidth="1"/>
    <col min="7682" max="7682" width="1.140625" style="266" customWidth="1"/>
    <col min="7683" max="7683" width="1" style="266" customWidth="1"/>
    <col min="7684" max="7684" width="4" style="266" customWidth="1"/>
    <col min="7685" max="7685" width="26.140625" style="266" customWidth="1"/>
    <col min="7686" max="7686" width="4.42578125" style="266" customWidth="1"/>
    <col min="7687" max="7687" width="26.5703125" style="266" customWidth="1"/>
    <col min="7688" max="7690" width="10.42578125" style="266" customWidth="1"/>
    <col min="7691" max="7696" width="9.140625" style="266"/>
    <col min="7697" max="7697" width="19.5703125" style="266" customWidth="1"/>
    <col min="7698" max="7700" width="8.7109375" style="266" customWidth="1"/>
    <col min="7701" max="7936" width="9.140625" style="266"/>
    <col min="7937" max="7937" width="1.7109375" style="266" customWidth="1"/>
    <col min="7938" max="7938" width="1.140625" style="266" customWidth="1"/>
    <col min="7939" max="7939" width="1" style="266" customWidth="1"/>
    <col min="7940" max="7940" width="4" style="266" customWidth="1"/>
    <col min="7941" max="7941" width="26.140625" style="266" customWidth="1"/>
    <col min="7942" max="7942" width="4.42578125" style="266" customWidth="1"/>
    <col min="7943" max="7943" width="26.5703125" style="266" customWidth="1"/>
    <col min="7944" max="7946" width="10.42578125" style="266" customWidth="1"/>
    <col min="7947" max="7952" width="9.140625" style="266"/>
    <col min="7953" max="7953" width="19.5703125" style="266" customWidth="1"/>
    <col min="7954" max="7956" width="8.7109375" style="266" customWidth="1"/>
    <col min="7957" max="8192" width="9.140625" style="266"/>
    <col min="8193" max="8193" width="1.7109375" style="266" customWidth="1"/>
    <col min="8194" max="8194" width="1.140625" style="266" customWidth="1"/>
    <col min="8195" max="8195" width="1" style="266" customWidth="1"/>
    <col min="8196" max="8196" width="4" style="266" customWidth="1"/>
    <col min="8197" max="8197" width="26.140625" style="266" customWidth="1"/>
    <col min="8198" max="8198" width="4.42578125" style="266" customWidth="1"/>
    <col min="8199" max="8199" width="26.5703125" style="266" customWidth="1"/>
    <col min="8200" max="8202" width="10.42578125" style="266" customWidth="1"/>
    <col min="8203" max="8208" width="9.140625" style="266"/>
    <col min="8209" max="8209" width="19.5703125" style="266" customWidth="1"/>
    <col min="8210" max="8212" width="8.7109375" style="266" customWidth="1"/>
    <col min="8213" max="8448" width="9.140625" style="266"/>
    <col min="8449" max="8449" width="1.7109375" style="266" customWidth="1"/>
    <col min="8450" max="8450" width="1.140625" style="266" customWidth="1"/>
    <col min="8451" max="8451" width="1" style="266" customWidth="1"/>
    <col min="8452" max="8452" width="4" style="266" customWidth="1"/>
    <col min="8453" max="8453" width="26.140625" style="266" customWidth="1"/>
    <col min="8454" max="8454" width="4.42578125" style="266" customWidth="1"/>
    <col min="8455" max="8455" width="26.5703125" style="266" customWidth="1"/>
    <col min="8456" max="8458" width="10.42578125" style="266" customWidth="1"/>
    <col min="8459" max="8464" width="9.140625" style="266"/>
    <col min="8465" max="8465" width="19.5703125" style="266" customWidth="1"/>
    <col min="8466" max="8468" width="8.7109375" style="266" customWidth="1"/>
    <col min="8469" max="8704" width="9.140625" style="266"/>
    <col min="8705" max="8705" width="1.7109375" style="266" customWidth="1"/>
    <col min="8706" max="8706" width="1.140625" style="266" customWidth="1"/>
    <col min="8707" max="8707" width="1" style="266" customWidth="1"/>
    <col min="8708" max="8708" width="4" style="266" customWidth="1"/>
    <col min="8709" max="8709" width="26.140625" style="266" customWidth="1"/>
    <col min="8710" max="8710" width="4.42578125" style="266" customWidth="1"/>
    <col min="8711" max="8711" width="26.5703125" style="266" customWidth="1"/>
    <col min="8712" max="8714" width="10.42578125" style="266" customWidth="1"/>
    <col min="8715" max="8720" width="9.140625" style="266"/>
    <col min="8721" max="8721" width="19.5703125" style="266" customWidth="1"/>
    <col min="8722" max="8724" width="8.7109375" style="266" customWidth="1"/>
    <col min="8725" max="8960" width="9.140625" style="266"/>
    <col min="8961" max="8961" width="1.7109375" style="266" customWidth="1"/>
    <col min="8962" max="8962" width="1.140625" style="266" customWidth="1"/>
    <col min="8963" max="8963" width="1" style="266" customWidth="1"/>
    <col min="8964" max="8964" width="4" style="266" customWidth="1"/>
    <col min="8965" max="8965" width="26.140625" style="266" customWidth="1"/>
    <col min="8966" max="8966" width="4.42578125" style="266" customWidth="1"/>
    <col min="8967" max="8967" width="26.5703125" style="266" customWidth="1"/>
    <col min="8968" max="8970" width="10.42578125" style="266" customWidth="1"/>
    <col min="8971" max="8976" width="9.140625" style="266"/>
    <col min="8977" max="8977" width="19.5703125" style="266" customWidth="1"/>
    <col min="8978" max="8980" width="8.7109375" style="266" customWidth="1"/>
    <col min="8981" max="9216" width="9.140625" style="266"/>
    <col min="9217" max="9217" width="1.7109375" style="266" customWidth="1"/>
    <col min="9218" max="9218" width="1.140625" style="266" customWidth="1"/>
    <col min="9219" max="9219" width="1" style="266" customWidth="1"/>
    <col min="9220" max="9220" width="4" style="266" customWidth="1"/>
    <col min="9221" max="9221" width="26.140625" style="266" customWidth="1"/>
    <col min="9222" max="9222" width="4.42578125" style="266" customWidth="1"/>
    <col min="9223" max="9223" width="26.5703125" style="266" customWidth="1"/>
    <col min="9224" max="9226" width="10.42578125" style="266" customWidth="1"/>
    <col min="9227" max="9232" width="9.140625" style="266"/>
    <col min="9233" max="9233" width="19.5703125" style="266" customWidth="1"/>
    <col min="9234" max="9236" width="8.7109375" style="266" customWidth="1"/>
    <col min="9237" max="9472" width="9.140625" style="266"/>
    <col min="9473" max="9473" width="1.7109375" style="266" customWidth="1"/>
    <col min="9474" max="9474" width="1.140625" style="266" customWidth="1"/>
    <col min="9475" max="9475" width="1" style="266" customWidth="1"/>
    <col min="9476" max="9476" width="4" style="266" customWidth="1"/>
    <col min="9477" max="9477" width="26.140625" style="266" customWidth="1"/>
    <col min="9478" max="9478" width="4.42578125" style="266" customWidth="1"/>
    <col min="9479" max="9479" width="26.5703125" style="266" customWidth="1"/>
    <col min="9480" max="9482" width="10.42578125" style="266" customWidth="1"/>
    <col min="9483" max="9488" width="9.140625" style="266"/>
    <col min="9489" max="9489" width="19.5703125" style="266" customWidth="1"/>
    <col min="9490" max="9492" width="8.7109375" style="266" customWidth="1"/>
    <col min="9493" max="9728" width="9.140625" style="266"/>
    <col min="9729" max="9729" width="1.7109375" style="266" customWidth="1"/>
    <col min="9730" max="9730" width="1.140625" style="266" customWidth="1"/>
    <col min="9731" max="9731" width="1" style="266" customWidth="1"/>
    <col min="9732" max="9732" width="4" style="266" customWidth="1"/>
    <col min="9733" max="9733" width="26.140625" style="266" customWidth="1"/>
    <col min="9734" max="9734" width="4.42578125" style="266" customWidth="1"/>
    <col min="9735" max="9735" width="26.5703125" style="266" customWidth="1"/>
    <col min="9736" max="9738" width="10.42578125" style="266" customWidth="1"/>
    <col min="9739" max="9744" width="9.140625" style="266"/>
    <col min="9745" max="9745" width="19.5703125" style="266" customWidth="1"/>
    <col min="9746" max="9748" width="8.7109375" style="266" customWidth="1"/>
    <col min="9749" max="9984" width="9.140625" style="266"/>
    <col min="9985" max="9985" width="1.7109375" style="266" customWidth="1"/>
    <col min="9986" max="9986" width="1.140625" style="266" customWidth="1"/>
    <col min="9987" max="9987" width="1" style="266" customWidth="1"/>
    <col min="9988" max="9988" width="4" style="266" customWidth="1"/>
    <col min="9989" max="9989" width="26.140625" style="266" customWidth="1"/>
    <col min="9990" max="9990" width="4.42578125" style="266" customWidth="1"/>
    <col min="9991" max="9991" width="26.5703125" style="266" customWidth="1"/>
    <col min="9992" max="9994" width="10.42578125" style="266" customWidth="1"/>
    <col min="9995" max="10000" width="9.140625" style="266"/>
    <col min="10001" max="10001" width="19.5703125" style="266" customWidth="1"/>
    <col min="10002" max="10004" width="8.7109375" style="266" customWidth="1"/>
    <col min="10005" max="10240" width="9.140625" style="266"/>
    <col min="10241" max="10241" width="1.7109375" style="266" customWidth="1"/>
    <col min="10242" max="10242" width="1.140625" style="266" customWidth="1"/>
    <col min="10243" max="10243" width="1" style="266" customWidth="1"/>
    <col min="10244" max="10244" width="4" style="266" customWidth="1"/>
    <col min="10245" max="10245" width="26.140625" style="266" customWidth="1"/>
    <col min="10246" max="10246" width="4.42578125" style="266" customWidth="1"/>
    <col min="10247" max="10247" width="26.5703125" style="266" customWidth="1"/>
    <col min="10248" max="10250" width="10.42578125" style="266" customWidth="1"/>
    <col min="10251" max="10256" width="9.140625" style="266"/>
    <col min="10257" max="10257" width="19.5703125" style="266" customWidth="1"/>
    <col min="10258" max="10260" width="8.7109375" style="266" customWidth="1"/>
    <col min="10261" max="10496" width="9.140625" style="266"/>
    <col min="10497" max="10497" width="1.7109375" style="266" customWidth="1"/>
    <col min="10498" max="10498" width="1.140625" style="266" customWidth="1"/>
    <col min="10499" max="10499" width="1" style="266" customWidth="1"/>
    <col min="10500" max="10500" width="4" style="266" customWidth="1"/>
    <col min="10501" max="10501" width="26.140625" style="266" customWidth="1"/>
    <col min="10502" max="10502" width="4.42578125" style="266" customWidth="1"/>
    <col min="10503" max="10503" width="26.5703125" style="266" customWidth="1"/>
    <col min="10504" max="10506" width="10.42578125" style="266" customWidth="1"/>
    <col min="10507" max="10512" width="9.140625" style="266"/>
    <col min="10513" max="10513" width="19.5703125" style="266" customWidth="1"/>
    <col min="10514" max="10516" width="8.7109375" style="266" customWidth="1"/>
    <col min="10517" max="10752" width="9.140625" style="266"/>
    <col min="10753" max="10753" width="1.7109375" style="266" customWidth="1"/>
    <col min="10754" max="10754" width="1.140625" style="266" customWidth="1"/>
    <col min="10755" max="10755" width="1" style="266" customWidth="1"/>
    <col min="10756" max="10756" width="4" style="266" customWidth="1"/>
    <col min="10757" max="10757" width="26.140625" style="266" customWidth="1"/>
    <col min="10758" max="10758" width="4.42578125" style="266" customWidth="1"/>
    <col min="10759" max="10759" width="26.5703125" style="266" customWidth="1"/>
    <col min="10760" max="10762" width="10.42578125" style="266" customWidth="1"/>
    <col min="10763" max="10768" width="9.140625" style="266"/>
    <col min="10769" max="10769" width="19.5703125" style="266" customWidth="1"/>
    <col min="10770" max="10772" width="8.7109375" style="266" customWidth="1"/>
    <col min="10773" max="11008" width="9.140625" style="266"/>
    <col min="11009" max="11009" width="1.7109375" style="266" customWidth="1"/>
    <col min="11010" max="11010" width="1.140625" style="266" customWidth="1"/>
    <col min="11011" max="11011" width="1" style="266" customWidth="1"/>
    <col min="11012" max="11012" width="4" style="266" customWidth="1"/>
    <col min="11013" max="11013" width="26.140625" style="266" customWidth="1"/>
    <col min="11014" max="11014" width="4.42578125" style="266" customWidth="1"/>
    <col min="11015" max="11015" width="26.5703125" style="266" customWidth="1"/>
    <col min="11016" max="11018" width="10.42578125" style="266" customWidth="1"/>
    <col min="11019" max="11024" width="9.140625" style="266"/>
    <col min="11025" max="11025" width="19.5703125" style="266" customWidth="1"/>
    <col min="11026" max="11028" width="8.7109375" style="266" customWidth="1"/>
    <col min="11029" max="11264" width="9.140625" style="266"/>
    <col min="11265" max="11265" width="1.7109375" style="266" customWidth="1"/>
    <col min="11266" max="11266" width="1.140625" style="266" customWidth="1"/>
    <col min="11267" max="11267" width="1" style="266" customWidth="1"/>
    <col min="11268" max="11268" width="4" style="266" customWidth="1"/>
    <col min="11269" max="11269" width="26.140625" style="266" customWidth="1"/>
    <col min="11270" max="11270" width="4.42578125" style="266" customWidth="1"/>
    <col min="11271" max="11271" width="26.5703125" style="266" customWidth="1"/>
    <col min="11272" max="11274" width="10.42578125" style="266" customWidth="1"/>
    <col min="11275" max="11280" width="9.140625" style="266"/>
    <col min="11281" max="11281" width="19.5703125" style="266" customWidth="1"/>
    <col min="11282" max="11284" width="8.7109375" style="266" customWidth="1"/>
    <col min="11285" max="11520" width="9.140625" style="266"/>
    <col min="11521" max="11521" width="1.7109375" style="266" customWidth="1"/>
    <col min="11522" max="11522" width="1.140625" style="266" customWidth="1"/>
    <col min="11523" max="11523" width="1" style="266" customWidth="1"/>
    <col min="11524" max="11524" width="4" style="266" customWidth="1"/>
    <col min="11525" max="11525" width="26.140625" style="266" customWidth="1"/>
    <col min="11526" max="11526" width="4.42578125" style="266" customWidth="1"/>
    <col min="11527" max="11527" width="26.5703125" style="266" customWidth="1"/>
    <col min="11528" max="11530" width="10.42578125" style="266" customWidth="1"/>
    <col min="11531" max="11536" width="9.140625" style="266"/>
    <col min="11537" max="11537" width="19.5703125" style="266" customWidth="1"/>
    <col min="11538" max="11540" width="8.7109375" style="266" customWidth="1"/>
    <col min="11541" max="11776" width="9.140625" style="266"/>
    <col min="11777" max="11777" width="1.7109375" style="266" customWidth="1"/>
    <col min="11778" max="11778" width="1.140625" style="266" customWidth="1"/>
    <col min="11779" max="11779" width="1" style="266" customWidth="1"/>
    <col min="11780" max="11780" width="4" style="266" customWidth="1"/>
    <col min="11781" max="11781" width="26.140625" style="266" customWidth="1"/>
    <col min="11782" max="11782" width="4.42578125" style="266" customWidth="1"/>
    <col min="11783" max="11783" width="26.5703125" style="266" customWidth="1"/>
    <col min="11784" max="11786" width="10.42578125" style="266" customWidth="1"/>
    <col min="11787" max="11792" width="9.140625" style="266"/>
    <col min="11793" max="11793" width="19.5703125" style="266" customWidth="1"/>
    <col min="11794" max="11796" width="8.7109375" style="266" customWidth="1"/>
    <col min="11797" max="12032" width="9.140625" style="266"/>
    <col min="12033" max="12033" width="1.7109375" style="266" customWidth="1"/>
    <col min="12034" max="12034" width="1.140625" style="266" customWidth="1"/>
    <col min="12035" max="12035" width="1" style="266" customWidth="1"/>
    <col min="12036" max="12036" width="4" style="266" customWidth="1"/>
    <col min="12037" max="12037" width="26.140625" style="266" customWidth="1"/>
    <col min="12038" max="12038" width="4.42578125" style="266" customWidth="1"/>
    <col min="12039" max="12039" width="26.5703125" style="266" customWidth="1"/>
    <col min="12040" max="12042" width="10.42578125" style="266" customWidth="1"/>
    <col min="12043" max="12048" width="9.140625" style="266"/>
    <col min="12049" max="12049" width="19.5703125" style="266" customWidth="1"/>
    <col min="12050" max="12052" width="8.7109375" style="266" customWidth="1"/>
    <col min="12053" max="12288" width="9.140625" style="266"/>
    <col min="12289" max="12289" width="1.7109375" style="266" customWidth="1"/>
    <col min="12290" max="12290" width="1.140625" style="266" customWidth="1"/>
    <col min="12291" max="12291" width="1" style="266" customWidth="1"/>
    <col min="12292" max="12292" width="4" style="266" customWidth="1"/>
    <col min="12293" max="12293" width="26.140625" style="266" customWidth="1"/>
    <col min="12294" max="12294" width="4.42578125" style="266" customWidth="1"/>
    <col min="12295" max="12295" width="26.5703125" style="266" customWidth="1"/>
    <col min="12296" max="12298" width="10.42578125" style="266" customWidth="1"/>
    <col min="12299" max="12304" width="9.140625" style="266"/>
    <col min="12305" max="12305" width="19.5703125" style="266" customWidth="1"/>
    <col min="12306" max="12308" width="8.7109375" style="266" customWidth="1"/>
    <col min="12309" max="12544" width="9.140625" style="266"/>
    <col min="12545" max="12545" width="1.7109375" style="266" customWidth="1"/>
    <col min="12546" max="12546" width="1.140625" style="266" customWidth="1"/>
    <col min="12547" max="12547" width="1" style="266" customWidth="1"/>
    <col min="12548" max="12548" width="4" style="266" customWidth="1"/>
    <col min="12549" max="12549" width="26.140625" style="266" customWidth="1"/>
    <col min="12550" max="12550" width="4.42578125" style="266" customWidth="1"/>
    <col min="12551" max="12551" width="26.5703125" style="266" customWidth="1"/>
    <col min="12552" max="12554" width="10.42578125" style="266" customWidth="1"/>
    <col min="12555" max="12560" width="9.140625" style="266"/>
    <col min="12561" max="12561" width="19.5703125" style="266" customWidth="1"/>
    <col min="12562" max="12564" width="8.7109375" style="266" customWidth="1"/>
    <col min="12565" max="12800" width="9.140625" style="266"/>
    <col min="12801" max="12801" width="1.7109375" style="266" customWidth="1"/>
    <col min="12802" max="12802" width="1.140625" style="266" customWidth="1"/>
    <col min="12803" max="12803" width="1" style="266" customWidth="1"/>
    <col min="12804" max="12804" width="4" style="266" customWidth="1"/>
    <col min="12805" max="12805" width="26.140625" style="266" customWidth="1"/>
    <col min="12806" max="12806" width="4.42578125" style="266" customWidth="1"/>
    <col min="12807" max="12807" width="26.5703125" style="266" customWidth="1"/>
    <col min="12808" max="12810" width="10.42578125" style="266" customWidth="1"/>
    <col min="12811" max="12816" width="9.140625" style="266"/>
    <col min="12817" max="12817" width="19.5703125" style="266" customWidth="1"/>
    <col min="12818" max="12820" width="8.7109375" style="266" customWidth="1"/>
    <col min="12821" max="13056" width="9.140625" style="266"/>
    <col min="13057" max="13057" width="1.7109375" style="266" customWidth="1"/>
    <col min="13058" max="13058" width="1.140625" style="266" customWidth="1"/>
    <col min="13059" max="13059" width="1" style="266" customWidth="1"/>
    <col min="13060" max="13060" width="4" style="266" customWidth="1"/>
    <col min="13061" max="13061" width="26.140625" style="266" customWidth="1"/>
    <col min="13062" max="13062" width="4.42578125" style="266" customWidth="1"/>
    <col min="13063" max="13063" width="26.5703125" style="266" customWidth="1"/>
    <col min="13064" max="13066" width="10.42578125" style="266" customWidth="1"/>
    <col min="13067" max="13072" width="9.140625" style="266"/>
    <col min="13073" max="13073" width="19.5703125" style="266" customWidth="1"/>
    <col min="13074" max="13076" width="8.7109375" style="266" customWidth="1"/>
    <col min="13077" max="13312" width="9.140625" style="266"/>
    <col min="13313" max="13313" width="1.7109375" style="266" customWidth="1"/>
    <col min="13314" max="13314" width="1.140625" style="266" customWidth="1"/>
    <col min="13315" max="13315" width="1" style="266" customWidth="1"/>
    <col min="13316" max="13316" width="4" style="266" customWidth="1"/>
    <col min="13317" max="13317" width="26.140625" style="266" customWidth="1"/>
    <col min="13318" max="13318" width="4.42578125" style="266" customWidth="1"/>
    <col min="13319" max="13319" width="26.5703125" style="266" customWidth="1"/>
    <col min="13320" max="13322" width="10.42578125" style="266" customWidth="1"/>
    <col min="13323" max="13328" width="9.140625" style="266"/>
    <col min="13329" max="13329" width="19.5703125" style="266" customWidth="1"/>
    <col min="13330" max="13332" width="8.7109375" style="266" customWidth="1"/>
    <col min="13333" max="13568" width="9.140625" style="266"/>
    <col min="13569" max="13569" width="1.7109375" style="266" customWidth="1"/>
    <col min="13570" max="13570" width="1.140625" style="266" customWidth="1"/>
    <col min="13571" max="13571" width="1" style="266" customWidth="1"/>
    <col min="13572" max="13572" width="4" style="266" customWidth="1"/>
    <col min="13573" max="13573" width="26.140625" style="266" customWidth="1"/>
    <col min="13574" max="13574" width="4.42578125" style="266" customWidth="1"/>
    <col min="13575" max="13575" width="26.5703125" style="266" customWidth="1"/>
    <col min="13576" max="13578" width="10.42578125" style="266" customWidth="1"/>
    <col min="13579" max="13584" width="9.140625" style="266"/>
    <col min="13585" max="13585" width="19.5703125" style="266" customWidth="1"/>
    <col min="13586" max="13588" width="8.7109375" style="266" customWidth="1"/>
    <col min="13589" max="13824" width="9.140625" style="266"/>
    <col min="13825" max="13825" width="1.7109375" style="266" customWidth="1"/>
    <col min="13826" max="13826" width="1.140625" style="266" customWidth="1"/>
    <col min="13827" max="13827" width="1" style="266" customWidth="1"/>
    <col min="13828" max="13828" width="4" style="266" customWidth="1"/>
    <col min="13829" max="13829" width="26.140625" style="266" customWidth="1"/>
    <col min="13830" max="13830" width="4.42578125" style="266" customWidth="1"/>
    <col min="13831" max="13831" width="26.5703125" style="266" customWidth="1"/>
    <col min="13832" max="13834" width="10.42578125" style="266" customWidth="1"/>
    <col min="13835" max="13840" width="9.140625" style="266"/>
    <col min="13841" max="13841" width="19.5703125" style="266" customWidth="1"/>
    <col min="13842" max="13844" width="8.7109375" style="266" customWidth="1"/>
    <col min="13845" max="14080" width="9.140625" style="266"/>
    <col min="14081" max="14081" width="1.7109375" style="266" customWidth="1"/>
    <col min="14082" max="14082" width="1.140625" style="266" customWidth="1"/>
    <col min="14083" max="14083" width="1" style="266" customWidth="1"/>
    <col min="14084" max="14084" width="4" style="266" customWidth="1"/>
    <col min="14085" max="14085" width="26.140625" style="266" customWidth="1"/>
    <col min="14086" max="14086" width="4.42578125" style="266" customWidth="1"/>
    <col min="14087" max="14087" width="26.5703125" style="266" customWidth="1"/>
    <col min="14088" max="14090" width="10.42578125" style="266" customWidth="1"/>
    <col min="14091" max="14096" width="9.140625" style="266"/>
    <col min="14097" max="14097" width="19.5703125" style="266" customWidth="1"/>
    <col min="14098" max="14100" width="8.7109375" style="266" customWidth="1"/>
    <col min="14101" max="14336" width="9.140625" style="266"/>
    <col min="14337" max="14337" width="1.7109375" style="266" customWidth="1"/>
    <col min="14338" max="14338" width="1.140625" style="266" customWidth="1"/>
    <col min="14339" max="14339" width="1" style="266" customWidth="1"/>
    <col min="14340" max="14340" width="4" style="266" customWidth="1"/>
    <col min="14341" max="14341" width="26.140625" style="266" customWidth="1"/>
    <col min="14342" max="14342" width="4.42578125" style="266" customWidth="1"/>
    <col min="14343" max="14343" width="26.5703125" style="266" customWidth="1"/>
    <col min="14344" max="14346" width="10.42578125" style="266" customWidth="1"/>
    <col min="14347" max="14352" width="9.140625" style="266"/>
    <col min="14353" max="14353" width="19.5703125" style="266" customWidth="1"/>
    <col min="14354" max="14356" width="8.7109375" style="266" customWidth="1"/>
    <col min="14357" max="14592" width="9.140625" style="266"/>
    <col min="14593" max="14593" width="1.7109375" style="266" customWidth="1"/>
    <col min="14594" max="14594" width="1.140625" style="266" customWidth="1"/>
    <col min="14595" max="14595" width="1" style="266" customWidth="1"/>
    <col min="14596" max="14596" width="4" style="266" customWidth="1"/>
    <col min="14597" max="14597" width="26.140625" style="266" customWidth="1"/>
    <col min="14598" max="14598" width="4.42578125" style="266" customWidth="1"/>
    <col min="14599" max="14599" width="26.5703125" style="266" customWidth="1"/>
    <col min="14600" max="14602" width="10.42578125" style="266" customWidth="1"/>
    <col min="14603" max="14608" width="9.140625" style="266"/>
    <col min="14609" max="14609" width="19.5703125" style="266" customWidth="1"/>
    <col min="14610" max="14612" width="8.7109375" style="266" customWidth="1"/>
    <col min="14613" max="14848" width="9.140625" style="266"/>
    <col min="14849" max="14849" width="1.7109375" style="266" customWidth="1"/>
    <col min="14850" max="14850" width="1.140625" style="266" customWidth="1"/>
    <col min="14851" max="14851" width="1" style="266" customWidth="1"/>
    <col min="14852" max="14852" width="4" style="266" customWidth="1"/>
    <col min="14853" max="14853" width="26.140625" style="266" customWidth="1"/>
    <col min="14854" max="14854" width="4.42578125" style="266" customWidth="1"/>
    <col min="14855" max="14855" width="26.5703125" style="266" customWidth="1"/>
    <col min="14856" max="14858" width="10.42578125" style="266" customWidth="1"/>
    <col min="14859" max="14864" width="9.140625" style="266"/>
    <col min="14865" max="14865" width="19.5703125" style="266" customWidth="1"/>
    <col min="14866" max="14868" width="8.7109375" style="266" customWidth="1"/>
    <col min="14869" max="15104" width="9.140625" style="266"/>
    <col min="15105" max="15105" width="1.7109375" style="266" customWidth="1"/>
    <col min="15106" max="15106" width="1.140625" style="266" customWidth="1"/>
    <col min="15107" max="15107" width="1" style="266" customWidth="1"/>
    <col min="15108" max="15108" width="4" style="266" customWidth="1"/>
    <col min="15109" max="15109" width="26.140625" style="266" customWidth="1"/>
    <col min="15110" max="15110" width="4.42578125" style="266" customWidth="1"/>
    <col min="15111" max="15111" width="26.5703125" style="266" customWidth="1"/>
    <col min="15112" max="15114" width="10.42578125" style="266" customWidth="1"/>
    <col min="15115" max="15120" width="9.140625" style="266"/>
    <col min="15121" max="15121" width="19.5703125" style="266" customWidth="1"/>
    <col min="15122" max="15124" width="8.7109375" style="266" customWidth="1"/>
    <col min="15125" max="15360" width="9.140625" style="266"/>
    <col min="15361" max="15361" width="1.7109375" style="266" customWidth="1"/>
    <col min="15362" max="15362" width="1.140625" style="266" customWidth="1"/>
    <col min="15363" max="15363" width="1" style="266" customWidth="1"/>
    <col min="15364" max="15364" width="4" style="266" customWidth="1"/>
    <col min="15365" max="15365" width="26.140625" style="266" customWidth="1"/>
    <col min="15366" max="15366" width="4.42578125" style="266" customWidth="1"/>
    <col min="15367" max="15367" width="26.5703125" style="266" customWidth="1"/>
    <col min="15368" max="15370" width="10.42578125" style="266" customWidth="1"/>
    <col min="15371" max="15376" width="9.140625" style="266"/>
    <col min="15377" max="15377" width="19.5703125" style="266" customWidth="1"/>
    <col min="15378" max="15380" width="8.7109375" style="266" customWidth="1"/>
    <col min="15381" max="15616" width="9.140625" style="266"/>
    <col min="15617" max="15617" width="1.7109375" style="266" customWidth="1"/>
    <col min="15618" max="15618" width="1.140625" style="266" customWidth="1"/>
    <col min="15619" max="15619" width="1" style="266" customWidth="1"/>
    <col min="15620" max="15620" width="4" style="266" customWidth="1"/>
    <col min="15621" max="15621" width="26.140625" style="266" customWidth="1"/>
    <col min="15622" max="15622" width="4.42578125" style="266" customWidth="1"/>
    <col min="15623" max="15623" width="26.5703125" style="266" customWidth="1"/>
    <col min="15624" max="15626" width="10.42578125" style="266" customWidth="1"/>
    <col min="15627" max="15632" width="9.140625" style="266"/>
    <col min="15633" max="15633" width="19.5703125" style="266" customWidth="1"/>
    <col min="15634" max="15636" width="8.7109375" style="266" customWidth="1"/>
    <col min="15637" max="15872" width="9.140625" style="266"/>
    <col min="15873" max="15873" width="1.7109375" style="266" customWidth="1"/>
    <col min="15874" max="15874" width="1.140625" style="266" customWidth="1"/>
    <col min="15875" max="15875" width="1" style="266" customWidth="1"/>
    <col min="15876" max="15876" width="4" style="266" customWidth="1"/>
    <col min="15877" max="15877" width="26.140625" style="266" customWidth="1"/>
    <col min="15878" max="15878" width="4.42578125" style="266" customWidth="1"/>
    <col min="15879" max="15879" width="26.5703125" style="266" customWidth="1"/>
    <col min="15880" max="15882" width="10.42578125" style="266" customWidth="1"/>
    <col min="15883" max="15888" width="9.140625" style="266"/>
    <col min="15889" max="15889" width="19.5703125" style="266" customWidth="1"/>
    <col min="15890" max="15892" width="8.7109375" style="266" customWidth="1"/>
    <col min="15893" max="16128" width="9.140625" style="266"/>
    <col min="16129" max="16129" width="1.7109375" style="266" customWidth="1"/>
    <col min="16130" max="16130" width="1.140625" style="266" customWidth="1"/>
    <col min="16131" max="16131" width="1" style="266" customWidth="1"/>
    <col min="16132" max="16132" width="4" style="266" customWidth="1"/>
    <col min="16133" max="16133" width="26.140625" style="266" customWidth="1"/>
    <col min="16134" max="16134" width="4.42578125" style="266" customWidth="1"/>
    <col min="16135" max="16135" width="26.5703125" style="266" customWidth="1"/>
    <col min="16136" max="16138" width="10.42578125" style="266" customWidth="1"/>
    <col min="16139" max="16144" width="9.140625" style="266"/>
    <col min="16145" max="16145" width="19.5703125" style="266" customWidth="1"/>
    <col min="16146" max="16148" width="8.7109375" style="266" customWidth="1"/>
    <col min="16149" max="16384" width="9.140625" style="266"/>
  </cols>
  <sheetData>
    <row r="1" spans="1:10" ht="12.75" customHeight="1">
      <c r="A1" s="264" t="s">
        <v>219</v>
      </c>
      <c r="B1" s="264"/>
      <c r="C1" s="264"/>
      <c r="D1" s="264"/>
      <c r="E1" s="264"/>
      <c r="F1" s="264"/>
      <c r="G1" s="264"/>
      <c r="H1" s="264"/>
      <c r="I1" s="264"/>
      <c r="J1" s="265"/>
    </row>
    <row r="2" spans="1:10">
      <c r="A2" s="264"/>
      <c r="B2" s="264"/>
      <c r="C2" s="264"/>
      <c r="D2" s="264"/>
      <c r="E2" s="264"/>
      <c r="F2" s="264"/>
      <c r="G2" s="264"/>
      <c r="H2" s="264"/>
      <c r="I2" s="264"/>
      <c r="J2" s="265"/>
    </row>
    <row r="3" spans="1:10" ht="12.75" customHeight="1">
      <c r="A3" s="268" t="s">
        <v>220</v>
      </c>
      <c r="B3" s="268"/>
      <c r="C3" s="268"/>
      <c r="D3" s="268"/>
      <c r="E3" s="268"/>
      <c r="F3" s="268"/>
      <c r="G3" s="268"/>
      <c r="H3" s="269" t="s">
        <v>221</v>
      </c>
      <c r="I3" s="269" t="s">
        <v>221</v>
      </c>
      <c r="J3" s="269" t="s">
        <v>221</v>
      </c>
    </row>
    <row r="4" spans="1:10" ht="12.75">
      <c r="A4" s="270"/>
      <c r="B4" s="270"/>
      <c r="C4" s="270"/>
      <c r="D4" s="270"/>
      <c r="E4" s="270"/>
      <c r="F4" s="270"/>
      <c r="G4" s="270"/>
      <c r="H4" s="271" t="s">
        <v>222</v>
      </c>
      <c r="I4" s="271" t="s">
        <v>223</v>
      </c>
      <c r="J4" s="271" t="s">
        <v>224</v>
      </c>
    </row>
    <row r="5" spans="1:10" ht="12" customHeight="1">
      <c r="A5" s="272"/>
      <c r="B5" s="273" t="s">
        <v>225</v>
      </c>
      <c r="C5" s="272"/>
      <c r="D5" s="272"/>
      <c r="E5" s="272"/>
      <c r="F5" s="272"/>
      <c r="G5" s="274"/>
      <c r="H5" s="275">
        <v>112.64027225124261</v>
      </c>
      <c r="I5" s="275">
        <v>104.84127532756354</v>
      </c>
      <c r="J5" s="275">
        <v>101.64512813388514</v>
      </c>
    </row>
    <row r="6" spans="1:10" ht="12" customHeight="1">
      <c r="A6" s="276" t="s">
        <v>226</v>
      </c>
      <c r="B6" s="276"/>
      <c r="C6" s="272"/>
      <c r="D6" s="272"/>
      <c r="E6" s="272"/>
      <c r="F6" s="277"/>
      <c r="G6" s="274"/>
      <c r="H6" s="278">
        <v>112.16288617628882</v>
      </c>
      <c r="I6" s="278">
        <v>108.79576941298042</v>
      </c>
      <c r="J6" s="278">
        <v>103.37554466469443</v>
      </c>
    </row>
    <row r="7" spans="1:10" ht="12" customHeight="1">
      <c r="A7" s="276"/>
      <c r="B7" s="272" t="s">
        <v>227</v>
      </c>
      <c r="C7" s="276"/>
      <c r="D7" s="272"/>
      <c r="E7" s="272"/>
      <c r="F7" s="277"/>
      <c r="G7" s="274"/>
      <c r="H7" s="279">
        <v>112.21125890121817</v>
      </c>
      <c r="I7" s="279">
        <v>108.84828773557544</v>
      </c>
      <c r="J7" s="279">
        <v>103.48351501662339</v>
      </c>
    </row>
    <row r="8" spans="1:10" ht="12" customHeight="1">
      <c r="A8" s="276"/>
      <c r="B8" s="276"/>
      <c r="C8" s="272" t="s">
        <v>228</v>
      </c>
      <c r="D8" s="272"/>
      <c r="E8" s="280"/>
      <c r="F8" s="277"/>
      <c r="G8" s="274"/>
      <c r="H8" s="279">
        <v>120.77242971514022</v>
      </c>
      <c r="I8" s="279">
        <v>110.71664465559346</v>
      </c>
      <c r="J8" s="279">
        <v>102.04563996224307</v>
      </c>
    </row>
    <row r="9" spans="1:10" ht="12" customHeight="1">
      <c r="A9" s="276"/>
      <c r="B9" s="276"/>
      <c r="C9" s="272" t="s">
        <v>229</v>
      </c>
      <c r="D9" s="281"/>
      <c r="E9" s="280"/>
      <c r="F9" s="277"/>
      <c r="G9" s="274"/>
      <c r="H9" s="279">
        <v>99.424421421532472</v>
      </c>
      <c r="I9" s="279">
        <v>112.7085713361251</v>
      </c>
      <c r="J9" s="279">
        <v>110.88260682522113</v>
      </c>
    </row>
    <row r="10" spans="1:10" ht="12" customHeight="1">
      <c r="A10" s="276"/>
      <c r="B10" s="276"/>
      <c r="C10" s="282" t="s">
        <v>230</v>
      </c>
      <c r="D10" s="281"/>
      <c r="E10" s="272"/>
      <c r="F10" s="272"/>
      <c r="G10" s="274"/>
      <c r="H10" s="279">
        <v>120.78438891320469</v>
      </c>
      <c r="I10" s="279">
        <v>105.20820606909255</v>
      </c>
      <c r="J10" s="279">
        <v>98.537023819792608</v>
      </c>
    </row>
    <row r="11" spans="1:10" ht="12" customHeight="1">
      <c r="A11" s="276"/>
      <c r="B11" s="276"/>
      <c r="C11" s="282" t="s">
        <v>231</v>
      </c>
      <c r="D11" s="281"/>
      <c r="E11" s="272"/>
      <c r="F11" s="272"/>
      <c r="G11" s="274"/>
      <c r="H11" s="279">
        <v>110.90731362930615</v>
      </c>
      <c r="I11" s="279">
        <v>100.2851333608042</v>
      </c>
      <c r="J11" s="279">
        <v>99.786512543746113</v>
      </c>
    </row>
    <row r="12" spans="1:10" ht="12" customHeight="1">
      <c r="A12" s="283"/>
      <c r="B12" s="283"/>
      <c r="C12" s="282" t="s">
        <v>232</v>
      </c>
      <c r="D12" s="281"/>
      <c r="E12" s="284"/>
      <c r="F12" s="284"/>
      <c r="G12" s="274"/>
      <c r="H12" s="279">
        <v>117.7662764744228</v>
      </c>
      <c r="I12" s="279">
        <v>93.473169116554715</v>
      </c>
      <c r="J12" s="279">
        <v>98.299663411863122</v>
      </c>
    </row>
    <row r="13" spans="1:10" ht="12" customHeight="1">
      <c r="A13" s="283"/>
      <c r="B13" s="283"/>
      <c r="C13" s="282" t="s">
        <v>233</v>
      </c>
      <c r="D13" s="281"/>
      <c r="E13" s="284"/>
      <c r="F13" s="284"/>
      <c r="G13" s="274"/>
      <c r="H13" s="279">
        <v>110.40746038968197</v>
      </c>
      <c r="I13" s="279">
        <v>107.90283510656376</v>
      </c>
      <c r="J13" s="279">
        <v>99.466684115158159</v>
      </c>
    </row>
    <row r="14" spans="1:10" ht="12" customHeight="1">
      <c r="A14" s="276"/>
      <c r="B14" s="276"/>
      <c r="C14" s="281" t="s">
        <v>234</v>
      </c>
      <c r="D14" s="281"/>
      <c r="E14" s="281"/>
      <c r="F14" s="281"/>
      <c r="G14" s="274"/>
      <c r="H14" s="285">
        <v>112.83965678131619</v>
      </c>
      <c r="I14" s="285">
        <v>103.60240098894667</v>
      </c>
      <c r="J14" s="285">
        <v>101.36651316881135</v>
      </c>
    </row>
    <row r="15" spans="1:10" ht="12" customHeight="1">
      <c r="A15" s="276"/>
      <c r="B15" s="276"/>
      <c r="C15" s="272" t="s">
        <v>235</v>
      </c>
      <c r="D15" s="281"/>
      <c r="E15" s="272"/>
      <c r="F15" s="272"/>
      <c r="G15" s="274"/>
      <c r="H15" s="279">
        <v>116.24513180004537</v>
      </c>
      <c r="I15" s="279">
        <v>101.66543758608029</v>
      </c>
      <c r="J15" s="279">
        <v>98.837644008364919</v>
      </c>
    </row>
    <row r="16" spans="1:10" ht="12" customHeight="1">
      <c r="A16" s="276"/>
      <c r="B16" s="272" t="s">
        <v>236</v>
      </c>
      <c r="C16" s="276"/>
      <c r="D16" s="281"/>
      <c r="E16" s="272"/>
      <c r="F16" s="272"/>
      <c r="G16" s="274"/>
      <c r="H16" s="279">
        <v>110.55742370580187</v>
      </c>
      <c r="I16" s="279">
        <v>107.05577649459717</v>
      </c>
      <c r="J16" s="279">
        <v>99.865622478321768</v>
      </c>
    </row>
    <row r="17" spans="1:20" ht="12" customHeight="1">
      <c r="A17" s="286" t="s">
        <v>237</v>
      </c>
      <c r="B17" s="276"/>
      <c r="C17" s="272"/>
      <c r="D17" s="281"/>
      <c r="E17" s="272"/>
      <c r="F17" s="272"/>
      <c r="G17" s="274"/>
      <c r="H17" s="278">
        <v>119.34819990868534</v>
      </c>
      <c r="I17" s="278">
        <v>102.07259004320018</v>
      </c>
      <c r="J17" s="278">
        <v>100.15426388328932</v>
      </c>
    </row>
    <row r="18" spans="1:20" ht="12" customHeight="1">
      <c r="A18" s="276"/>
      <c r="B18" s="272" t="s">
        <v>238</v>
      </c>
      <c r="C18" s="276"/>
      <c r="D18" s="281"/>
      <c r="E18" s="272"/>
      <c r="F18" s="272"/>
      <c r="G18" s="274"/>
      <c r="H18" s="279">
        <v>110.79962662490776</v>
      </c>
      <c r="I18" s="279">
        <v>103.14765077603319</v>
      </c>
      <c r="J18" s="279">
        <v>100.49118865881617</v>
      </c>
    </row>
    <row r="19" spans="1:20" ht="12" customHeight="1">
      <c r="A19" s="276"/>
      <c r="B19" s="272" t="s">
        <v>239</v>
      </c>
      <c r="C19" s="276"/>
      <c r="D19" s="281"/>
      <c r="E19" s="272"/>
      <c r="F19" s="272"/>
      <c r="G19" s="274"/>
      <c r="H19" s="279">
        <v>130.06008184788379</v>
      </c>
      <c r="I19" s="279">
        <v>100.94942412595336</v>
      </c>
      <c r="J19" s="279">
        <v>99.79708216647505</v>
      </c>
    </row>
    <row r="20" spans="1:20" ht="12" customHeight="1">
      <c r="A20" s="276" t="s">
        <v>240</v>
      </c>
      <c r="B20" s="276"/>
      <c r="C20" s="272"/>
      <c r="D20" s="281"/>
      <c r="E20" s="272"/>
      <c r="F20" s="272"/>
      <c r="G20" s="274"/>
      <c r="H20" s="278">
        <v>117.83405422342335</v>
      </c>
      <c r="I20" s="278">
        <v>102.38879445013578</v>
      </c>
      <c r="J20" s="278">
        <v>99.746251033628027</v>
      </c>
    </row>
    <row r="21" spans="1:20" ht="12" customHeight="1">
      <c r="A21" s="276"/>
      <c r="B21" s="272" t="s">
        <v>241</v>
      </c>
      <c r="C21" s="276"/>
      <c r="D21" s="281"/>
      <c r="E21" s="272"/>
      <c r="F21" s="272"/>
      <c r="G21" s="274"/>
      <c r="H21" s="279">
        <v>125.12903876354127</v>
      </c>
      <c r="I21" s="279">
        <v>101.82074685838312</v>
      </c>
      <c r="J21" s="279">
        <v>99.448182815357541</v>
      </c>
    </row>
    <row r="22" spans="1:20" ht="12" customHeight="1">
      <c r="A22" s="276"/>
      <c r="B22" s="276"/>
      <c r="C22" s="282" t="s">
        <v>242</v>
      </c>
      <c r="D22" s="281"/>
      <c r="E22" s="272"/>
      <c r="F22" s="284"/>
      <c r="G22" s="274"/>
      <c r="H22" s="279">
        <v>138.24615952956395</v>
      </c>
      <c r="I22" s="279">
        <v>105.29573534782124</v>
      </c>
      <c r="J22" s="279">
        <v>101.38843440609826</v>
      </c>
    </row>
    <row r="23" spans="1:20" ht="12" customHeight="1">
      <c r="A23" s="276"/>
      <c r="B23" s="276"/>
      <c r="C23" s="282" t="s">
        <v>243</v>
      </c>
      <c r="D23" s="281"/>
      <c r="E23" s="272"/>
      <c r="F23" s="272"/>
      <c r="G23" s="274"/>
      <c r="H23" s="279">
        <v>124.7527502311566</v>
      </c>
      <c r="I23" s="279">
        <v>101.5343688140798</v>
      </c>
      <c r="J23" s="279">
        <v>99.303225099817865</v>
      </c>
    </row>
    <row r="24" spans="1:20" ht="12" customHeight="1">
      <c r="A24" s="276"/>
      <c r="B24" s="276"/>
      <c r="C24" s="272" t="s">
        <v>244</v>
      </c>
      <c r="D24" s="281"/>
      <c r="E24" s="287"/>
      <c r="F24" s="272"/>
      <c r="G24" s="274"/>
      <c r="H24" s="279">
        <v>104.43993919802462</v>
      </c>
      <c r="I24" s="279">
        <v>106.96459010596639</v>
      </c>
      <c r="J24" s="279">
        <v>101.09367372300584</v>
      </c>
    </row>
    <row r="25" spans="1:20" ht="12" customHeight="1">
      <c r="A25" s="283"/>
      <c r="B25" s="272" t="s">
        <v>245</v>
      </c>
      <c r="C25" s="276"/>
      <c r="D25" s="281"/>
      <c r="E25" s="288"/>
      <c r="F25" s="284"/>
      <c r="G25" s="274"/>
      <c r="H25" s="279">
        <v>98.005188027212398</v>
      </c>
      <c r="I25" s="279">
        <v>104.41029714631867</v>
      </c>
      <c r="J25" s="279">
        <v>100.79467992029711</v>
      </c>
    </row>
    <row r="26" spans="1:20" ht="12" customHeight="1">
      <c r="A26" s="276" t="s">
        <v>246</v>
      </c>
      <c r="B26" s="276"/>
      <c r="C26" s="272"/>
      <c r="D26" s="281"/>
      <c r="E26" s="287"/>
      <c r="F26" s="272"/>
      <c r="G26" s="274"/>
      <c r="H26" s="278">
        <v>106.80663623493658</v>
      </c>
      <c r="I26" s="278">
        <v>100.39312908643596</v>
      </c>
      <c r="J26" s="278">
        <v>100.33556566922668</v>
      </c>
    </row>
    <row r="27" spans="1:20" ht="12" customHeight="1">
      <c r="A27" s="276"/>
      <c r="B27" s="282" t="s">
        <v>247</v>
      </c>
      <c r="C27" s="272"/>
      <c r="D27" s="281"/>
      <c r="E27" s="287"/>
      <c r="F27" s="272"/>
      <c r="G27" s="274"/>
      <c r="H27" s="279">
        <v>118.75</v>
      </c>
      <c r="I27" s="279">
        <v>100</v>
      </c>
      <c r="J27" s="279">
        <v>100</v>
      </c>
    </row>
    <row r="28" spans="1:20" ht="12" customHeight="1">
      <c r="A28" s="276"/>
      <c r="B28" s="282" t="s">
        <v>248</v>
      </c>
      <c r="C28" s="282"/>
      <c r="D28" s="281"/>
      <c r="E28" s="287"/>
      <c r="F28" s="272"/>
      <c r="G28" s="274"/>
      <c r="H28" s="279">
        <v>135.97832468725838</v>
      </c>
      <c r="I28" s="279">
        <v>108.64523581254477</v>
      </c>
      <c r="J28" s="279">
        <v>107.29160856658011</v>
      </c>
    </row>
    <row r="29" spans="1:20" ht="12" customHeight="1">
      <c r="A29" s="283"/>
      <c r="B29" s="282" t="s">
        <v>249</v>
      </c>
      <c r="C29" s="282"/>
      <c r="D29" s="272"/>
      <c r="E29" s="288"/>
      <c r="F29" s="284"/>
      <c r="G29" s="274"/>
      <c r="H29" s="279">
        <v>100</v>
      </c>
      <c r="I29" s="279">
        <v>100</v>
      </c>
      <c r="J29" s="279">
        <v>100</v>
      </c>
    </row>
    <row r="30" spans="1:20" ht="12" customHeight="1">
      <c r="A30" s="289"/>
      <c r="B30" s="290" t="s">
        <v>250</v>
      </c>
      <c r="C30" s="290"/>
      <c r="D30" s="291"/>
      <c r="E30" s="292"/>
      <c r="F30" s="293"/>
      <c r="G30" s="294"/>
      <c r="H30" s="295">
        <v>108.55584442061445</v>
      </c>
      <c r="I30" s="295">
        <v>100</v>
      </c>
      <c r="J30" s="295">
        <v>100</v>
      </c>
    </row>
    <row r="31" spans="1:20" ht="78.75" customHeight="1">
      <c r="A31" s="283"/>
      <c r="B31" s="282"/>
      <c r="C31" s="282"/>
      <c r="D31" s="272"/>
      <c r="E31" s="288"/>
      <c r="F31" s="284"/>
      <c r="G31" s="274"/>
      <c r="H31" s="296"/>
      <c r="I31" s="296"/>
      <c r="J31" s="296"/>
    </row>
    <row r="32" spans="1:20" ht="14.25" customHeight="1">
      <c r="A32" s="283"/>
      <c r="B32" s="282"/>
      <c r="C32" s="282"/>
      <c r="D32" s="272"/>
      <c r="E32" s="288"/>
      <c r="F32" s="284"/>
      <c r="G32" s="274"/>
      <c r="H32" s="296"/>
      <c r="I32" s="296"/>
      <c r="J32" s="296"/>
      <c r="K32" s="268" t="s">
        <v>220</v>
      </c>
      <c r="L32" s="268"/>
      <c r="M32" s="268"/>
      <c r="N32" s="268"/>
      <c r="O32" s="268"/>
      <c r="P32" s="268"/>
      <c r="Q32" s="268"/>
      <c r="R32" s="269" t="s">
        <v>221</v>
      </c>
      <c r="S32" s="269" t="s">
        <v>221</v>
      </c>
      <c r="T32" s="269" t="s">
        <v>221</v>
      </c>
    </row>
    <row r="33" spans="1:20" ht="13.5" customHeight="1">
      <c r="A33" s="283"/>
      <c r="B33" s="282"/>
      <c r="C33" s="282"/>
      <c r="D33" s="272"/>
      <c r="E33" s="288"/>
      <c r="F33" s="284"/>
      <c r="G33" s="274"/>
      <c r="H33" s="296"/>
      <c r="I33" s="296"/>
      <c r="J33" s="296"/>
      <c r="K33" s="270"/>
      <c r="L33" s="270"/>
      <c r="M33" s="270"/>
      <c r="N33" s="270"/>
      <c r="O33" s="270"/>
      <c r="P33" s="270"/>
      <c r="Q33" s="270"/>
      <c r="R33" s="271" t="s">
        <v>222</v>
      </c>
      <c r="S33" s="271" t="s">
        <v>223</v>
      </c>
      <c r="T33" s="271" t="s">
        <v>224</v>
      </c>
    </row>
    <row r="34" spans="1:20" ht="12.75" customHeight="1">
      <c r="K34" s="276" t="s">
        <v>251</v>
      </c>
      <c r="L34" s="276"/>
      <c r="M34" s="272"/>
      <c r="N34" s="272"/>
      <c r="O34" s="287"/>
      <c r="P34" s="272"/>
      <c r="Q34" s="274"/>
      <c r="R34" s="278">
        <v>117.36984613925318</v>
      </c>
      <c r="S34" s="278">
        <v>105.33601340419223</v>
      </c>
      <c r="T34" s="278">
        <v>100.77483944218267</v>
      </c>
    </row>
    <row r="35" spans="1:20" ht="12.75" customHeight="1">
      <c r="K35" s="276"/>
      <c r="L35" s="281" t="s">
        <v>252</v>
      </c>
      <c r="M35" s="297"/>
      <c r="N35" s="297"/>
      <c r="O35" s="297"/>
      <c r="P35" s="297"/>
      <c r="Q35" s="274"/>
      <c r="R35" s="285">
        <v>123.06163812218462</v>
      </c>
      <c r="S35" s="285">
        <v>104.96208446334627</v>
      </c>
      <c r="T35" s="285">
        <v>100.97763479005133</v>
      </c>
    </row>
    <row r="36" spans="1:20" ht="12.75" customHeight="1">
      <c r="K36" s="298"/>
      <c r="L36" s="299" t="s">
        <v>253</v>
      </c>
      <c r="M36" s="300"/>
      <c r="N36" s="301"/>
      <c r="O36" s="302"/>
      <c r="P36" s="300"/>
      <c r="Q36" s="274"/>
      <c r="R36" s="303">
        <v>117.69753977254416</v>
      </c>
      <c r="S36" s="303">
        <v>101.76695172235242</v>
      </c>
      <c r="T36" s="303">
        <v>101.35481141345663</v>
      </c>
    </row>
    <row r="37" spans="1:20" ht="12.75" customHeight="1">
      <c r="K37" s="276"/>
      <c r="L37" s="304" t="s">
        <v>254</v>
      </c>
      <c r="M37" s="272"/>
      <c r="N37" s="272"/>
      <c r="O37" s="287"/>
      <c r="P37" s="272"/>
      <c r="Q37" s="274"/>
      <c r="R37" s="279">
        <v>102.15144970745733</v>
      </c>
      <c r="S37" s="279">
        <v>99.875418903445095</v>
      </c>
      <c r="T37" s="279">
        <v>99.694671598380253</v>
      </c>
    </row>
    <row r="38" spans="1:20" ht="12.75" customHeight="1">
      <c r="K38" s="276"/>
      <c r="L38" s="304" t="s">
        <v>255</v>
      </c>
      <c r="M38" s="272"/>
      <c r="N38" s="281"/>
      <c r="O38" s="287"/>
      <c r="P38" s="272"/>
      <c r="Q38" s="274"/>
      <c r="R38" s="279">
        <v>110.49364289912424</v>
      </c>
      <c r="S38" s="279">
        <v>111.54987638571947</v>
      </c>
      <c r="T38" s="279">
        <v>100.25065298303126</v>
      </c>
    </row>
    <row r="39" spans="1:20" ht="12.75" customHeight="1">
      <c r="K39" s="276"/>
      <c r="L39" s="281" t="s">
        <v>256</v>
      </c>
      <c r="M39" s="297"/>
      <c r="N39" s="297"/>
      <c r="O39" s="297"/>
      <c r="P39" s="297"/>
      <c r="Q39" s="274"/>
      <c r="R39" s="285">
        <v>113.61380838975244</v>
      </c>
      <c r="S39" s="285">
        <v>109.67713549003825</v>
      </c>
      <c r="T39" s="285">
        <v>100</v>
      </c>
    </row>
    <row r="40" spans="1:20" ht="12.75" customHeight="1">
      <c r="K40" s="276"/>
      <c r="L40" s="281" t="s">
        <v>257</v>
      </c>
      <c r="M40" s="297"/>
      <c r="N40" s="297"/>
      <c r="O40" s="297"/>
      <c r="P40" s="297"/>
      <c r="Q40" s="274"/>
      <c r="R40" s="285">
        <v>112.99623713481859</v>
      </c>
      <c r="S40" s="285">
        <v>108.39421385749139</v>
      </c>
      <c r="T40" s="285">
        <v>100.44895190373605</v>
      </c>
    </row>
    <row r="41" spans="1:20" ht="12.75" customHeight="1">
      <c r="K41" s="276" t="s">
        <v>258</v>
      </c>
      <c r="L41" s="276"/>
      <c r="M41" s="272"/>
      <c r="N41" s="281"/>
      <c r="O41" s="287"/>
      <c r="P41" s="272"/>
      <c r="Q41" s="274"/>
      <c r="R41" s="278">
        <v>100.8436388557021</v>
      </c>
      <c r="S41" s="278">
        <v>102.54555742374276</v>
      </c>
      <c r="T41" s="278">
        <v>100.36766354402205</v>
      </c>
    </row>
    <row r="42" spans="1:20" ht="12.75" customHeight="1">
      <c r="K42" s="276"/>
      <c r="L42" s="272" t="s">
        <v>259</v>
      </c>
      <c r="M42" s="276"/>
      <c r="N42" s="281"/>
      <c r="O42" s="287"/>
      <c r="P42" s="272"/>
      <c r="Q42" s="274"/>
      <c r="R42" s="279">
        <v>101.16567117091617</v>
      </c>
      <c r="S42" s="279">
        <v>103.54004869731241</v>
      </c>
      <c r="T42" s="279">
        <v>100.50709379136455</v>
      </c>
    </row>
    <row r="43" spans="1:20" ht="12.75" customHeight="1">
      <c r="K43" s="276"/>
      <c r="L43" s="272" t="s">
        <v>260</v>
      </c>
      <c r="M43" s="272"/>
      <c r="N43" s="281"/>
      <c r="O43" s="288"/>
      <c r="P43" s="272"/>
      <c r="Q43" s="274"/>
      <c r="R43" s="279">
        <v>100</v>
      </c>
      <c r="S43" s="279">
        <v>100</v>
      </c>
      <c r="T43" s="279">
        <v>100</v>
      </c>
    </row>
    <row r="44" spans="1:20" ht="12.75" customHeight="1">
      <c r="K44" s="276"/>
      <c r="L44" s="272" t="s">
        <v>261</v>
      </c>
      <c r="M44" s="272"/>
      <c r="N44" s="281"/>
      <c r="O44" s="305"/>
      <c r="P44" s="272"/>
      <c r="Q44" s="274"/>
      <c r="R44" s="279">
        <v>100</v>
      </c>
      <c r="S44" s="279">
        <v>100</v>
      </c>
      <c r="T44" s="279">
        <v>100</v>
      </c>
    </row>
    <row r="45" spans="1:20" ht="12.75" customHeight="1">
      <c r="K45" s="276" t="s">
        <v>262</v>
      </c>
      <c r="L45" s="276"/>
      <c r="M45" s="272"/>
      <c r="N45" s="281"/>
      <c r="O45" s="306"/>
      <c r="P45" s="272"/>
      <c r="Q45" s="274"/>
      <c r="R45" s="278">
        <v>105.80837616110237</v>
      </c>
      <c r="S45" s="278">
        <v>105.84271024365377</v>
      </c>
      <c r="T45" s="278">
        <v>103.04433984085742</v>
      </c>
    </row>
    <row r="46" spans="1:20" ht="12.75" customHeight="1">
      <c r="K46" s="276"/>
      <c r="L46" s="272" t="s">
        <v>263</v>
      </c>
      <c r="M46" s="272"/>
      <c r="N46" s="281"/>
      <c r="O46" s="306"/>
      <c r="P46" s="272"/>
      <c r="Q46" s="274"/>
      <c r="R46" s="279">
        <v>125.86755213609035</v>
      </c>
      <c r="S46" s="279">
        <v>116.29993633666267</v>
      </c>
      <c r="T46" s="279">
        <v>116.29993633666267</v>
      </c>
    </row>
    <row r="47" spans="1:20" ht="12.75" customHeight="1">
      <c r="K47" s="276"/>
      <c r="L47" s="272" t="s">
        <v>264</v>
      </c>
      <c r="M47" s="272"/>
      <c r="N47" s="281"/>
      <c r="O47" s="306"/>
      <c r="P47" s="272"/>
      <c r="Q47" s="274"/>
      <c r="R47" s="279">
        <v>101.17995924868907</v>
      </c>
      <c r="S47" s="279">
        <v>102.9066956431916</v>
      </c>
      <c r="T47" s="279">
        <v>100.05676382355466</v>
      </c>
    </row>
    <row r="48" spans="1:20" ht="12.75" customHeight="1">
      <c r="K48" s="276"/>
      <c r="L48" s="272" t="s">
        <v>265</v>
      </c>
      <c r="M48" s="272"/>
      <c r="N48" s="281"/>
      <c r="O48" s="306"/>
      <c r="P48" s="272"/>
      <c r="Q48" s="274"/>
      <c r="R48" s="279">
        <v>110.42251428630141</v>
      </c>
      <c r="S48" s="279">
        <v>115.1770741669124</v>
      </c>
      <c r="T48" s="279">
        <v>100</v>
      </c>
    </row>
    <row r="49" spans="11:20" ht="12.75" customHeight="1">
      <c r="K49" s="276" t="s">
        <v>266</v>
      </c>
      <c r="L49" s="276"/>
      <c r="M49" s="272"/>
      <c r="N49" s="281"/>
      <c r="O49" s="306"/>
      <c r="P49" s="272"/>
      <c r="Q49" s="274"/>
      <c r="R49" s="278">
        <v>98.655403808503124</v>
      </c>
      <c r="S49" s="278">
        <v>99.790517432935189</v>
      </c>
      <c r="T49" s="278">
        <v>99.887092530904496</v>
      </c>
    </row>
    <row r="50" spans="11:20" ht="12.75" customHeight="1">
      <c r="K50" s="276" t="s">
        <v>267</v>
      </c>
      <c r="L50" s="276"/>
      <c r="M50" s="272"/>
      <c r="N50" s="272"/>
      <c r="O50" s="305"/>
      <c r="P50" s="272"/>
      <c r="Q50" s="274"/>
      <c r="R50" s="278">
        <v>119.11455485908473</v>
      </c>
      <c r="S50" s="278">
        <v>104.69673282158733</v>
      </c>
      <c r="T50" s="278">
        <v>104.0797116145001</v>
      </c>
    </row>
    <row r="51" spans="11:20" ht="12.75" customHeight="1">
      <c r="K51" s="276"/>
      <c r="L51" s="281" t="s">
        <v>268</v>
      </c>
      <c r="M51" s="297"/>
      <c r="N51" s="297"/>
      <c r="O51" s="297"/>
      <c r="P51" s="297"/>
      <c r="Q51" s="274"/>
      <c r="R51" s="285">
        <v>98.239443656245612</v>
      </c>
      <c r="S51" s="285">
        <v>99.673540882585371</v>
      </c>
      <c r="T51" s="285">
        <v>100</v>
      </c>
    </row>
    <row r="52" spans="11:20" ht="12.75" customHeight="1">
      <c r="K52" s="276"/>
      <c r="L52" s="272" t="s">
        <v>269</v>
      </c>
      <c r="M52" s="272"/>
      <c r="N52" s="281"/>
      <c r="O52" s="287"/>
      <c r="P52" s="272"/>
      <c r="Q52" s="274"/>
      <c r="R52" s="279">
        <v>107.1167204943082</v>
      </c>
      <c r="S52" s="279">
        <v>105.18381247113993</v>
      </c>
      <c r="T52" s="279">
        <v>100</v>
      </c>
    </row>
    <row r="53" spans="11:20" ht="12.75" customHeight="1">
      <c r="K53" s="276"/>
      <c r="L53" s="272" t="s">
        <v>270</v>
      </c>
      <c r="M53" s="272"/>
      <c r="N53" s="281"/>
      <c r="O53" s="287"/>
      <c r="P53" s="272"/>
      <c r="Q53" s="274"/>
      <c r="R53" s="279">
        <v>122.98001071296616</v>
      </c>
      <c r="S53" s="279">
        <v>105.00613957681341</v>
      </c>
      <c r="T53" s="279">
        <v>105.00613957681341</v>
      </c>
    </row>
    <row r="54" spans="11:20" ht="12.75" customHeight="1">
      <c r="K54" s="276" t="s">
        <v>271</v>
      </c>
      <c r="L54" s="276"/>
      <c r="M54" s="272"/>
      <c r="N54" s="281"/>
      <c r="O54" s="287"/>
      <c r="P54" s="272"/>
      <c r="Q54" s="274"/>
      <c r="R54" s="278">
        <v>113.92255892255893</v>
      </c>
      <c r="S54" s="278">
        <v>100.01064100214595</v>
      </c>
      <c r="T54" s="278">
        <v>100</v>
      </c>
    </row>
    <row r="55" spans="11:20" ht="12.75" customHeight="1">
      <c r="K55" s="276" t="s">
        <v>272</v>
      </c>
      <c r="L55" s="276"/>
      <c r="M55" s="272"/>
      <c r="N55" s="281"/>
      <c r="O55" s="287"/>
      <c r="P55" s="272"/>
      <c r="Q55" s="274"/>
      <c r="R55" s="278">
        <v>128.61459051559109</v>
      </c>
      <c r="S55" s="278">
        <v>108.81383852183724</v>
      </c>
      <c r="T55" s="278">
        <v>105.51223599319921</v>
      </c>
    </row>
    <row r="56" spans="11:20" ht="12.75" customHeight="1">
      <c r="K56" s="276"/>
      <c r="L56" s="272" t="s">
        <v>273</v>
      </c>
      <c r="M56" s="272"/>
      <c r="N56" s="281"/>
      <c r="O56" s="287"/>
      <c r="P56" s="272"/>
      <c r="Q56" s="274"/>
      <c r="R56" s="279">
        <v>114.14662211719042</v>
      </c>
      <c r="S56" s="279">
        <v>105.57004331656337</v>
      </c>
      <c r="T56" s="279">
        <v>104.18715069483544</v>
      </c>
    </row>
    <row r="57" spans="11:20" ht="12.75" customHeight="1">
      <c r="K57" s="276"/>
      <c r="L57" s="272" t="s">
        <v>274</v>
      </c>
      <c r="M57" s="272"/>
      <c r="N57" s="281"/>
      <c r="O57" s="306"/>
      <c r="P57" s="272"/>
      <c r="Q57" s="274"/>
      <c r="R57" s="279">
        <v>142.02898550724638</v>
      </c>
      <c r="S57" s="279">
        <v>111.36363636363637</v>
      </c>
      <c r="T57" s="279">
        <v>106.52176228733963</v>
      </c>
    </row>
    <row r="58" spans="11:20" ht="12.75" customHeight="1">
      <c r="K58" s="276" t="s">
        <v>275</v>
      </c>
      <c r="L58" s="276"/>
      <c r="M58" s="272"/>
      <c r="N58" s="281"/>
      <c r="O58" s="306"/>
      <c r="P58" s="272"/>
      <c r="Q58" s="274"/>
      <c r="R58" s="278">
        <v>117.54478470485753</v>
      </c>
      <c r="S58" s="278">
        <v>104.42220129543777</v>
      </c>
      <c r="T58" s="278">
        <v>103.47993152524315</v>
      </c>
    </row>
    <row r="59" spans="11:20" ht="12.75" customHeight="1">
      <c r="K59" s="276"/>
      <c r="L59" s="272" t="s">
        <v>276</v>
      </c>
      <c r="M59" s="272"/>
      <c r="N59" s="281"/>
      <c r="O59" s="306"/>
      <c r="P59" s="272"/>
      <c r="Q59" s="274"/>
      <c r="R59" s="279">
        <v>117.51873131671795</v>
      </c>
      <c r="S59" s="279">
        <v>103.53201045980707</v>
      </c>
      <c r="T59" s="279">
        <v>103.37906582924295</v>
      </c>
    </row>
    <row r="60" spans="11:20" ht="12.75" customHeight="1">
      <c r="K60" s="276"/>
      <c r="L60" s="272" t="s">
        <v>277</v>
      </c>
      <c r="M60" s="272"/>
      <c r="N60" s="281"/>
      <c r="O60" s="305"/>
      <c r="P60" s="272"/>
      <c r="Q60" s="274"/>
      <c r="R60" s="279">
        <v>119.3972902593798</v>
      </c>
      <c r="S60" s="279">
        <v>116.06384873333198</v>
      </c>
      <c r="T60" s="279">
        <v>104.9057104285022</v>
      </c>
    </row>
    <row r="61" spans="11:20" ht="12.75" customHeight="1">
      <c r="K61" s="307"/>
      <c r="L61" s="291" t="s">
        <v>278</v>
      </c>
      <c r="M61" s="291"/>
      <c r="N61" s="308"/>
      <c r="O61" s="309"/>
      <c r="P61" s="291"/>
      <c r="Q61" s="294"/>
      <c r="R61" s="295">
        <v>100</v>
      </c>
      <c r="S61" s="295">
        <v>100</v>
      </c>
      <c r="T61" s="295">
        <v>100</v>
      </c>
    </row>
  </sheetData>
  <mergeCells count="3">
    <mergeCell ref="A1:I2"/>
    <mergeCell ref="A3:G4"/>
    <mergeCell ref="K32:Q33"/>
  </mergeCells>
  <conditionalFormatting sqref="K34:P61 R34:S61 A6:F33 H6:I33 J31:J33">
    <cfRule type="cellIs" dxfId="8" priority="8" stopIfTrue="1" operator="lessThan">
      <formula>0.001</formula>
    </cfRule>
  </conditionalFormatting>
  <conditionalFormatting sqref="H6:J30">
    <cfRule type="cellIs" dxfId="7" priority="7" stopIfTrue="1" operator="lessThan">
      <formula>0.001</formula>
    </cfRule>
  </conditionalFormatting>
  <conditionalFormatting sqref="H6:H30">
    <cfRule type="cellIs" dxfId="6" priority="6" stopIfTrue="1" operator="lessThan">
      <formula>0.001</formula>
    </cfRule>
  </conditionalFormatting>
  <conditionalFormatting sqref="I6:I30">
    <cfRule type="cellIs" dxfId="5" priority="5" stopIfTrue="1" operator="lessThan">
      <formula>0.001</formula>
    </cfRule>
  </conditionalFormatting>
  <conditionalFormatting sqref="J6:J30">
    <cfRule type="cellIs" dxfId="4" priority="4" stopIfTrue="1" operator="lessThan">
      <formula>0.001</formula>
    </cfRule>
  </conditionalFormatting>
  <conditionalFormatting sqref="R34:R61">
    <cfRule type="cellIs" dxfId="3" priority="3" stopIfTrue="1" operator="lessThan">
      <formula>0.001</formula>
    </cfRule>
  </conditionalFormatting>
  <conditionalFormatting sqref="S34:S61">
    <cfRule type="cellIs" dxfId="2" priority="2" stopIfTrue="1" operator="lessThan">
      <formula>0.001</formula>
    </cfRule>
  </conditionalFormatting>
  <conditionalFormatting sqref="T34:T61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K7" sqref="K7"/>
    </sheetView>
  </sheetViews>
  <sheetFormatPr defaultRowHeight="12.75"/>
  <cols>
    <col min="1" max="1" width="3.85546875" style="53" customWidth="1"/>
    <col min="2" max="2" width="36.140625" style="53" customWidth="1"/>
    <col min="3" max="3" width="8.140625" style="53" customWidth="1"/>
    <col min="4" max="6" width="7.85546875" style="53" customWidth="1"/>
    <col min="7" max="7" width="4.140625" style="53" customWidth="1"/>
    <col min="8" max="256" width="9.140625" style="53"/>
    <col min="257" max="257" width="3.85546875" style="53" customWidth="1"/>
    <col min="258" max="258" width="36.140625" style="53" customWidth="1"/>
    <col min="259" max="259" width="8.140625" style="53" customWidth="1"/>
    <col min="260" max="262" width="7.85546875" style="53" customWidth="1"/>
    <col min="263" max="263" width="4.140625" style="53" customWidth="1"/>
    <col min="264" max="512" width="9.140625" style="53"/>
    <col min="513" max="513" width="3.85546875" style="53" customWidth="1"/>
    <col min="514" max="514" width="36.140625" style="53" customWidth="1"/>
    <col min="515" max="515" width="8.140625" style="53" customWidth="1"/>
    <col min="516" max="518" width="7.85546875" style="53" customWidth="1"/>
    <col min="519" max="519" width="4.140625" style="53" customWidth="1"/>
    <col min="520" max="768" width="9.140625" style="53"/>
    <col min="769" max="769" width="3.85546875" style="53" customWidth="1"/>
    <col min="770" max="770" width="36.140625" style="53" customWidth="1"/>
    <col min="771" max="771" width="8.140625" style="53" customWidth="1"/>
    <col min="772" max="774" width="7.85546875" style="53" customWidth="1"/>
    <col min="775" max="775" width="4.140625" style="53" customWidth="1"/>
    <col min="776" max="1024" width="9.140625" style="53"/>
    <col min="1025" max="1025" width="3.85546875" style="53" customWidth="1"/>
    <col min="1026" max="1026" width="36.140625" style="53" customWidth="1"/>
    <col min="1027" max="1027" width="8.140625" style="53" customWidth="1"/>
    <col min="1028" max="1030" width="7.85546875" style="53" customWidth="1"/>
    <col min="1031" max="1031" width="4.140625" style="53" customWidth="1"/>
    <col min="1032" max="1280" width="9.140625" style="53"/>
    <col min="1281" max="1281" width="3.85546875" style="53" customWidth="1"/>
    <col min="1282" max="1282" width="36.140625" style="53" customWidth="1"/>
    <col min="1283" max="1283" width="8.140625" style="53" customWidth="1"/>
    <col min="1284" max="1286" width="7.85546875" style="53" customWidth="1"/>
    <col min="1287" max="1287" width="4.140625" style="53" customWidth="1"/>
    <col min="1288" max="1536" width="9.140625" style="53"/>
    <col min="1537" max="1537" width="3.85546875" style="53" customWidth="1"/>
    <col min="1538" max="1538" width="36.140625" style="53" customWidth="1"/>
    <col min="1539" max="1539" width="8.140625" style="53" customWidth="1"/>
    <col min="1540" max="1542" width="7.85546875" style="53" customWidth="1"/>
    <col min="1543" max="1543" width="4.140625" style="53" customWidth="1"/>
    <col min="1544" max="1792" width="9.140625" style="53"/>
    <col min="1793" max="1793" width="3.85546875" style="53" customWidth="1"/>
    <col min="1794" max="1794" width="36.140625" style="53" customWidth="1"/>
    <col min="1795" max="1795" width="8.140625" style="53" customWidth="1"/>
    <col min="1796" max="1798" width="7.85546875" style="53" customWidth="1"/>
    <col min="1799" max="1799" width="4.140625" style="53" customWidth="1"/>
    <col min="1800" max="2048" width="9.140625" style="53"/>
    <col min="2049" max="2049" width="3.85546875" style="53" customWidth="1"/>
    <col min="2050" max="2050" width="36.140625" style="53" customWidth="1"/>
    <col min="2051" max="2051" width="8.140625" style="53" customWidth="1"/>
    <col min="2052" max="2054" width="7.85546875" style="53" customWidth="1"/>
    <col min="2055" max="2055" width="4.140625" style="53" customWidth="1"/>
    <col min="2056" max="2304" width="9.140625" style="53"/>
    <col min="2305" max="2305" width="3.85546875" style="53" customWidth="1"/>
    <col min="2306" max="2306" width="36.140625" style="53" customWidth="1"/>
    <col min="2307" max="2307" width="8.140625" style="53" customWidth="1"/>
    <col min="2308" max="2310" width="7.85546875" style="53" customWidth="1"/>
    <col min="2311" max="2311" width="4.140625" style="53" customWidth="1"/>
    <col min="2312" max="2560" width="9.140625" style="53"/>
    <col min="2561" max="2561" width="3.85546875" style="53" customWidth="1"/>
    <col min="2562" max="2562" width="36.140625" style="53" customWidth="1"/>
    <col min="2563" max="2563" width="8.140625" style="53" customWidth="1"/>
    <col min="2564" max="2566" width="7.85546875" style="53" customWidth="1"/>
    <col min="2567" max="2567" width="4.140625" style="53" customWidth="1"/>
    <col min="2568" max="2816" width="9.140625" style="53"/>
    <col min="2817" max="2817" width="3.85546875" style="53" customWidth="1"/>
    <col min="2818" max="2818" width="36.140625" style="53" customWidth="1"/>
    <col min="2819" max="2819" width="8.140625" style="53" customWidth="1"/>
    <col min="2820" max="2822" width="7.85546875" style="53" customWidth="1"/>
    <col min="2823" max="2823" width="4.140625" style="53" customWidth="1"/>
    <col min="2824" max="3072" width="9.140625" style="53"/>
    <col min="3073" max="3073" width="3.85546875" style="53" customWidth="1"/>
    <col min="3074" max="3074" width="36.140625" style="53" customWidth="1"/>
    <col min="3075" max="3075" width="8.140625" style="53" customWidth="1"/>
    <col min="3076" max="3078" width="7.85546875" style="53" customWidth="1"/>
    <col min="3079" max="3079" width="4.140625" style="53" customWidth="1"/>
    <col min="3080" max="3328" width="9.140625" style="53"/>
    <col min="3329" max="3329" width="3.85546875" style="53" customWidth="1"/>
    <col min="3330" max="3330" width="36.140625" style="53" customWidth="1"/>
    <col min="3331" max="3331" width="8.140625" style="53" customWidth="1"/>
    <col min="3332" max="3334" width="7.85546875" style="53" customWidth="1"/>
    <col min="3335" max="3335" width="4.140625" style="53" customWidth="1"/>
    <col min="3336" max="3584" width="9.140625" style="53"/>
    <col min="3585" max="3585" width="3.85546875" style="53" customWidth="1"/>
    <col min="3586" max="3586" width="36.140625" style="53" customWidth="1"/>
    <col min="3587" max="3587" width="8.140625" style="53" customWidth="1"/>
    <col min="3588" max="3590" width="7.85546875" style="53" customWidth="1"/>
    <col min="3591" max="3591" width="4.140625" style="53" customWidth="1"/>
    <col min="3592" max="3840" width="9.140625" style="53"/>
    <col min="3841" max="3841" width="3.85546875" style="53" customWidth="1"/>
    <col min="3842" max="3842" width="36.140625" style="53" customWidth="1"/>
    <col min="3843" max="3843" width="8.140625" style="53" customWidth="1"/>
    <col min="3844" max="3846" width="7.85546875" style="53" customWidth="1"/>
    <col min="3847" max="3847" width="4.140625" style="53" customWidth="1"/>
    <col min="3848" max="4096" width="9.140625" style="53"/>
    <col min="4097" max="4097" width="3.85546875" style="53" customWidth="1"/>
    <col min="4098" max="4098" width="36.140625" style="53" customWidth="1"/>
    <col min="4099" max="4099" width="8.140625" style="53" customWidth="1"/>
    <col min="4100" max="4102" width="7.85546875" style="53" customWidth="1"/>
    <col min="4103" max="4103" width="4.140625" style="53" customWidth="1"/>
    <col min="4104" max="4352" width="9.140625" style="53"/>
    <col min="4353" max="4353" width="3.85546875" style="53" customWidth="1"/>
    <col min="4354" max="4354" width="36.140625" style="53" customWidth="1"/>
    <col min="4355" max="4355" width="8.140625" style="53" customWidth="1"/>
    <col min="4356" max="4358" width="7.85546875" style="53" customWidth="1"/>
    <col min="4359" max="4359" width="4.140625" style="53" customWidth="1"/>
    <col min="4360" max="4608" width="9.140625" style="53"/>
    <col min="4609" max="4609" width="3.85546875" style="53" customWidth="1"/>
    <col min="4610" max="4610" width="36.140625" style="53" customWidth="1"/>
    <col min="4611" max="4611" width="8.140625" style="53" customWidth="1"/>
    <col min="4612" max="4614" width="7.85546875" style="53" customWidth="1"/>
    <col min="4615" max="4615" width="4.140625" style="53" customWidth="1"/>
    <col min="4616" max="4864" width="9.140625" style="53"/>
    <col min="4865" max="4865" width="3.85546875" style="53" customWidth="1"/>
    <col min="4866" max="4866" width="36.140625" style="53" customWidth="1"/>
    <col min="4867" max="4867" width="8.140625" style="53" customWidth="1"/>
    <col min="4868" max="4870" width="7.85546875" style="53" customWidth="1"/>
    <col min="4871" max="4871" width="4.140625" style="53" customWidth="1"/>
    <col min="4872" max="5120" width="9.140625" style="53"/>
    <col min="5121" max="5121" width="3.85546875" style="53" customWidth="1"/>
    <col min="5122" max="5122" width="36.140625" style="53" customWidth="1"/>
    <col min="5123" max="5123" width="8.140625" style="53" customWidth="1"/>
    <col min="5124" max="5126" width="7.85546875" style="53" customWidth="1"/>
    <col min="5127" max="5127" width="4.140625" style="53" customWidth="1"/>
    <col min="5128" max="5376" width="9.140625" style="53"/>
    <col min="5377" max="5377" width="3.85546875" style="53" customWidth="1"/>
    <col min="5378" max="5378" width="36.140625" style="53" customWidth="1"/>
    <col min="5379" max="5379" width="8.140625" style="53" customWidth="1"/>
    <col min="5380" max="5382" width="7.85546875" style="53" customWidth="1"/>
    <col min="5383" max="5383" width="4.140625" style="53" customWidth="1"/>
    <col min="5384" max="5632" width="9.140625" style="53"/>
    <col min="5633" max="5633" width="3.85546875" style="53" customWidth="1"/>
    <col min="5634" max="5634" width="36.140625" style="53" customWidth="1"/>
    <col min="5635" max="5635" width="8.140625" style="53" customWidth="1"/>
    <col min="5636" max="5638" width="7.85546875" style="53" customWidth="1"/>
    <col min="5639" max="5639" width="4.140625" style="53" customWidth="1"/>
    <col min="5640" max="5888" width="9.140625" style="53"/>
    <col min="5889" max="5889" width="3.85546875" style="53" customWidth="1"/>
    <col min="5890" max="5890" width="36.140625" style="53" customWidth="1"/>
    <col min="5891" max="5891" width="8.140625" style="53" customWidth="1"/>
    <col min="5892" max="5894" width="7.85546875" style="53" customWidth="1"/>
    <col min="5895" max="5895" width="4.140625" style="53" customWidth="1"/>
    <col min="5896" max="6144" width="9.140625" style="53"/>
    <col min="6145" max="6145" width="3.85546875" style="53" customWidth="1"/>
    <col min="6146" max="6146" width="36.140625" style="53" customWidth="1"/>
    <col min="6147" max="6147" width="8.140625" style="53" customWidth="1"/>
    <col min="6148" max="6150" width="7.85546875" style="53" customWidth="1"/>
    <col min="6151" max="6151" width="4.140625" style="53" customWidth="1"/>
    <col min="6152" max="6400" width="9.140625" style="53"/>
    <col min="6401" max="6401" width="3.85546875" style="53" customWidth="1"/>
    <col min="6402" max="6402" width="36.140625" style="53" customWidth="1"/>
    <col min="6403" max="6403" width="8.140625" style="53" customWidth="1"/>
    <col min="6404" max="6406" width="7.85546875" style="53" customWidth="1"/>
    <col min="6407" max="6407" width="4.140625" style="53" customWidth="1"/>
    <col min="6408" max="6656" width="9.140625" style="53"/>
    <col min="6657" max="6657" width="3.85546875" style="53" customWidth="1"/>
    <col min="6658" max="6658" width="36.140625" style="53" customWidth="1"/>
    <col min="6659" max="6659" width="8.140625" style="53" customWidth="1"/>
    <col min="6660" max="6662" width="7.85546875" style="53" customWidth="1"/>
    <col min="6663" max="6663" width="4.140625" style="53" customWidth="1"/>
    <col min="6664" max="6912" width="9.140625" style="53"/>
    <col min="6913" max="6913" width="3.85546875" style="53" customWidth="1"/>
    <col min="6914" max="6914" width="36.140625" style="53" customWidth="1"/>
    <col min="6915" max="6915" width="8.140625" style="53" customWidth="1"/>
    <col min="6916" max="6918" width="7.85546875" style="53" customWidth="1"/>
    <col min="6919" max="6919" width="4.140625" style="53" customWidth="1"/>
    <col min="6920" max="7168" width="9.140625" style="53"/>
    <col min="7169" max="7169" width="3.85546875" style="53" customWidth="1"/>
    <col min="7170" max="7170" width="36.140625" style="53" customWidth="1"/>
    <col min="7171" max="7171" width="8.140625" style="53" customWidth="1"/>
    <col min="7172" max="7174" width="7.85546875" style="53" customWidth="1"/>
    <col min="7175" max="7175" width="4.140625" style="53" customWidth="1"/>
    <col min="7176" max="7424" width="9.140625" style="53"/>
    <col min="7425" max="7425" width="3.85546875" style="53" customWidth="1"/>
    <col min="7426" max="7426" width="36.140625" style="53" customWidth="1"/>
    <col min="7427" max="7427" width="8.140625" style="53" customWidth="1"/>
    <col min="7428" max="7430" width="7.85546875" style="53" customWidth="1"/>
    <col min="7431" max="7431" width="4.140625" style="53" customWidth="1"/>
    <col min="7432" max="7680" width="9.140625" style="53"/>
    <col min="7681" max="7681" width="3.85546875" style="53" customWidth="1"/>
    <col min="7682" max="7682" width="36.140625" style="53" customWidth="1"/>
    <col min="7683" max="7683" width="8.140625" style="53" customWidth="1"/>
    <col min="7684" max="7686" width="7.85546875" style="53" customWidth="1"/>
    <col min="7687" max="7687" width="4.140625" style="53" customWidth="1"/>
    <col min="7688" max="7936" width="9.140625" style="53"/>
    <col min="7937" max="7937" width="3.85546875" style="53" customWidth="1"/>
    <col min="7938" max="7938" width="36.140625" style="53" customWidth="1"/>
    <col min="7939" max="7939" width="8.140625" style="53" customWidth="1"/>
    <col min="7940" max="7942" width="7.85546875" style="53" customWidth="1"/>
    <col min="7943" max="7943" width="4.140625" style="53" customWidth="1"/>
    <col min="7944" max="8192" width="9.140625" style="53"/>
    <col min="8193" max="8193" width="3.85546875" style="53" customWidth="1"/>
    <col min="8194" max="8194" width="36.140625" style="53" customWidth="1"/>
    <col min="8195" max="8195" width="8.140625" style="53" customWidth="1"/>
    <col min="8196" max="8198" width="7.85546875" style="53" customWidth="1"/>
    <col min="8199" max="8199" width="4.140625" style="53" customWidth="1"/>
    <col min="8200" max="8448" width="9.140625" style="53"/>
    <col min="8449" max="8449" width="3.85546875" style="53" customWidth="1"/>
    <col min="8450" max="8450" width="36.140625" style="53" customWidth="1"/>
    <col min="8451" max="8451" width="8.140625" style="53" customWidth="1"/>
    <col min="8452" max="8454" width="7.85546875" style="53" customWidth="1"/>
    <col min="8455" max="8455" width="4.140625" style="53" customWidth="1"/>
    <col min="8456" max="8704" width="9.140625" style="53"/>
    <col min="8705" max="8705" width="3.85546875" style="53" customWidth="1"/>
    <col min="8706" max="8706" width="36.140625" style="53" customWidth="1"/>
    <col min="8707" max="8707" width="8.140625" style="53" customWidth="1"/>
    <col min="8708" max="8710" width="7.85546875" style="53" customWidth="1"/>
    <col min="8711" max="8711" width="4.140625" style="53" customWidth="1"/>
    <col min="8712" max="8960" width="9.140625" style="53"/>
    <col min="8961" max="8961" width="3.85546875" style="53" customWidth="1"/>
    <col min="8962" max="8962" width="36.140625" style="53" customWidth="1"/>
    <col min="8963" max="8963" width="8.140625" style="53" customWidth="1"/>
    <col min="8964" max="8966" width="7.85546875" style="53" customWidth="1"/>
    <col min="8967" max="8967" width="4.140625" style="53" customWidth="1"/>
    <col min="8968" max="9216" width="9.140625" style="53"/>
    <col min="9217" max="9217" width="3.85546875" style="53" customWidth="1"/>
    <col min="9218" max="9218" width="36.140625" style="53" customWidth="1"/>
    <col min="9219" max="9219" width="8.140625" style="53" customWidth="1"/>
    <col min="9220" max="9222" width="7.85546875" style="53" customWidth="1"/>
    <col min="9223" max="9223" width="4.140625" style="53" customWidth="1"/>
    <col min="9224" max="9472" width="9.140625" style="53"/>
    <col min="9473" max="9473" width="3.85546875" style="53" customWidth="1"/>
    <col min="9474" max="9474" width="36.140625" style="53" customWidth="1"/>
    <col min="9475" max="9475" width="8.140625" style="53" customWidth="1"/>
    <col min="9476" max="9478" width="7.85546875" style="53" customWidth="1"/>
    <col min="9479" max="9479" width="4.140625" style="53" customWidth="1"/>
    <col min="9480" max="9728" width="9.140625" style="53"/>
    <col min="9729" max="9729" width="3.85546875" style="53" customWidth="1"/>
    <col min="9730" max="9730" width="36.140625" style="53" customWidth="1"/>
    <col min="9731" max="9731" width="8.140625" style="53" customWidth="1"/>
    <col min="9732" max="9734" width="7.85546875" style="53" customWidth="1"/>
    <col min="9735" max="9735" width="4.140625" style="53" customWidth="1"/>
    <col min="9736" max="9984" width="9.140625" style="53"/>
    <col min="9985" max="9985" width="3.85546875" style="53" customWidth="1"/>
    <col min="9986" max="9986" width="36.140625" style="53" customWidth="1"/>
    <col min="9987" max="9987" width="8.140625" style="53" customWidth="1"/>
    <col min="9988" max="9990" width="7.85546875" style="53" customWidth="1"/>
    <col min="9991" max="9991" width="4.140625" style="53" customWidth="1"/>
    <col min="9992" max="10240" width="9.140625" style="53"/>
    <col min="10241" max="10241" width="3.85546875" style="53" customWidth="1"/>
    <col min="10242" max="10242" width="36.140625" style="53" customWidth="1"/>
    <col min="10243" max="10243" width="8.140625" style="53" customWidth="1"/>
    <col min="10244" max="10246" width="7.85546875" style="53" customWidth="1"/>
    <col min="10247" max="10247" width="4.140625" style="53" customWidth="1"/>
    <col min="10248" max="10496" width="9.140625" style="53"/>
    <col min="10497" max="10497" width="3.85546875" style="53" customWidth="1"/>
    <col min="10498" max="10498" width="36.140625" style="53" customWidth="1"/>
    <col min="10499" max="10499" width="8.140625" style="53" customWidth="1"/>
    <col min="10500" max="10502" width="7.85546875" style="53" customWidth="1"/>
    <col min="10503" max="10503" width="4.140625" style="53" customWidth="1"/>
    <col min="10504" max="10752" width="9.140625" style="53"/>
    <col min="10753" max="10753" width="3.85546875" style="53" customWidth="1"/>
    <col min="10754" max="10754" width="36.140625" style="53" customWidth="1"/>
    <col min="10755" max="10755" width="8.140625" style="53" customWidth="1"/>
    <col min="10756" max="10758" width="7.85546875" style="53" customWidth="1"/>
    <col min="10759" max="10759" width="4.140625" style="53" customWidth="1"/>
    <col min="10760" max="11008" width="9.140625" style="53"/>
    <col min="11009" max="11009" width="3.85546875" style="53" customWidth="1"/>
    <col min="11010" max="11010" width="36.140625" style="53" customWidth="1"/>
    <col min="11011" max="11011" width="8.140625" style="53" customWidth="1"/>
    <col min="11012" max="11014" width="7.85546875" style="53" customWidth="1"/>
    <col min="11015" max="11015" width="4.140625" style="53" customWidth="1"/>
    <col min="11016" max="11264" width="9.140625" style="53"/>
    <col min="11265" max="11265" width="3.85546875" style="53" customWidth="1"/>
    <col min="11266" max="11266" width="36.140625" style="53" customWidth="1"/>
    <col min="11267" max="11267" width="8.140625" style="53" customWidth="1"/>
    <col min="11268" max="11270" width="7.85546875" style="53" customWidth="1"/>
    <col min="11271" max="11271" width="4.140625" style="53" customWidth="1"/>
    <col min="11272" max="11520" width="9.140625" style="53"/>
    <col min="11521" max="11521" width="3.85546875" style="53" customWidth="1"/>
    <col min="11522" max="11522" width="36.140625" style="53" customWidth="1"/>
    <col min="11523" max="11523" width="8.140625" style="53" customWidth="1"/>
    <col min="11524" max="11526" width="7.85546875" style="53" customWidth="1"/>
    <col min="11527" max="11527" width="4.140625" style="53" customWidth="1"/>
    <col min="11528" max="11776" width="9.140625" style="53"/>
    <col min="11777" max="11777" width="3.85546875" style="53" customWidth="1"/>
    <col min="11778" max="11778" width="36.140625" style="53" customWidth="1"/>
    <col min="11779" max="11779" width="8.140625" style="53" customWidth="1"/>
    <col min="11780" max="11782" width="7.85546875" style="53" customWidth="1"/>
    <col min="11783" max="11783" width="4.140625" style="53" customWidth="1"/>
    <col min="11784" max="12032" width="9.140625" style="53"/>
    <col min="12033" max="12033" width="3.85546875" style="53" customWidth="1"/>
    <col min="12034" max="12034" width="36.140625" style="53" customWidth="1"/>
    <col min="12035" max="12035" width="8.140625" style="53" customWidth="1"/>
    <col min="12036" max="12038" width="7.85546875" style="53" customWidth="1"/>
    <col min="12039" max="12039" width="4.140625" style="53" customWidth="1"/>
    <col min="12040" max="12288" width="9.140625" style="53"/>
    <col min="12289" max="12289" width="3.85546875" style="53" customWidth="1"/>
    <col min="12290" max="12290" width="36.140625" style="53" customWidth="1"/>
    <col min="12291" max="12291" width="8.140625" style="53" customWidth="1"/>
    <col min="12292" max="12294" width="7.85546875" style="53" customWidth="1"/>
    <col min="12295" max="12295" width="4.140625" style="53" customWidth="1"/>
    <col min="12296" max="12544" width="9.140625" style="53"/>
    <col min="12545" max="12545" width="3.85546875" style="53" customWidth="1"/>
    <col min="12546" max="12546" width="36.140625" style="53" customWidth="1"/>
    <col min="12547" max="12547" width="8.140625" style="53" customWidth="1"/>
    <col min="12548" max="12550" width="7.85546875" style="53" customWidth="1"/>
    <col min="12551" max="12551" width="4.140625" style="53" customWidth="1"/>
    <col min="12552" max="12800" width="9.140625" style="53"/>
    <col min="12801" max="12801" width="3.85546875" style="53" customWidth="1"/>
    <col min="12802" max="12802" width="36.140625" style="53" customWidth="1"/>
    <col min="12803" max="12803" width="8.140625" style="53" customWidth="1"/>
    <col min="12804" max="12806" width="7.85546875" style="53" customWidth="1"/>
    <col min="12807" max="12807" width="4.140625" style="53" customWidth="1"/>
    <col min="12808" max="13056" width="9.140625" style="53"/>
    <col min="13057" max="13057" width="3.85546875" style="53" customWidth="1"/>
    <col min="13058" max="13058" width="36.140625" style="53" customWidth="1"/>
    <col min="13059" max="13059" width="8.140625" style="53" customWidth="1"/>
    <col min="13060" max="13062" width="7.85546875" style="53" customWidth="1"/>
    <col min="13063" max="13063" width="4.140625" style="53" customWidth="1"/>
    <col min="13064" max="13312" width="9.140625" style="53"/>
    <col min="13313" max="13313" width="3.85546875" style="53" customWidth="1"/>
    <col min="13314" max="13314" width="36.140625" style="53" customWidth="1"/>
    <col min="13315" max="13315" width="8.140625" style="53" customWidth="1"/>
    <col min="13316" max="13318" width="7.85546875" style="53" customWidth="1"/>
    <col min="13319" max="13319" width="4.140625" style="53" customWidth="1"/>
    <col min="13320" max="13568" width="9.140625" style="53"/>
    <col min="13569" max="13569" width="3.85546875" style="53" customWidth="1"/>
    <col min="13570" max="13570" width="36.140625" style="53" customWidth="1"/>
    <col min="13571" max="13571" width="8.140625" style="53" customWidth="1"/>
    <col min="13572" max="13574" width="7.85546875" style="53" customWidth="1"/>
    <col min="13575" max="13575" width="4.140625" style="53" customWidth="1"/>
    <col min="13576" max="13824" width="9.140625" style="53"/>
    <col min="13825" max="13825" width="3.85546875" style="53" customWidth="1"/>
    <col min="13826" max="13826" width="36.140625" style="53" customWidth="1"/>
    <col min="13827" max="13827" width="8.140625" style="53" customWidth="1"/>
    <col min="13828" max="13830" width="7.85546875" style="53" customWidth="1"/>
    <col min="13831" max="13831" width="4.140625" style="53" customWidth="1"/>
    <col min="13832" max="14080" width="9.140625" style="53"/>
    <col min="14081" max="14081" width="3.85546875" style="53" customWidth="1"/>
    <col min="14082" max="14082" width="36.140625" style="53" customWidth="1"/>
    <col min="14083" max="14083" width="8.140625" style="53" customWidth="1"/>
    <col min="14084" max="14086" width="7.85546875" style="53" customWidth="1"/>
    <col min="14087" max="14087" width="4.140625" style="53" customWidth="1"/>
    <col min="14088" max="14336" width="9.140625" style="53"/>
    <col min="14337" max="14337" width="3.85546875" style="53" customWidth="1"/>
    <col min="14338" max="14338" width="36.140625" style="53" customWidth="1"/>
    <col min="14339" max="14339" width="8.140625" style="53" customWidth="1"/>
    <col min="14340" max="14342" width="7.85546875" style="53" customWidth="1"/>
    <col min="14343" max="14343" width="4.140625" style="53" customWidth="1"/>
    <col min="14344" max="14592" width="9.140625" style="53"/>
    <col min="14593" max="14593" width="3.85546875" style="53" customWidth="1"/>
    <col min="14594" max="14594" width="36.140625" style="53" customWidth="1"/>
    <col min="14595" max="14595" width="8.140625" style="53" customWidth="1"/>
    <col min="14596" max="14598" width="7.85546875" style="53" customWidth="1"/>
    <col min="14599" max="14599" width="4.140625" style="53" customWidth="1"/>
    <col min="14600" max="14848" width="9.140625" style="53"/>
    <col min="14849" max="14849" width="3.85546875" style="53" customWidth="1"/>
    <col min="14850" max="14850" width="36.140625" style="53" customWidth="1"/>
    <col min="14851" max="14851" width="8.140625" style="53" customWidth="1"/>
    <col min="14852" max="14854" width="7.85546875" style="53" customWidth="1"/>
    <col min="14855" max="14855" width="4.140625" style="53" customWidth="1"/>
    <col min="14856" max="15104" width="9.140625" style="53"/>
    <col min="15105" max="15105" width="3.85546875" style="53" customWidth="1"/>
    <col min="15106" max="15106" width="36.140625" style="53" customWidth="1"/>
    <col min="15107" max="15107" width="8.140625" style="53" customWidth="1"/>
    <col min="15108" max="15110" width="7.85546875" style="53" customWidth="1"/>
    <col min="15111" max="15111" width="4.140625" style="53" customWidth="1"/>
    <col min="15112" max="15360" width="9.140625" style="53"/>
    <col min="15361" max="15361" width="3.85546875" style="53" customWidth="1"/>
    <col min="15362" max="15362" width="36.140625" style="53" customWidth="1"/>
    <col min="15363" max="15363" width="8.140625" style="53" customWidth="1"/>
    <col min="15364" max="15366" width="7.85546875" style="53" customWidth="1"/>
    <col min="15367" max="15367" width="4.140625" style="53" customWidth="1"/>
    <col min="15368" max="15616" width="9.140625" style="53"/>
    <col min="15617" max="15617" width="3.85546875" style="53" customWidth="1"/>
    <col min="15618" max="15618" width="36.140625" style="53" customWidth="1"/>
    <col min="15619" max="15619" width="8.140625" style="53" customWidth="1"/>
    <col min="15620" max="15622" width="7.85546875" style="53" customWidth="1"/>
    <col min="15623" max="15623" width="4.140625" style="53" customWidth="1"/>
    <col min="15624" max="15872" width="9.140625" style="53"/>
    <col min="15873" max="15873" width="3.85546875" style="53" customWidth="1"/>
    <col min="15874" max="15874" width="36.140625" style="53" customWidth="1"/>
    <col min="15875" max="15875" width="8.140625" style="53" customWidth="1"/>
    <col min="15876" max="15878" width="7.85546875" style="53" customWidth="1"/>
    <col min="15879" max="15879" width="4.140625" style="53" customWidth="1"/>
    <col min="15880" max="16128" width="9.140625" style="53"/>
    <col min="16129" max="16129" width="3.85546875" style="53" customWidth="1"/>
    <col min="16130" max="16130" width="36.140625" style="53" customWidth="1"/>
    <col min="16131" max="16131" width="8.140625" style="53" customWidth="1"/>
    <col min="16132" max="16134" width="7.85546875" style="53" customWidth="1"/>
    <col min="16135" max="16135" width="4.140625" style="53" customWidth="1"/>
    <col min="16136" max="16384" width="9.140625" style="53"/>
  </cols>
  <sheetData>
    <row r="1" spans="1:6" ht="24.75" customHeight="1">
      <c r="A1" s="310" t="s">
        <v>279</v>
      </c>
      <c r="B1" s="310"/>
      <c r="C1" s="310"/>
      <c r="D1" s="310"/>
      <c r="E1" s="310"/>
      <c r="F1" s="310"/>
    </row>
    <row r="2" spans="1:6" ht="5.25" hidden="1" customHeight="1">
      <c r="A2" s="311"/>
      <c r="B2" s="312"/>
    </row>
    <row r="3" spans="1:6" ht="21" customHeight="1">
      <c r="A3" s="313" t="s">
        <v>280</v>
      </c>
      <c r="B3" s="314" t="s">
        <v>281</v>
      </c>
      <c r="C3" s="315" t="s">
        <v>282</v>
      </c>
      <c r="D3" s="315" t="s">
        <v>283</v>
      </c>
      <c r="E3" s="315" t="s">
        <v>284</v>
      </c>
      <c r="F3" s="315" t="s">
        <v>285</v>
      </c>
    </row>
    <row r="4" spans="1:6" ht="13.5" customHeight="1">
      <c r="A4" s="316">
        <v>1</v>
      </c>
      <c r="B4" s="317" t="s">
        <v>286</v>
      </c>
      <c r="C4" s="318">
        <v>1250</v>
      </c>
      <c r="D4" s="318">
        <v>1200</v>
      </c>
      <c r="E4" s="319">
        <v>1300</v>
      </c>
      <c r="F4" s="319">
        <v>1125</v>
      </c>
    </row>
    <row r="5" spans="1:6" ht="13.5" customHeight="1">
      <c r="A5" s="316">
        <v>2</v>
      </c>
      <c r="B5" s="317" t="s">
        <v>287</v>
      </c>
      <c r="C5" s="318">
        <v>900</v>
      </c>
      <c r="D5" s="318">
        <v>800</v>
      </c>
      <c r="E5" s="319">
        <v>975</v>
      </c>
      <c r="F5" s="319">
        <v>825</v>
      </c>
    </row>
    <row r="6" spans="1:6" ht="13.5" customHeight="1">
      <c r="A6" s="316">
        <v>3</v>
      </c>
      <c r="B6" s="317" t="s">
        <v>288</v>
      </c>
      <c r="C6" s="318">
        <v>683.33333333333337</v>
      </c>
      <c r="D6" s="318">
        <v>500</v>
      </c>
      <c r="E6" s="319">
        <v>800</v>
      </c>
      <c r="F6" s="319">
        <v>650</v>
      </c>
    </row>
    <row r="7" spans="1:6" ht="13.5" customHeight="1">
      <c r="A7" s="316">
        <v>4</v>
      </c>
      <c r="B7" s="317" t="s">
        <v>289</v>
      </c>
      <c r="C7" s="318">
        <v>800</v>
      </c>
      <c r="D7" s="318">
        <v>833.33333333333337</v>
      </c>
      <c r="E7" s="319">
        <v>833.3</v>
      </c>
      <c r="F7" s="319">
        <v>833</v>
      </c>
    </row>
    <row r="8" spans="1:6" ht="13.5" customHeight="1">
      <c r="A8" s="316">
        <v>5</v>
      </c>
      <c r="B8" s="317" t="s">
        <v>290</v>
      </c>
      <c r="C8" s="318">
        <v>850</v>
      </c>
      <c r="D8" s="318">
        <v>866.66666666666663</v>
      </c>
      <c r="E8" s="319">
        <v>900</v>
      </c>
      <c r="F8" s="319">
        <v>650</v>
      </c>
    </row>
    <row r="9" spans="1:6" ht="13.5" customHeight="1">
      <c r="A9" s="316">
        <v>6</v>
      </c>
      <c r="B9" s="317" t="s">
        <v>291</v>
      </c>
      <c r="C9" s="318">
        <v>1066.6666666666667</v>
      </c>
      <c r="D9" s="318">
        <v>900</v>
      </c>
      <c r="E9" s="319">
        <v>1500</v>
      </c>
      <c r="F9" s="319">
        <v>1600</v>
      </c>
    </row>
    <row r="10" spans="1:6" ht="13.5" customHeight="1">
      <c r="A10" s="316">
        <v>7</v>
      </c>
      <c r="B10" s="317" t="s">
        <v>292</v>
      </c>
      <c r="C10" s="318">
        <v>993.33333333333337</v>
      </c>
      <c r="D10" s="318">
        <v>1000</v>
      </c>
      <c r="E10" s="319">
        <v>966.7</v>
      </c>
      <c r="F10" s="319">
        <v>1000</v>
      </c>
    </row>
    <row r="11" spans="1:6" ht="13.5" customHeight="1">
      <c r="A11" s="316">
        <v>8</v>
      </c>
      <c r="B11" s="317" t="s">
        <v>293</v>
      </c>
      <c r="C11" s="318">
        <v>2166.6666666666665</v>
      </c>
      <c r="D11" s="318">
        <v>2216.6666666666665</v>
      </c>
      <c r="E11" s="319">
        <v>2000</v>
      </c>
      <c r="F11" s="319">
        <v>2000</v>
      </c>
    </row>
    <row r="12" spans="1:6" ht="13.5" customHeight="1">
      <c r="A12" s="316">
        <v>9</v>
      </c>
      <c r="B12" s="317" t="s">
        <v>294</v>
      </c>
      <c r="C12" s="318">
        <v>1700</v>
      </c>
      <c r="D12" s="318">
        <v>1500</v>
      </c>
      <c r="E12" s="319">
        <v>1833.3</v>
      </c>
      <c r="F12" s="319">
        <v>1550</v>
      </c>
    </row>
    <row r="13" spans="1:6" ht="13.5" customHeight="1">
      <c r="A13" s="316">
        <v>10</v>
      </c>
      <c r="B13" s="320" t="s">
        <v>295</v>
      </c>
      <c r="C13" s="318">
        <v>6833.333333333333</v>
      </c>
      <c r="D13" s="318">
        <v>7000</v>
      </c>
      <c r="E13" s="319">
        <v>7000</v>
      </c>
      <c r="F13" s="319">
        <v>7500</v>
      </c>
    </row>
    <row r="14" spans="1:6" ht="13.5" customHeight="1">
      <c r="A14" s="316">
        <v>11</v>
      </c>
      <c r="B14" s="320" t="s">
        <v>296</v>
      </c>
      <c r="C14" s="318"/>
      <c r="D14" s="318">
        <v>6500</v>
      </c>
      <c r="E14" s="319">
        <v>6500</v>
      </c>
      <c r="F14" s="319">
        <v>6666.666666666667</v>
      </c>
    </row>
    <row r="15" spans="1:6" ht="13.5" customHeight="1">
      <c r="A15" s="316">
        <v>12</v>
      </c>
      <c r="B15" s="320" t="s">
        <v>297</v>
      </c>
      <c r="C15" s="318">
        <v>5900</v>
      </c>
      <c r="D15" s="318">
        <v>6000</v>
      </c>
      <c r="E15" s="319">
        <v>6000</v>
      </c>
      <c r="F15" s="319">
        <v>6500</v>
      </c>
    </row>
    <row r="16" spans="1:6" ht="13.5" customHeight="1">
      <c r="A16" s="316">
        <v>13</v>
      </c>
      <c r="B16" s="320" t="s">
        <v>298</v>
      </c>
      <c r="C16" s="318">
        <v>1000</v>
      </c>
      <c r="D16" s="318">
        <v>2750</v>
      </c>
      <c r="E16" s="319">
        <v>3000</v>
      </c>
      <c r="F16" s="319">
        <v>2500</v>
      </c>
    </row>
    <row r="17" spans="1:6" ht="13.5" customHeight="1">
      <c r="A17" s="316">
        <v>14</v>
      </c>
      <c r="B17" s="320" t="s">
        <v>299</v>
      </c>
      <c r="C17" s="318">
        <v>8933.3333333333339</v>
      </c>
      <c r="D17" s="318">
        <v>8500</v>
      </c>
      <c r="E17" s="319">
        <v>8666.7000000000007</v>
      </c>
      <c r="F17" s="319">
        <v>6500</v>
      </c>
    </row>
    <row r="18" spans="1:6" ht="13.5" customHeight="1">
      <c r="A18" s="316">
        <v>15</v>
      </c>
      <c r="B18" s="320" t="s">
        <v>300</v>
      </c>
      <c r="C18" s="318">
        <v>2200</v>
      </c>
      <c r="D18" s="318">
        <v>1500</v>
      </c>
      <c r="E18" s="319">
        <v>3000</v>
      </c>
      <c r="F18" s="319">
        <v>2000</v>
      </c>
    </row>
    <row r="19" spans="1:6" ht="13.5" customHeight="1">
      <c r="A19" s="316">
        <v>16</v>
      </c>
      <c r="B19" s="320" t="s">
        <v>301</v>
      </c>
      <c r="C19" s="318"/>
      <c r="D19" s="318">
        <v>1600</v>
      </c>
      <c r="E19" s="319">
        <v>3000</v>
      </c>
      <c r="F19" s="319">
        <v>1800</v>
      </c>
    </row>
    <row r="20" spans="1:6" ht="13.5" customHeight="1">
      <c r="A20" s="316">
        <v>17</v>
      </c>
      <c r="B20" s="320" t="s">
        <v>302</v>
      </c>
      <c r="C20" s="318">
        <v>15333.333333333334</v>
      </c>
      <c r="D20" s="318">
        <v>11000</v>
      </c>
      <c r="E20" s="319">
        <v>12000</v>
      </c>
      <c r="F20" s="319">
        <v>12000</v>
      </c>
    </row>
    <row r="21" spans="1:6" ht="13.5" customHeight="1">
      <c r="A21" s="316">
        <v>18</v>
      </c>
      <c r="B21" s="321" t="s">
        <v>303</v>
      </c>
      <c r="C21" s="318">
        <v>430</v>
      </c>
      <c r="D21" s="318">
        <v>433.33333333333331</v>
      </c>
      <c r="E21" s="319">
        <v>400</v>
      </c>
      <c r="F21" s="319">
        <v>416.66666666666669</v>
      </c>
    </row>
    <row r="22" spans="1:6" ht="13.5" customHeight="1">
      <c r="A22" s="316">
        <v>19</v>
      </c>
      <c r="B22" s="320" t="s">
        <v>304</v>
      </c>
      <c r="C22" s="318">
        <v>3300</v>
      </c>
      <c r="D22" s="318">
        <v>3366.6666666666665</v>
      </c>
      <c r="E22" s="319">
        <v>3333.3</v>
      </c>
      <c r="F22" s="319">
        <v>3500</v>
      </c>
    </row>
    <row r="23" spans="1:6" ht="13.5" customHeight="1">
      <c r="A23" s="316">
        <v>20</v>
      </c>
      <c r="B23" s="320" t="s">
        <v>305</v>
      </c>
      <c r="C23" s="318"/>
      <c r="D23" s="318">
        <v>800</v>
      </c>
      <c r="E23" s="319">
        <v>800</v>
      </c>
      <c r="F23" s="319">
        <v>1000</v>
      </c>
    </row>
    <row r="24" spans="1:6" ht="13.5" customHeight="1">
      <c r="A24" s="316">
        <v>21</v>
      </c>
      <c r="B24" s="320" t="s">
        <v>306</v>
      </c>
      <c r="C24" s="318">
        <v>8333.3333333333339</v>
      </c>
      <c r="D24" s="318">
        <v>10000</v>
      </c>
      <c r="E24" s="319">
        <v>10000</v>
      </c>
      <c r="F24" s="319">
        <v>12000</v>
      </c>
    </row>
    <row r="25" spans="1:6" ht="13.5" customHeight="1">
      <c r="A25" s="316">
        <v>22</v>
      </c>
      <c r="B25" s="320" t="s">
        <v>307</v>
      </c>
      <c r="C25" s="318">
        <v>3133.3333333333335</v>
      </c>
      <c r="D25" s="318">
        <v>3350</v>
      </c>
      <c r="E25" s="319">
        <v>3500</v>
      </c>
      <c r="F25" s="319">
        <v>3500</v>
      </c>
    </row>
    <row r="26" spans="1:6" ht="13.5" customHeight="1">
      <c r="A26" s="316">
        <v>23</v>
      </c>
      <c r="B26" s="320" t="s">
        <v>308</v>
      </c>
      <c r="C26" s="318">
        <v>833.33333333333337</v>
      </c>
      <c r="D26" s="318">
        <v>800</v>
      </c>
      <c r="E26" s="319">
        <v>1000</v>
      </c>
      <c r="F26" s="319">
        <v>783.33333333333337</v>
      </c>
    </row>
    <row r="27" spans="1:6" ht="13.5" customHeight="1">
      <c r="A27" s="316">
        <v>24</v>
      </c>
      <c r="B27" s="320" t="s">
        <v>309</v>
      </c>
      <c r="C27" s="318">
        <v>1200</v>
      </c>
      <c r="D27" s="318">
        <v>1133.3333333333333</v>
      </c>
      <c r="E27" s="319">
        <v>1500</v>
      </c>
      <c r="F27" s="319">
        <v>1400</v>
      </c>
    </row>
    <row r="28" spans="1:6" ht="13.5" customHeight="1">
      <c r="A28" s="316">
        <v>25</v>
      </c>
      <c r="B28" s="320" t="s">
        <v>310</v>
      </c>
      <c r="C28" s="318">
        <v>1233.3333333333333</v>
      </c>
      <c r="D28" s="318">
        <v>1133.3333333333333</v>
      </c>
      <c r="E28" s="319">
        <v>1400</v>
      </c>
      <c r="F28" s="319">
        <v>1466.6666666666667</v>
      </c>
    </row>
    <row r="29" spans="1:6" ht="13.5" customHeight="1">
      <c r="A29" s="316">
        <v>26</v>
      </c>
      <c r="B29" s="320" t="s">
        <v>311</v>
      </c>
      <c r="C29" s="318">
        <v>1133.3333333333333</v>
      </c>
      <c r="D29" s="318">
        <v>1233.3333333333333</v>
      </c>
      <c r="E29" s="319">
        <v>1600</v>
      </c>
      <c r="F29" s="319">
        <v>1466.6666666666667</v>
      </c>
    </row>
    <row r="30" spans="1:6" ht="13.5" customHeight="1">
      <c r="A30" s="316">
        <v>27</v>
      </c>
      <c r="B30" s="320" t="s">
        <v>312</v>
      </c>
      <c r="C30" s="318">
        <v>1583.3333333333333</v>
      </c>
      <c r="D30" s="318">
        <v>1700</v>
      </c>
      <c r="E30" s="319">
        <v>1900</v>
      </c>
      <c r="F30" s="319">
        <v>1550</v>
      </c>
    </row>
    <row r="31" spans="1:6" ht="13.5" customHeight="1">
      <c r="A31" s="316">
        <v>28</v>
      </c>
      <c r="B31" s="320" t="s">
        <v>313</v>
      </c>
      <c r="C31" s="318">
        <v>4100</v>
      </c>
      <c r="D31" s="318">
        <v>5250</v>
      </c>
      <c r="E31" s="319">
        <v>5666.6</v>
      </c>
      <c r="F31" s="319">
        <v>4600</v>
      </c>
    </row>
    <row r="32" spans="1:6" ht="13.5" customHeight="1">
      <c r="A32" s="316">
        <v>29</v>
      </c>
      <c r="B32" s="320" t="s">
        <v>314</v>
      </c>
      <c r="C32" s="318">
        <v>9000</v>
      </c>
      <c r="D32" s="318">
        <v>9666.6666666666661</v>
      </c>
      <c r="E32" s="319">
        <v>8933.2999999999993</v>
      </c>
      <c r="F32" s="319">
        <v>9500</v>
      </c>
    </row>
    <row r="33" spans="1:6" ht="13.5" customHeight="1">
      <c r="A33" s="316">
        <v>30</v>
      </c>
      <c r="B33" s="320" t="s">
        <v>315</v>
      </c>
      <c r="C33" s="318">
        <v>1600</v>
      </c>
      <c r="D33" s="318">
        <v>1666.6666666666667</v>
      </c>
      <c r="E33" s="319">
        <v>1650</v>
      </c>
      <c r="F33" s="319">
        <v>1600</v>
      </c>
    </row>
    <row r="34" spans="1:6" ht="13.5" customHeight="1">
      <c r="A34" s="316">
        <v>31</v>
      </c>
      <c r="B34" s="320" t="s">
        <v>316</v>
      </c>
      <c r="C34" s="318">
        <v>600</v>
      </c>
      <c r="D34" s="318">
        <v>616.66666666666663</v>
      </c>
      <c r="E34" s="319">
        <v>550</v>
      </c>
      <c r="F34" s="319">
        <v>450</v>
      </c>
    </row>
    <row r="35" spans="1:6" ht="13.5" customHeight="1">
      <c r="A35" s="316">
        <v>32</v>
      </c>
      <c r="B35" s="321" t="s">
        <v>317</v>
      </c>
      <c r="C35" s="318">
        <v>4033.3333333333335</v>
      </c>
      <c r="D35" s="318">
        <v>4500</v>
      </c>
      <c r="E35" s="319">
        <v>4000</v>
      </c>
      <c r="F35" s="319">
        <v>4100</v>
      </c>
    </row>
    <row r="36" spans="1:6" ht="13.5" customHeight="1">
      <c r="A36" s="316">
        <v>33</v>
      </c>
      <c r="B36" s="320" t="s">
        <v>318</v>
      </c>
      <c r="C36" s="318">
        <v>1566.6666666666667</v>
      </c>
      <c r="D36" s="318">
        <v>1800</v>
      </c>
      <c r="E36" s="319">
        <v>1750</v>
      </c>
      <c r="F36" s="319">
        <v>1700</v>
      </c>
    </row>
    <row r="37" spans="1:6" ht="13.5" customHeight="1">
      <c r="A37" s="316">
        <v>34</v>
      </c>
      <c r="B37" s="320" t="s">
        <v>319</v>
      </c>
      <c r="C37" s="318">
        <v>4600</v>
      </c>
      <c r="D37" s="318">
        <v>5500</v>
      </c>
      <c r="E37" s="319">
        <v>5900</v>
      </c>
      <c r="F37" s="319">
        <v>5500</v>
      </c>
    </row>
    <row r="38" spans="1:6" ht="13.5" customHeight="1">
      <c r="A38" s="316">
        <v>35</v>
      </c>
      <c r="B38" s="320" t="s">
        <v>320</v>
      </c>
      <c r="C38" s="318">
        <v>1133.3333333333333</v>
      </c>
      <c r="D38" s="318">
        <v>1333.3333333333333</v>
      </c>
      <c r="E38" s="319">
        <v>1233.3</v>
      </c>
      <c r="F38" s="319">
        <v>1150</v>
      </c>
    </row>
    <row r="39" spans="1:6" ht="13.5" customHeight="1">
      <c r="A39" s="316">
        <v>36</v>
      </c>
      <c r="B39" s="320" t="s">
        <v>321</v>
      </c>
      <c r="C39" s="318">
        <v>6933.333333333333</v>
      </c>
      <c r="D39" s="318">
        <v>7500</v>
      </c>
      <c r="E39" s="319">
        <v>7000</v>
      </c>
      <c r="F39" s="322">
        <v>6300</v>
      </c>
    </row>
    <row r="40" spans="1:6" ht="13.5" customHeight="1">
      <c r="A40" s="316">
        <v>37</v>
      </c>
      <c r="B40" s="320" t="s">
        <v>322</v>
      </c>
      <c r="C40" s="318">
        <v>1200</v>
      </c>
      <c r="D40" s="318">
        <v>1225</v>
      </c>
      <c r="E40" s="319">
        <v>1300</v>
      </c>
      <c r="F40" s="319">
        <v>1325</v>
      </c>
    </row>
    <row r="41" spans="1:6" ht="13.5" customHeight="1">
      <c r="A41" s="316">
        <v>38</v>
      </c>
      <c r="B41" s="321" t="s">
        <v>323</v>
      </c>
      <c r="C41" s="318">
        <v>2283.3333333333335</v>
      </c>
      <c r="D41" s="318">
        <v>2300</v>
      </c>
      <c r="E41" s="319">
        <v>2300</v>
      </c>
      <c r="F41" s="322">
        <v>2100</v>
      </c>
    </row>
    <row r="42" spans="1:6" ht="13.5" customHeight="1">
      <c r="A42" s="316">
        <v>39</v>
      </c>
      <c r="B42" s="320" t="s">
        <v>324</v>
      </c>
      <c r="C42" s="318">
        <v>1700</v>
      </c>
      <c r="D42" s="318">
        <v>1600</v>
      </c>
      <c r="E42" s="319">
        <v>1600</v>
      </c>
      <c r="F42" s="322">
        <v>1300</v>
      </c>
    </row>
    <row r="43" spans="1:6" ht="12.75" customHeight="1">
      <c r="A43" s="316">
        <v>40</v>
      </c>
      <c r="B43" s="323" t="s">
        <v>325</v>
      </c>
      <c r="C43" s="318">
        <v>1570</v>
      </c>
      <c r="D43" s="318">
        <v>1570</v>
      </c>
      <c r="E43" s="319">
        <v>1650</v>
      </c>
      <c r="F43" s="319">
        <v>1537.5</v>
      </c>
    </row>
    <row r="44" spans="1:6" ht="12.75" customHeight="1">
      <c r="A44" s="316">
        <v>41</v>
      </c>
      <c r="B44" s="323" t="s">
        <v>326</v>
      </c>
      <c r="C44" s="318">
        <v>1860</v>
      </c>
      <c r="D44" s="318">
        <v>1690</v>
      </c>
      <c r="E44" s="319">
        <v>1890</v>
      </c>
      <c r="F44" s="322">
        <v>1805</v>
      </c>
    </row>
    <row r="45" spans="1:6" ht="12.75" customHeight="1">
      <c r="A45" s="316">
        <v>42</v>
      </c>
      <c r="B45" s="323" t="s">
        <v>327</v>
      </c>
      <c r="C45" s="318">
        <v>1890</v>
      </c>
      <c r="D45" s="318">
        <v>1790</v>
      </c>
      <c r="E45" s="322">
        <v>1910</v>
      </c>
      <c r="F45" s="322">
        <v>1902.5</v>
      </c>
    </row>
    <row r="46" spans="1:6" ht="12.75" customHeight="1">
      <c r="C46" s="324"/>
    </row>
    <row r="47" spans="1:6" ht="12.75" customHeight="1">
      <c r="C47" s="324"/>
    </row>
  </sheetData>
  <mergeCells count="1">
    <mergeCell ref="A1:F1"/>
  </mergeCells>
  <conditionalFormatting sqref="E23:E42 D43 E14:E21 E2:E12 B2:B42 A1:A45 C2:D3 C4:C47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P35"/>
  <sheetViews>
    <sheetView workbookViewId="0">
      <selection activeCell="I7" sqref="I7:I8"/>
    </sheetView>
  </sheetViews>
  <sheetFormatPr defaultRowHeight="15"/>
  <cols>
    <col min="1" max="7" width="9.140625" style="325"/>
    <col min="8" max="8" width="17.7109375" style="325" customWidth="1"/>
    <col min="9" max="9" width="16.140625" style="325" customWidth="1"/>
    <col min="10" max="10" width="5" style="325" customWidth="1"/>
    <col min="11" max="11" width="5.5703125" style="325" customWidth="1"/>
    <col min="12" max="12" width="7.5703125" style="61" customWidth="1"/>
    <col min="13" max="13" width="7.140625" style="61" customWidth="1"/>
    <col min="14" max="16" width="7.140625" style="325" customWidth="1"/>
    <col min="17" max="263" width="9.140625" style="325"/>
    <col min="264" max="264" width="17.7109375" style="325" customWidth="1"/>
    <col min="265" max="265" width="16.140625" style="325" customWidth="1"/>
    <col min="266" max="266" width="5" style="325" customWidth="1"/>
    <col min="267" max="267" width="5.5703125" style="325" customWidth="1"/>
    <col min="268" max="268" width="7.5703125" style="325" customWidth="1"/>
    <col min="269" max="272" width="7.140625" style="325" customWidth="1"/>
    <col min="273" max="519" width="9.140625" style="325"/>
    <col min="520" max="520" width="17.7109375" style="325" customWidth="1"/>
    <col min="521" max="521" width="16.140625" style="325" customWidth="1"/>
    <col min="522" max="522" width="5" style="325" customWidth="1"/>
    <col min="523" max="523" width="5.5703125" style="325" customWidth="1"/>
    <col min="524" max="524" width="7.5703125" style="325" customWidth="1"/>
    <col min="525" max="528" width="7.140625" style="325" customWidth="1"/>
    <col min="529" max="775" width="9.140625" style="325"/>
    <col min="776" max="776" width="17.7109375" style="325" customWidth="1"/>
    <col min="777" max="777" width="16.140625" style="325" customWidth="1"/>
    <col min="778" max="778" width="5" style="325" customWidth="1"/>
    <col min="779" max="779" width="5.5703125" style="325" customWidth="1"/>
    <col min="780" max="780" width="7.5703125" style="325" customWidth="1"/>
    <col min="781" max="784" width="7.140625" style="325" customWidth="1"/>
    <col min="785" max="1031" width="9.140625" style="325"/>
    <col min="1032" max="1032" width="17.7109375" style="325" customWidth="1"/>
    <col min="1033" max="1033" width="16.140625" style="325" customWidth="1"/>
    <col min="1034" max="1034" width="5" style="325" customWidth="1"/>
    <col min="1035" max="1035" width="5.5703125" style="325" customWidth="1"/>
    <col min="1036" max="1036" width="7.5703125" style="325" customWidth="1"/>
    <col min="1037" max="1040" width="7.140625" style="325" customWidth="1"/>
    <col min="1041" max="1287" width="9.140625" style="325"/>
    <col min="1288" max="1288" width="17.7109375" style="325" customWidth="1"/>
    <col min="1289" max="1289" width="16.140625" style="325" customWidth="1"/>
    <col min="1290" max="1290" width="5" style="325" customWidth="1"/>
    <col min="1291" max="1291" width="5.5703125" style="325" customWidth="1"/>
    <col min="1292" max="1292" width="7.5703125" style="325" customWidth="1"/>
    <col min="1293" max="1296" width="7.140625" style="325" customWidth="1"/>
    <col min="1297" max="1543" width="9.140625" style="325"/>
    <col min="1544" max="1544" width="17.7109375" style="325" customWidth="1"/>
    <col min="1545" max="1545" width="16.140625" style="325" customWidth="1"/>
    <col min="1546" max="1546" width="5" style="325" customWidth="1"/>
    <col min="1547" max="1547" width="5.5703125" style="325" customWidth="1"/>
    <col min="1548" max="1548" width="7.5703125" style="325" customWidth="1"/>
    <col min="1549" max="1552" width="7.140625" style="325" customWidth="1"/>
    <col min="1553" max="1799" width="9.140625" style="325"/>
    <col min="1800" max="1800" width="17.7109375" style="325" customWidth="1"/>
    <col min="1801" max="1801" width="16.140625" style="325" customWidth="1"/>
    <col min="1802" max="1802" width="5" style="325" customWidth="1"/>
    <col min="1803" max="1803" width="5.5703125" style="325" customWidth="1"/>
    <col min="1804" max="1804" width="7.5703125" style="325" customWidth="1"/>
    <col min="1805" max="1808" width="7.140625" style="325" customWidth="1"/>
    <col min="1809" max="2055" width="9.140625" style="325"/>
    <col min="2056" max="2056" width="17.7109375" style="325" customWidth="1"/>
    <col min="2057" max="2057" width="16.140625" style="325" customWidth="1"/>
    <col min="2058" max="2058" width="5" style="325" customWidth="1"/>
    <col min="2059" max="2059" width="5.5703125" style="325" customWidth="1"/>
    <col min="2060" max="2060" width="7.5703125" style="325" customWidth="1"/>
    <col min="2061" max="2064" width="7.140625" style="325" customWidth="1"/>
    <col min="2065" max="2311" width="9.140625" style="325"/>
    <col min="2312" max="2312" width="17.7109375" style="325" customWidth="1"/>
    <col min="2313" max="2313" width="16.140625" style="325" customWidth="1"/>
    <col min="2314" max="2314" width="5" style="325" customWidth="1"/>
    <col min="2315" max="2315" width="5.5703125" style="325" customWidth="1"/>
    <col min="2316" max="2316" width="7.5703125" style="325" customWidth="1"/>
    <col min="2317" max="2320" width="7.140625" style="325" customWidth="1"/>
    <col min="2321" max="2567" width="9.140625" style="325"/>
    <col min="2568" max="2568" width="17.7109375" style="325" customWidth="1"/>
    <col min="2569" max="2569" width="16.140625" style="325" customWidth="1"/>
    <col min="2570" max="2570" width="5" style="325" customWidth="1"/>
    <col min="2571" max="2571" width="5.5703125" style="325" customWidth="1"/>
    <col min="2572" max="2572" width="7.5703125" style="325" customWidth="1"/>
    <col min="2573" max="2576" width="7.140625" style="325" customWidth="1"/>
    <col min="2577" max="2823" width="9.140625" style="325"/>
    <col min="2824" max="2824" width="17.7109375" style="325" customWidth="1"/>
    <col min="2825" max="2825" width="16.140625" style="325" customWidth="1"/>
    <col min="2826" max="2826" width="5" style="325" customWidth="1"/>
    <col min="2827" max="2827" width="5.5703125" style="325" customWidth="1"/>
    <col min="2828" max="2828" width="7.5703125" style="325" customWidth="1"/>
    <col min="2829" max="2832" width="7.140625" style="325" customWidth="1"/>
    <col min="2833" max="3079" width="9.140625" style="325"/>
    <col min="3080" max="3080" width="17.7109375" style="325" customWidth="1"/>
    <col min="3081" max="3081" width="16.140625" style="325" customWidth="1"/>
    <col min="3082" max="3082" width="5" style="325" customWidth="1"/>
    <col min="3083" max="3083" width="5.5703125" style="325" customWidth="1"/>
    <col min="3084" max="3084" width="7.5703125" style="325" customWidth="1"/>
    <col min="3085" max="3088" width="7.140625" style="325" customWidth="1"/>
    <col min="3089" max="3335" width="9.140625" style="325"/>
    <col min="3336" max="3336" width="17.7109375" style="325" customWidth="1"/>
    <col min="3337" max="3337" width="16.140625" style="325" customWidth="1"/>
    <col min="3338" max="3338" width="5" style="325" customWidth="1"/>
    <col min="3339" max="3339" width="5.5703125" style="325" customWidth="1"/>
    <col min="3340" max="3340" width="7.5703125" style="325" customWidth="1"/>
    <col min="3341" max="3344" width="7.140625" style="325" customWidth="1"/>
    <col min="3345" max="3591" width="9.140625" style="325"/>
    <col min="3592" max="3592" width="17.7109375" style="325" customWidth="1"/>
    <col min="3593" max="3593" width="16.140625" style="325" customWidth="1"/>
    <col min="3594" max="3594" width="5" style="325" customWidth="1"/>
    <col min="3595" max="3595" width="5.5703125" style="325" customWidth="1"/>
    <col min="3596" max="3596" width="7.5703125" style="325" customWidth="1"/>
    <col min="3597" max="3600" width="7.140625" style="325" customWidth="1"/>
    <col min="3601" max="3847" width="9.140625" style="325"/>
    <col min="3848" max="3848" width="17.7109375" style="325" customWidth="1"/>
    <col min="3849" max="3849" width="16.140625" style="325" customWidth="1"/>
    <col min="3850" max="3850" width="5" style="325" customWidth="1"/>
    <col min="3851" max="3851" width="5.5703125" style="325" customWidth="1"/>
    <col min="3852" max="3852" width="7.5703125" style="325" customWidth="1"/>
    <col min="3853" max="3856" width="7.140625" style="325" customWidth="1"/>
    <col min="3857" max="4103" width="9.140625" style="325"/>
    <col min="4104" max="4104" width="17.7109375" style="325" customWidth="1"/>
    <col min="4105" max="4105" width="16.140625" style="325" customWidth="1"/>
    <col min="4106" max="4106" width="5" style="325" customWidth="1"/>
    <col min="4107" max="4107" width="5.5703125" style="325" customWidth="1"/>
    <col min="4108" max="4108" width="7.5703125" style="325" customWidth="1"/>
    <col min="4109" max="4112" width="7.140625" style="325" customWidth="1"/>
    <col min="4113" max="4359" width="9.140625" style="325"/>
    <col min="4360" max="4360" width="17.7109375" style="325" customWidth="1"/>
    <col min="4361" max="4361" width="16.140625" style="325" customWidth="1"/>
    <col min="4362" max="4362" width="5" style="325" customWidth="1"/>
    <col min="4363" max="4363" width="5.5703125" style="325" customWidth="1"/>
    <col min="4364" max="4364" width="7.5703125" style="325" customWidth="1"/>
    <col min="4365" max="4368" width="7.140625" style="325" customWidth="1"/>
    <col min="4369" max="4615" width="9.140625" style="325"/>
    <col min="4616" max="4616" width="17.7109375" style="325" customWidth="1"/>
    <col min="4617" max="4617" width="16.140625" style="325" customWidth="1"/>
    <col min="4618" max="4618" width="5" style="325" customWidth="1"/>
    <col min="4619" max="4619" width="5.5703125" style="325" customWidth="1"/>
    <col min="4620" max="4620" width="7.5703125" style="325" customWidth="1"/>
    <col min="4621" max="4624" width="7.140625" style="325" customWidth="1"/>
    <col min="4625" max="4871" width="9.140625" style="325"/>
    <col min="4872" max="4872" width="17.7109375" style="325" customWidth="1"/>
    <col min="4873" max="4873" width="16.140625" style="325" customWidth="1"/>
    <col min="4874" max="4874" width="5" style="325" customWidth="1"/>
    <col min="4875" max="4875" width="5.5703125" style="325" customWidth="1"/>
    <col min="4876" max="4876" width="7.5703125" style="325" customWidth="1"/>
    <col min="4877" max="4880" width="7.140625" style="325" customWidth="1"/>
    <col min="4881" max="5127" width="9.140625" style="325"/>
    <col min="5128" max="5128" width="17.7109375" style="325" customWidth="1"/>
    <col min="5129" max="5129" width="16.140625" style="325" customWidth="1"/>
    <col min="5130" max="5130" width="5" style="325" customWidth="1"/>
    <col min="5131" max="5131" width="5.5703125" style="325" customWidth="1"/>
    <col min="5132" max="5132" width="7.5703125" style="325" customWidth="1"/>
    <col min="5133" max="5136" width="7.140625" style="325" customWidth="1"/>
    <col min="5137" max="5383" width="9.140625" style="325"/>
    <col min="5384" max="5384" width="17.7109375" style="325" customWidth="1"/>
    <col min="5385" max="5385" width="16.140625" style="325" customWidth="1"/>
    <col min="5386" max="5386" width="5" style="325" customWidth="1"/>
    <col min="5387" max="5387" width="5.5703125" style="325" customWidth="1"/>
    <col min="5388" max="5388" width="7.5703125" style="325" customWidth="1"/>
    <col min="5389" max="5392" width="7.140625" style="325" customWidth="1"/>
    <col min="5393" max="5639" width="9.140625" style="325"/>
    <col min="5640" max="5640" width="17.7109375" style="325" customWidth="1"/>
    <col min="5641" max="5641" width="16.140625" style="325" customWidth="1"/>
    <col min="5642" max="5642" width="5" style="325" customWidth="1"/>
    <col min="5643" max="5643" width="5.5703125" style="325" customWidth="1"/>
    <col min="5644" max="5644" width="7.5703125" style="325" customWidth="1"/>
    <col min="5645" max="5648" width="7.140625" style="325" customWidth="1"/>
    <col min="5649" max="5895" width="9.140625" style="325"/>
    <col min="5896" max="5896" width="17.7109375" style="325" customWidth="1"/>
    <col min="5897" max="5897" width="16.140625" style="325" customWidth="1"/>
    <col min="5898" max="5898" width="5" style="325" customWidth="1"/>
    <col min="5899" max="5899" width="5.5703125" style="325" customWidth="1"/>
    <col min="5900" max="5900" width="7.5703125" style="325" customWidth="1"/>
    <col min="5901" max="5904" width="7.140625" style="325" customWidth="1"/>
    <col min="5905" max="6151" width="9.140625" style="325"/>
    <col min="6152" max="6152" width="17.7109375" style="325" customWidth="1"/>
    <col min="6153" max="6153" width="16.140625" style="325" customWidth="1"/>
    <col min="6154" max="6154" width="5" style="325" customWidth="1"/>
    <col min="6155" max="6155" width="5.5703125" style="325" customWidth="1"/>
    <col min="6156" max="6156" width="7.5703125" style="325" customWidth="1"/>
    <col min="6157" max="6160" width="7.140625" style="325" customWidth="1"/>
    <col min="6161" max="6407" width="9.140625" style="325"/>
    <col min="6408" max="6408" width="17.7109375" style="325" customWidth="1"/>
    <col min="6409" max="6409" width="16.140625" style="325" customWidth="1"/>
    <col min="6410" max="6410" width="5" style="325" customWidth="1"/>
    <col min="6411" max="6411" width="5.5703125" style="325" customWidth="1"/>
    <col min="6412" max="6412" width="7.5703125" style="325" customWidth="1"/>
    <col min="6413" max="6416" width="7.140625" style="325" customWidth="1"/>
    <col min="6417" max="6663" width="9.140625" style="325"/>
    <col min="6664" max="6664" width="17.7109375" style="325" customWidth="1"/>
    <col min="6665" max="6665" width="16.140625" style="325" customWidth="1"/>
    <col min="6666" max="6666" width="5" style="325" customWidth="1"/>
    <col min="6667" max="6667" width="5.5703125" style="325" customWidth="1"/>
    <col min="6668" max="6668" width="7.5703125" style="325" customWidth="1"/>
    <col min="6669" max="6672" width="7.140625" style="325" customWidth="1"/>
    <col min="6673" max="6919" width="9.140625" style="325"/>
    <col min="6920" max="6920" width="17.7109375" style="325" customWidth="1"/>
    <col min="6921" max="6921" width="16.140625" style="325" customWidth="1"/>
    <col min="6922" max="6922" width="5" style="325" customWidth="1"/>
    <col min="6923" max="6923" width="5.5703125" style="325" customWidth="1"/>
    <col min="6924" max="6924" width="7.5703125" style="325" customWidth="1"/>
    <col min="6925" max="6928" width="7.140625" style="325" customWidth="1"/>
    <col min="6929" max="7175" width="9.140625" style="325"/>
    <col min="7176" max="7176" width="17.7109375" style="325" customWidth="1"/>
    <col min="7177" max="7177" width="16.140625" style="325" customWidth="1"/>
    <col min="7178" max="7178" width="5" style="325" customWidth="1"/>
    <col min="7179" max="7179" width="5.5703125" style="325" customWidth="1"/>
    <col min="7180" max="7180" width="7.5703125" style="325" customWidth="1"/>
    <col min="7181" max="7184" width="7.140625" style="325" customWidth="1"/>
    <col min="7185" max="7431" width="9.140625" style="325"/>
    <col min="7432" max="7432" width="17.7109375" style="325" customWidth="1"/>
    <col min="7433" max="7433" width="16.140625" style="325" customWidth="1"/>
    <col min="7434" max="7434" width="5" style="325" customWidth="1"/>
    <col min="7435" max="7435" width="5.5703125" style="325" customWidth="1"/>
    <col min="7436" max="7436" width="7.5703125" style="325" customWidth="1"/>
    <col min="7437" max="7440" width="7.140625" style="325" customWidth="1"/>
    <col min="7441" max="7687" width="9.140625" style="325"/>
    <col min="7688" max="7688" width="17.7109375" style="325" customWidth="1"/>
    <col min="7689" max="7689" width="16.140625" style="325" customWidth="1"/>
    <col min="7690" max="7690" width="5" style="325" customWidth="1"/>
    <col min="7691" max="7691" width="5.5703125" style="325" customWidth="1"/>
    <col min="7692" max="7692" width="7.5703125" style="325" customWidth="1"/>
    <col min="7693" max="7696" width="7.140625" style="325" customWidth="1"/>
    <col min="7697" max="7943" width="9.140625" style="325"/>
    <col min="7944" max="7944" width="17.7109375" style="325" customWidth="1"/>
    <col min="7945" max="7945" width="16.140625" style="325" customWidth="1"/>
    <col min="7946" max="7946" width="5" style="325" customWidth="1"/>
    <col min="7947" max="7947" width="5.5703125" style="325" customWidth="1"/>
    <col min="7948" max="7948" width="7.5703125" style="325" customWidth="1"/>
    <col min="7949" max="7952" width="7.140625" style="325" customWidth="1"/>
    <col min="7953" max="8199" width="9.140625" style="325"/>
    <col min="8200" max="8200" width="17.7109375" style="325" customWidth="1"/>
    <col min="8201" max="8201" width="16.140625" style="325" customWidth="1"/>
    <col min="8202" max="8202" width="5" style="325" customWidth="1"/>
    <col min="8203" max="8203" width="5.5703125" style="325" customWidth="1"/>
    <col min="8204" max="8204" width="7.5703125" style="325" customWidth="1"/>
    <col min="8205" max="8208" width="7.140625" style="325" customWidth="1"/>
    <col min="8209" max="8455" width="9.140625" style="325"/>
    <col min="8456" max="8456" width="17.7109375" style="325" customWidth="1"/>
    <col min="8457" max="8457" width="16.140625" style="325" customWidth="1"/>
    <col min="8458" max="8458" width="5" style="325" customWidth="1"/>
    <col min="8459" max="8459" width="5.5703125" style="325" customWidth="1"/>
    <col min="8460" max="8460" width="7.5703125" style="325" customWidth="1"/>
    <col min="8461" max="8464" width="7.140625" style="325" customWidth="1"/>
    <col min="8465" max="8711" width="9.140625" style="325"/>
    <col min="8712" max="8712" width="17.7109375" style="325" customWidth="1"/>
    <col min="8713" max="8713" width="16.140625" style="325" customWidth="1"/>
    <col min="8714" max="8714" width="5" style="325" customWidth="1"/>
    <col min="8715" max="8715" width="5.5703125" style="325" customWidth="1"/>
    <col min="8716" max="8716" width="7.5703125" style="325" customWidth="1"/>
    <col min="8717" max="8720" width="7.140625" style="325" customWidth="1"/>
    <col min="8721" max="8967" width="9.140625" style="325"/>
    <col min="8968" max="8968" width="17.7109375" style="325" customWidth="1"/>
    <col min="8969" max="8969" width="16.140625" style="325" customWidth="1"/>
    <col min="8970" max="8970" width="5" style="325" customWidth="1"/>
    <col min="8971" max="8971" width="5.5703125" style="325" customWidth="1"/>
    <col min="8972" max="8972" width="7.5703125" style="325" customWidth="1"/>
    <col min="8973" max="8976" width="7.140625" style="325" customWidth="1"/>
    <col min="8977" max="9223" width="9.140625" style="325"/>
    <col min="9224" max="9224" width="17.7109375" style="325" customWidth="1"/>
    <col min="9225" max="9225" width="16.140625" style="325" customWidth="1"/>
    <col min="9226" max="9226" width="5" style="325" customWidth="1"/>
    <col min="9227" max="9227" width="5.5703125" style="325" customWidth="1"/>
    <col min="9228" max="9228" width="7.5703125" style="325" customWidth="1"/>
    <col min="9229" max="9232" width="7.140625" style="325" customWidth="1"/>
    <col min="9233" max="9479" width="9.140625" style="325"/>
    <col min="9480" max="9480" width="17.7109375" style="325" customWidth="1"/>
    <col min="9481" max="9481" width="16.140625" style="325" customWidth="1"/>
    <col min="9482" max="9482" width="5" style="325" customWidth="1"/>
    <col min="9483" max="9483" width="5.5703125" style="325" customWidth="1"/>
    <col min="9484" max="9484" width="7.5703125" style="325" customWidth="1"/>
    <col min="9485" max="9488" width="7.140625" style="325" customWidth="1"/>
    <col min="9489" max="9735" width="9.140625" style="325"/>
    <col min="9736" max="9736" width="17.7109375" style="325" customWidth="1"/>
    <col min="9737" max="9737" width="16.140625" style="325" customWidth="1"/>
    <col min="9738" max="9738" width="5" style="325" customWidth="1"/>
    <col min="9739" max="9739" width="5.5703125" style="325" customWidth="1"/>
    <col min="9740" max="9740" width="7.5703125" style="325" customWidth="1"/>
    <col min="9741" max="9744" width="7.140625" style="325" customWidth="1"/>
    <col min="9745" max="9991" width="9.140625" style="325"/>
    <col min="9992" max="9992" width="17.7109375" style="325" customWidth="1"/>
    <col min="9993" max="9993" width="16.140625" style="325" customWidth="1"/>
    <col min="9994" max="9994" width="5" style="325" customWidth="1"/>
    <col min="9995" max="9995" width="5.5703125" style="325" customWidth="1"/>
    <col min="9996" max="9996" width="7.5703125" style="325" customWidth="1"/>
    <col min="9997" max="10000" width="7.140625" style="325" customWidth="1"/>
    <col min="10001" max="10247" width="9.140625" style="325"/>
    <col min="10248" max="10248" width="17.7109375" style="325" customWidth="1"/>
    <col min="10249" max="10249" width="16.140625" style="325" customWidth="1"/>
    <col min="10250" max="10250" width="5" style="325" customWidth="1"/>
    <col min="10251" max="10251" width="5.5703125" style="325" customWidth="1"/>
    <col min="10252" max="10252" width="7.5703125" style="325" customWidth="1"/>
    <col min="10253" max="10256" width="7.140625" style="325" customWidth="1"/>
    <col min="10257" max="10503" width="9.140625" style="325"/>
    <col min="10504" max="10504" width="17.7109375" style="325" customWidth="1"/>
    <col min="10505" max="10505" width="16.140625" style="325" customWidth="1"/>
    <col min="10506" max="10506" width="5" style="325" customWidth="1"/>
    <col min="10507" max="10507" width="5.5703125" style="325" customWidth="1"/>
    <col min="10508" max="10508" width="7.5703125" style="325" customWidth="1"/>
    <col min="10509" max="10512" width="7.140625" style="325" customWidth="1"/>
    <col min="10513" max="10759" width="9.140625" style="325"/>
    <col min="10760" max="10760" width="17.7109375" style="325" customWidth="1"/>
    <col min="10761" max="10761" width="16.140625" style="325" customWidth="1"/>
    <col min="10762" max="10762" width="5" style="325" customWidth="1"/>
    <col min="10763" max="10763" width="5.5703125" style="325" customWidth="1"/>
    <col min="10764" max="10764" width="7.5703125" style="325" customWidth="1"/>
    <col min="10765" max="10768" width="7.140625" style="325" customWidth="1"/>
    <col min="10769" max="11015" width="9.140625" style="325"/>
    <col min="11016" max="11016" width="17.7109375" style="325" customWidth="1"/>
    <col min="11017" max="11017" width="16.140625" style="325" customWidth="1"/>
    <col min="11018" max="11018" width="5" style="325" customWidth="1"/>
    <col min="11019" max="11019" width="5.5703125" style="325" customWidth="1"/>
    <col min="11020" max="11020" width="7.5703125" style="325" customWidth="1"/>
    <col min="11021" max="11024" width="7.140625" style="325" customWidth="1"/>
    <col min="11025" max="11271" width="9.140625" style="325"/>
    <col min="11272" max="11272" width="17.7109375" style="325" customWidth="1"/>
    <col min="11273" max="11273" width="16.140625" style="325" customWidth="1"/>
    <col min="11274" max="11274" width="5" style="325" customWidth="1"/>
    <col min="11275" max="11275" width="5.5703125" style="325" customWidth="1"/>
    <col min="11276" max="11276" width="7.5703125" style="325" customWidth="1"/>
    <col min="11277" max="11280" width="7.140625" style="325" customWidth="1"/>
    <col min="11281" max="11527" width="9.140625" style="325"/>
    <col min="11528" max="11528" width="17.7109375" style="325" customWidth="1"/>
    <col min="11529" max="11529" width="16.140625" style="325" customWidth="1"/>
    <col min="11530" max="11530" width="5" style="325" customWidth="1"/>
    <col min="11531" max="11531" width="5.5703125" style="325" customWidth="1"/>
    <col min="11532" max="11532" width="7.5703125" style="325" customWidth="1"/>
    <col min="11533" max="11536" width="7.140625" style="325" customWidth="1"/>
    <col min="11537" max="11783" width="9.140625" style="325"/>
    <col min="11784" max="11784" width="17.7109375" style="325" customWidth="1"/>
    <col min="11785" max="11785" width="16.140625" style="325" customWidth="1"/>
    <col min="11786" max="11786" width="5" style="325" customWidth="1"/>
    <col min="11787" max="11787" width="5.5703125" style="325" customWidth="1"/>
    <col min="11788" max="11788" width="7.5703125" style="325" customWidth="1"/>
    <col min="11789" max="11792" width="7.140625" style="325" customWidth="1"/>
    <col min="11793" max="12039" width="9.140625" style="325"/>
    <col min="12040" max="12040" width="17.7109375" style="325" customWidth="1"/>
    <col min="12041" max="12041" width="16.140625" style="325" customWidth="1"/>
    <col min="12042" max="12042" width="5" style="325" customWidth="1"/>
    <col min="12043" max="12043" width="5.5703125" style="325" customWidth="1"/>
    <col min="12044" max="12044" width="7.5703125" style="325" customWidth="1"/>
    <col min="12045" max="12048" width="7.140625" style="325" customWidth="1"/>
    <col min="12049" max="12295" width="9.140625" style="325"/>
    <col min="12296" max="12296" width="17.7109375" style="325" customWidth="1"/>
    <col min="12297" max="12297" width="16.140625" style="325" customWidth="1"/>
    <col min="12298" max="12298" width="5" style="325" customWidth="1"/>
    <col min="12299" max="12299" width="5.5703125" style="325" customWidth="1"/>
    <col min="12300" max="12300" width="7.5703125" style="325" customWidth="1"/>
    <col min="12301" max="12304" width="7.140625" style="325" customWidth="1"/>
    <col min="12305" max="12551" width="9.140625" style="325"/>
    <col min="12552" max="12552" width="17.7109375" style="325" customWidth="1"/>
    <col min="12553" max="12553" width="16.140625" style="325" customWidth="1"/>
    <col min="12554" max="12554" width="5" style="325" customWidth="1"/>
    <col min="12555" max="12555" width="5.5703125" style="325" customWidth="1"/>
    <col min="12556" max="12556" width="7.5703125" style="325" customWidth="1"/>
    <col min="12557" max="12560" width="7.140625" style="325" customWidth="1"/>
    <col min="12561" max="12807" width="9.140625" style="325"/>
    <col min="12808" max="12808" width="17.7109375" style="325" customWidth="1"/>
    <col min="12809" max="12809" width="16.140625" style="325" customWidth="1"/>
    <col min="12810" max="12810" width="5" style="325" customWidth="1"/>
    <col min="12811" max="12811" width="5.5703125" style="325" customWidth="1"/>
    <col min="12812" max="12812" width="7.5703125" style="325" customWidth="1"/>
    <col min="12813" max="12816" width="7.140625" style="325" customWidth="1"/>
    <col min="12817" max="13063" width="9.140625" style="325"/>
    <col min="13064" max="13064" width="17.7109375" style="325" customWidth="1"/>
    <col min="13065" max="13065" width="16.140625" style="325" customWidth="1"/>
    <col min="13066" max="13066" width="5" style="325" customWidth="1"/>
    <col min="13067" max="13067" width="5.5703125" style="325" customWidth="1"/>
    <col min="13068" max="13068" width="7.5703125" style="325" customWidth="1"/>
    <col min="13069" max="13072" width="7.140625" style="325" customWidth="1"/>
    <col min="13073" max="13319" width="9.140625" style="325"/>
    <col min="13320" max="13320" width="17.7109375" style="325" customWidth="1"/>
    <col min="13321" max="13321" width="16.140625" style="325" customWidth="1"/>
    <col min="13322" max="13322" width="5" style="325" customWidth="1"/>
    <col min="13323" max="13323" width="5.5703125" style="325" customWidth="1"/>
    <col min="13324" max="13324" width="7.5703125" style="325" customWidth="1"/>
    <col min="13325" max="13328" width="7.140625" style="325" customWidth="1"/>
    <col min="13329" max="13575" width="9.140625" style="325"/>
    <col min="13576" max="13576" width="17.7109375" style="325" customWidth="1"/>
    <col min="13577" max="13577" width="16.140625" style="325" customWidth="1"/>
    <col min="13578" max="13578" width="5" style="325" customWidth="1"/>
    <col min="13579" max="13579" width="5.5703125" style="325" customWidth="1"/>
    <col min="13580" max="13580" width="7.5703125" style="325" customWidth="1"/>
    <col min="13581" max="13584" width="7.140625" style="325" customWidth="1"/>
    <col min="13585" max="13831" width="9.140625" style="325"/>
    <col min="13832" max="13832" width="17.7109375" style="325" customWidth="1"/>
    <col min="13833" max="13833" width="16.140625" style="325" customWidth="1"/>
    <col min="13834" max="13834" width="5" style="325" customWidth="1"/>
    <col min="13835" max="13835" width="5.5703125" style="325" customWidth="1"/>
    <col min="13836" max="13836" width="7.5703125" style="325" customWidth="1"/>
    <col min="13837" max="13840" width="7.140625" style="325" customWidth="1"/>
    <col min="13841" max="14087" width="9.140625" style="325"/>
    <col min="14088" max="14088" width="17.7109375" style="325" customWidth="1"/>
    <col min="14089" max="14089" width="16.140625" style="325" customWidth="1"/>
    <col min="14090" max="14090" width="5" style="325" customWidth="1"/>
    <col min="14091" max="14091" width="5.5703125" style="325" customWidth="1"/>
    <col min="14092" max="14092" width="7.5703125" style="325" customWidth="1"/>
    <col min="14093" max="14096" width="7.140625" style="325" customWidth="1"/>
    <col min="14097" max="14343" width="9.140625" style="325"/>
    <col min="14344" max="14344" width="17.7109375" style="325" customWidth="1"/>
    <col min="14345" max="14345" width="16.140625" style="325" customWidth="1"/>
    <col min="14346" max="14346" width="5" style="325" customWidth="1"/>
    <col min="14347" max="14347" width="5.5703125" style="325" customWidth="1"/>
    <col min="14348" max="14348" width="7.5703125" style="325" customWidth="1"/>
    <col min="14349" max="14352" width="7.140625" style="325" customWidth="1"/>
    <col min="14353" max="14599" width="9.140625" style="325"/>
    <col min="14600" max="14600" width="17.7109375" style="325" customWidth="1"/>
    <col min="14601" max="14601" width="16.140625" style="325" customWidth="1"/>
    <col min="14602" max="14602" width="5" style="325" customWidth="1"/>
    <col min="14603" max="14603" width="5.5703125" style="325" customWidth="1"/>
    <col min="14604" max="14604" width="7.5703125" style="325" customWidth="1"/>
    <col min="14605" max="14608" width="7.140625" style="325" customWidth="1"/>
    <col min="14609" max="14855" width="9.140625" style="325"/>
    <col min="14856" max="14856" width="17.7109375" style="325" customWidth="1"/>
    <col min="14857" max="14857" width="16.140625" style="325" customWidth="1"/>
    <col min="14858" max="14858" width="5" style="325" customWidth="1"/>
    <col min="14859" max="14859" width="5.5703125" style="325" customWidth="1"/>
    <col min="14860" max="14860" width="7.5703125" style="325" customWidth="1"/>
    <col min="14861" max="14864" width="7.140625" style="325" customWidth="1"/>
    <col min="14865" max="15111" width="9.140625" style="325"/>
    <col min="15112" max="15112" width="17.7109375" style="325" customWidth="1"/>
    <col min="15113" max="15113" width="16.140625" style="325" customWidth="1"/>
    <col min="15114" max="15114" width="5" style="325" customWidth="1"/>
    <col min="15115" max="15115" width="5.5703125" style="325" customWidth="1"/>
    <col min="15116" max="15116" width="7.5703125" style="325" customWidth="1"/>
    <col min="15117" max="15120" width="7.140625" style="325" customWidth="1"/>
    <col min="15121" max="15367" width="9.140625" style="325"/>
    <col min="15368" max="15368" width="17.7109375" style="325" customWidth="1"/>
    <col min="15369" max="15369" width="16.140625" style="325" customWidth="1"/>
    <col min="15370" max="15370" width="5" style="325" customWidth="1"/>
    <col min="15371" max="15371" width="5.5703125" style="325" customWidth="1"/>
    <col min="15372" max="15372" width="7.5703125" style="325" customWidth="1"/>
    <col min="15373" max="15376" width="7.140625" style="325" customWidth="1"/>
    <col min="15377" max="15623" width="9.140625" style="325"/>
    <col min="15624" max="15624" width="17.7109375" style="325" customWidth="1"/>
    <col min="15625" max="15625" width="16.140625" style="325" customWidth="1"/>
    <col min="15626" max="15626" width="5" style="325" customWidth="1"/>
    <col min="15627" max="15627" width="5.5703125" style="325" customWidth="1"/>
    <col min="15628" max="15628" width="7.5703125" style="325" customWidth="1"/>
    <col min="15629" max="15632" width="7.140625" style="325" customWidth="1"/>
    <col min="15633" max="15879" width="9.140625" style="325"/>
    <col min="15880" max="15880" width="17.7109375" style="325" customWidth="1"/>
    <col min="15881" max="15881" width="16.140625" style="325" customWidth="1"/>
    <col min="15882" max="15882" width="5" style="325" customWidth="1"/>
    <col min="15883" max="15883" width="5.5703125" style="325" customWidth="1"/>
    <col min="15884" max="15884" width="7.5703125" style="325" customWidth="1"/>
    <col min="15885" max="15888" width="7.140625" style="325" customWidth="1"/>
    <col min="15889" max="16135" width="9.140625" style="325"/>
    <col min="16136" max="16136" width="17.7109375" style="325" customWidth="1"/>
    <col min="16137" max="16137" width="16.140625" style="325" customWidth="1"/>
    <col min="16138" max="16138" width="5" style="325" customWidth="1"/>
    <col min="16139" max="16139" width="5.5703125" style="325" customWidth="1"/>
    <col min="16140" max="16140" width="7.5703125" style="325" customWidth="1"/>
    <col min="16141" max="16144" width="7.140625" style="325" customWidth="1"/>
    <col min="16145" max="16384" width="9.140625" style="325"/>
  </cols>
  <sheetData>
    <row r="1" spans="9:16">
      <c r="I1" s="125" t="s">
        <v>328</v>
      </c>
      <c r="J1" s="125"/>
      <c r="K1" s="125"/>
      <c r="L1" s="125"/>
      <c r="M1" s="125"/>
      <c r="N1" s="125"/>
    </row>
    <row r="2" spans="9:16">
      <c r="I2" s="326"/>
      <c r="J2" s="326"/>
      <c r="K2" s="326"/>
    </row>
    <row r="3" spans="9:16">
      <c r="I3" s="327"/>
      <c r="J3" s="327"/>
      <c r="K3" s="328" t="s">
        <v>329</v>
      </c>
      <c r="L3" s="329" t="s">
        <v>330</v>
      </c>
      <c r="M3" s="329" t="s">
        <v>331</v>
      </c>
      <c r="N3" s="329"/>
      <c r="O3" s="329"/>
      <c r="P3" s="329"/>
    </row>
    <row r="4" spans="9:16">
      <c r="I4" s="327"/>
      <c r="J4" s="327"/>
      <c r="K4" s="328"/>
      <c r="L4" s="329"/>
      <c r="M4" s="330" t="s">
        <v>332</v>
      </c>
      <c r="N4" s="330" t="s">
        <v>333</v>
      </c>
      <c r="O4" s="330" t="s">
        <v>334</v>
      </c>
      <c r="P4" s="330" t="s">
        <v>335</v>
      </c>
    </row>
    <row r="5" spans="9:16">
      <c r="I5" s="331" t="s">
        <v>336</v>
      </c>
      <c r="J5" s="331"/>
      <c r="K5" s="331"/>
      <c r="L5" s="331"/>
      <c r="M5" s="331"/>
      <c r="N5" s="331"/>
      <c r="O5" s="331"/>
      <c r="P5" s="331"/>
    </row>
    <row r="6" spans="9:16">
      <c r="I6" s="331" t="s">
        <v>337</v>
      </c>
      <c r="J6" s="331"/>
      <c r="K6" s="331"/>
      <c r="L6" s="331"/>
      <c r="M6" s="331"/>
      <c r="N6" s="331"/>
      <c r="O6" s="331"/>
      <c r="P6" s="331"/>
    </row>
    <row r="7" spans="9:16">
      <c r="I7" s="332" t="s">
        <v>338</v>
      </c>
      <c r="J7" s="316" t="s">
        <v>339</v>
      </c>
      <c r="K7" s="316" t="s">
        <v>340</v>
      </c>
      <c r="L7" s="333">
        <v>1257.6923000000002</v>
      </c>
      <c r="M7" s="333">
        <v>1257.6923000000002</v>
      </c>
      <c r="N7" s="333">
        <v>1257.6923000000002</v>
      </c>
      <c r="O7" s="333">
        <v>1374.1818000000001</v>
      </c>
      <c r="P7" s="333">
        <v>1374.1818000000001</v>
      </c>
    </row>
    <row r="8" spans="9:16">
      <c r="I8" s="332"/>
      <c r="J8" s="316" t="s">
        <v>341</v>
      </c>
      <c r="K8" s="316" t="s">
        <v>340</v>
      </c>
      <c r="L8" s="333">
        <v>1036.9231</v>
      </c>
      <c r="M8" s="333">
        <v>1036.9231</v>
      </c>
      <c r="N8" s="333">
        <v>1036.9231</v>
      </c>
      <c r="O8" s="333">
        <v>1115</v>
      </c>
      <c r="P8" s="333">
        <v>1115</v>
      </c>
    </row>
    <row r="9" spans="9:16">
      <c r="I9" s="332" t="s">
        <v>342</v>
      </c>
      <c r="J9" s="316" t="s">
        <v>339</v>
      </c>
      <c r="K9" s="316" t="s">
        <v>340</v>
      </c>
      <c r="L9" s="333">
        <v>679.23080000000004</v>
      </c>
      <c r="M9" s="333">
        <v>679.23080000000004</v>
      </c>
      <c r="N9" s="333">
        <v>679.23080000000004</v>
      </c>
      <c r="O9" s="333">
        <v>823.44</v>
      </c>
      <c r="P9" s="333">
        <v>823.44</v>
      </c>
    </row>
    <row r="10" spans="9:16">
      <c r="I10" s="332"/>
      <c r="J10" s="316" t="s">
        <v>341</v>
      </c>
      <c r="K10" s="316" t="s">
        <v>340</v>
      </c>
      <c r="L10" s="333">
        <v>707.69230000000005</v>
      </c>
      <c r="M10" s="333">
        <v>707.69230000000005</v>
      </c>
      <c r="N10" s="333">
        <v>707.69230000000005</v>
      </c>
      <c r="O10" s="333">
        <v>801.5</v>
      </c>
      <c r="P10" s="333">
        <v>801.5</v>
      </c>
    </row>
    <row r="11" spans="9:16">
      <c r="I11" s="321" t="s">
        <v>343</v>
      </c>
      <c r="J11" s="316"/>
      <c r="K11" s="316"/>
      <c r="L11" s="334"/>
      <c r="M11" s="334"/>
      <c r="N11" s="334"/>
      <c r="O11" s="334"/>
      <c r="P11" s="334"/>
    </row>
    <row r="12" spans="9:16">
      <c r="I12" s="332" t="s">
        <v>338</v>
      </c>
      <c r="J12" s="316" t="s">
        <v>339</v>
      </c>
      <c r="K12" s="316" t="s">
        <v>340</v>
      </c>
      <c r="L12" s="335">
        <v>888</v>
      </c>
      <c r="M12" s="335">
        <v>888</v>
      </c>
      <c r="N12" s="335">
        <v>888</v>
      </c>
      <c r="O12" s="335">
        <v>996.15380000000005</v>
      </c>
      <c r="P12" s="335">
        <v>996.15380000000005</v>
      </c>
    </row>
    <row r="13" spans="9:16">
      <c r="I13" s="332"/>
      <c r="J13" s="316" t="s">
        <v>341</v>
      </c>
      <c r="K13" s="316" t="s">
        <v>340</v>
      </c>
      <c r="L13" s="335">
        <v>811.5385</v>
      </c>
      <c r="M13" s="335">
        <v>811.5385</v>
      </c>
      <c r="N13" s="335">
        <v>811.5385</v>
      </c>
      <c r="O13" s="335">
        <v>958.33330000000001</v>
      </c>
      <c r="P13" s="335">
        <v>958.33330000000001</v>
      </c>
    </row>
    <row r="14" spans="9:16">
      <c r="I14" s="332" t="s">
        <v>342</v>
      </c>
      <c r="J14" s="316" t="s">
        <v>339</v>
      </c>
      <c r="K14" s="316" t="s">
        <v>340</v>
      </c>
      <c r="L14" s="335">
        <v>596.15380000000005</v>
      </c>
      <c r="M14" s="335">
        <v>596.15380000000005</v>
      </c>
      <c r="N14" s="335">
        <v>596.15380000000005</v>
      </c>
      <c r="O14" s="335">
        <v>758.16669999999999</v>
      </c>
      <c r="P14" s="335">
        <v>758.16669999999999</v>
      </c>
    </row>
    <row r="15" spans="9:16">
      <c r="I15" s="332"/>
      <c r="J15" s="316" t="s">
        <v>341</v>
      </c>
      <c r="K15" s="316" t="s">
        <v>340</v>
      </c>
      <c r="L15" s="335">
        <v>573.07690000000002</v>
      </c>
      <c r="M15" s="335">
        <v>573.07690000000002</v>
      </c>
      <c r="N15" s="335">
        <v>573.07690000000002</v>
      </c>
      <c r="O15" s="335">
        <v>775.72730000000001</v>
      </c>
      <c r="P15" s="335">
        <v>775.72730000000001</v>
      </c>
    </row>
    <row r="16" spans="9:16">
      <c r="I16" s="321" t="s">
        <v>344</v>
      </c>
      <c r="J16" s="316"/>
      <c r="K16" s="316"/>
      <c r="L16" s="334"/>
      <c r="M16" s="334"/>
      <c r="N16" s="334"/>
      <c r="O16" s="334"/>
      <c r="P16" s="334"/>
    </row>
    <row r="17" spans="9:16">
      <c r="I17" s="332" t="s">
        <v>345</v>
      </c>
      <c r="J17" s="316" t="s">
        <v>339</v>
      </c>
      <c r="K17" s="316" t="s">
        <v>340</v>
      </c>
      <c r="L17" s="335">
        <v>1242.3076999999998</v>
      </c>
      <c r="M17" s="335">
        <v>1242.3076999999998</v>
      </c>
      <c r="N17" s="335">
        <v>1242.3076999999998</v>
      </c>
      <c r="O17" s="335">
        <v>1331.9167</v>
      </c>
      <c r="P17" s="335">
        <v>1331.9167</v>
      </c>
    </row>
    <row r="18" spans="9:16">
      <c r="I18" s="332"/>
      <c r="J18" s="316" t="s">
        <v>341</v>
      </c>
      <c r="K18" s="316" t="s">
        <v>340</v>
      </c>
      <c r="L18" s="335">
        <v>1125</v>
      </c>
      <c r="M18" s="335">
        <v>1125</v>
      </c>
      <c r="N18" s="335">
        <v>1125</v>
      </c>
      <c r="O18" s="335">
        <v>1201.4545000000001</v>
      </c>
      <c r="P18" s="335">
        <v>1201.4545000000001</v>
      </c>
    </row>
    <row r="19" spans="9:16">
      <c r="I19" s="332" t="s">
        <v>342</v>
      </c>
      <c r="J19" s="316" t="s">
        <v>339</v>
      </c>
      <c r="K19" s="316" t="s">
        <v>340</v>
      </c>
      <c r="L19" s="335">
        <v>792.30769999999995</v>
      </c>
      <c r="M19" s="335">
        <v>792.30769999999995</v>
      </c>
      <c r="N19" s="335">
        <v>792.30769999999995</v>
      </c>
      <c r="O19" s="335">
        <v>937.8818</v>
      </c>
      <c r="P19" s="335">
        <v>937.8818</v>
      </c>
    </row>
    <row r="20" spans="9:16">
      <c r="I20" s="332"/>
      <c r="J20" s="316" t="s">
        <v>341</v>
      </c>
      <c r="K20" s="316" t="s">
        <v>340</v>
      </c>
      <c r="L20" s="335">
        <v>761.5385</v>
      </c>
      <c r="M20" s="335">
        <v>761.5385</v>
      </c>
      <c r="N20" s="335">
        <v>761.5385</v>
      </c>
      <c r="O20" s="335">
        <v>878.79090000000008</v>
      </c>
      <c r="P20" s="335">
        <v>878.79090000000008</v>
      </c>
    </row>
    <row r="21" spans="9:16">
      <c r="I21" s="332" t="s">
        <v>346</v>
      </c>
      <c r="J21" s="316" t="s">
        <v>339</v>
      </c>
      <c r="K21" s="316" t="s">
        <v>340</v>
      </c>
      <c r="L21" s="335">
        <v>197.33329999999998</v>
      </c>
      <c r="M21" s="335">
        <v>197.33329999999998</v>
      </c>
      <c r="N21" s="335">
        <v>197.33329999999998</v>
      </c>
      <c r="O21" s="335">
        <v>220.5333</v>
      </c>
      <c r="P21" s="335">
        <v>220.5333</v>
      </c>
    </row>
    <row r="22" spans="9:16">
      <c r="I22" s="332"/>
      <c r="J22" s="316" t="s">
        <v>341</v>
      </c>
      <c r="K22" s="316" t="s">
        <v>340</v>
      </c>
      <c r="L22" s="335">
        <v>162</v>
      </c>
      <c r="M22" s="335">
        <v>162</v>
      </c>
      <c r="N22" s="335">
        <v>162</v>
      </c>
      <c r="O22" s="335">
        <v>159.36150000000001</v>
      </c>
      <c r="P22" s="335">
        <v>159.36150000000001</v>
      </c>
    </row>
    <row r="23" spans="9:16">
      <c r="I23" s="332" t="s">
        <v>347</v>
      </c>
      <c r="J23" s="316" t="s">
        <v>339</v>
      </c>
      <c r="K23" s="316" t="s">
        <v>340</v>
      </c>
      <c r="L23" s="335">
        <v>141.33329999999998</v>
      </c>
      <c r="M23" s="335">
        <v>141.33329999999998</v>
      </c>
      <c r="N23" s="335">
        <v>141.33329999999998</v>
      </c>
      <c r="O23" s="335">
        <v>160.41670000000002</v>
      </c>
      <c r="P23" s="335">
        <v>160.41670000000002</v>
      </c>
    </row>
    <row r="24" spans="9:16">
      <c r="I24" s="332"/>
      <c r="J24" s="316" t="s">
        <v>341</v>
      </c>
      <c r="K24" s="316" t="s">
        <v>340</v>
      </c>
      <c r="L24" s="335">
        <v>105.33330000000001</v>
      </c>
      <c r="M24" s="335">
        <v>105.33330000000001</v>
      </c>
      <c r="N24" s="335">
        <v>105.33330000000001</v>
      </c>
      <c r="O24" s="335">
        <v>116.66669999999999</v>
      </c>
      <c r="P24" s="335">
        <v>116.66669999999999</v>
      </c>
    </row>
    <row r="25" spans="9:16">
      <c r="I25" s="331" t="s">
        <v>348</v>
      </c>
      <c r="J25" s="336"/>
      <c r="K25" s="336"/>
      <c r="L25" s="331"/>
      <c r="M25" s="337"/>
      <c r="N25" s="337"/>
      <c r="O25" s="337"/>
      <c r="P25" s="337"/>
    </row>
    <row r="26" spans="9:16">
      <c r="I26" s="338" t="s">
        <v>349</v>
      </c>
      <c r="J26" s="338"/>
      <c r="K26" s="316" t="s">
        <v>350</v>
      </c>
      <c r="L26" s="331" t="s">
        <v>351</v>
      </c>
      <c r="M26" s="339" t="s">
        <v>351</v>
      </c>
      <c r="N26" s="339" t="s">
        <v>351</v>
      </c>
      <c r="O26" s="339" t="s">
        <v>351</v>
      </c>
      <c r="P26" s="339" t="s">
        <v>351</v>
      </c>
    </row>
    <row r="27" spans="9:16">
      <c r="I27" s="338" t="s">
        <v>352</v>
      </c>
      <c r="J27" s="338"/>
      <c r="K27" s="316" t="s">
        <v>350</v>
      </c>
      <c r="L27" s="331">
        <v>55.3</v>
      </c>
      <c r="M27" s="340">
        <v>55.3</v>
      </c>
      <c r="N27" s="340">
        <v>58.7</v>
      </c>
      <c r="O27" s="340">
        <v>85</v>
      </c>
      <c r="P27" s="340">
        <v>75</v>
      </c>
    </row>
    <row r="28" spans="9:16">
      <c r="I28" s="338" t="s">
        <v>353</v>
      </c>
      <c r="J28" s="338"/>
      <c r="K28" s="341" t="s">
        <v>354</v>
      </c>
      <c r="L28" s="331">
        <v>14</v>
      </c>
      <c r="M28" s="340">
        <v>17.3</v>
      </c>
      <c r="N28" s="340">
        <v>17.3</v>
      </c>
      <c r="O28" s="340">
        <v>16.3</v>
      </c>
      <c r="P28" s="340">
        <v>16.3</v>
      </c>
    </row>
    <row r="29" spans="9:16">
      <c r="I29" s="338" t="s">
        <v>355</v>
      </c>
      <c r="J29" s="338"/>
      <c r="K29" s="341" t="s">
        <v>354</v>
      </c>
      <c r="L29" s="342">
        <v>30</v>
      </c>
      <c r="M29" s="340">
        <v>30</v>
      </c>
      <c r="N29" s="340">
        <v>30</v>
      </c>
      <c r="O29" s="340">
        <v>25.7</v>
      </c>
      <c r="P29" s="340">
        <v>25.7</v>
      </c>
    </row>
    <row r="30" spans="9:16">
      <c r="I30" s="332" t="s">
        <v>356</v>
      </c>
      <c r="J30" s="332"/>
      <c r="K30" s="343" t="s">
        <v>354</v>
      </c>
      <c r="L30" s="331">
        <v>22.3</v>
      </c>
      <c r="M30" s="340">
        <v>26.6</v>
      </c>
      <c r="N30" s="340">
        <v>26</v>
      </c>
      <c r="O30" s="340">
        <v>25</v>
      </c>
      <c r="P30" s="340">
        <v>25</v>
      </c>
    </row>
    <row r="31" spans="9:16">
      <c r="I31" s="332" t="s">
        <v>357</v>
      </c>
      <c r="J31" s="332"/>
      <c r="K31" s="343" t="s">
        <v>354</v>
      </c>
      <c r="L31" s="331">
        <v>26.7</v>
      </c>
      <c r="M31" s="340">
        <v>27.6</v>
      </c>
      <c r="N31" s="340">
        <v>31.7</v>
      </c>
      <c r="O31" s="340">
        <v>30</v>
      </c>
      <c r="P31" s="340">
        <v>30</v>
      </c>
    </row>
    <row r="32" spans="9:16">
      <c r="I32" s="332" t="s">
        <v>358</v>
      </c>
      <c r="J32" s="332"/>
      <c r="K32" s="343" t="s">
        <v>354</v>
      </c>
      <c r="L32" s="342">
        <v>11</v>
      </c>
      <c r="M32" s="340">
        <v>10</v>
      </c>
      <c r="N32" s="340">
        <v>8</v>
      </c>
      <c r="O32" s="340">
        <v>5</v>
      </c>
      <c r="P32" s="340">
        <v>5</v>
      </c>
    </row>
    <row r="33" spans="9:16">
      <c r="I33" s="332" t="s">
        <v>359</v>
      </c>
      <c r="J33" s="332"/>
      <c r="K33" s="330" t="s">
        <v>354</v>
      </c>
      <c r="L33" s="331">
        <v>17.7</v>
      </c>
      <c r="M33" s="340">
        <v>30</v>
      </c>
      <c r="N33" s="340">
        <v>32</v>
      </c>
      <c r="O33" s="340">
        <v>31.3</v>
      </c>
      <c r="P33" s="344" t="s">
        <v>351</v>
      </c>
    </row>
    <row r="34" spans="9:16">
      <c r="K34" s="345"/>
    </row>
    <row r="35" spans="9:16">
      <c r="K35" s="345"/>
    </row>
  </sheetData>
  <mergeCells count="21">
    <mergeCell ref="I31:J31"/>
    <mergeCell ref="I32:J32"/>
    <mergeCell ref="I33:J33"/>
    <mergeCell ref="I23:I24"/>
    <mergeCell ref="I26:J26"/>
    <mergeCell ref="I27:J27"/>
    <mergeCell ref="I28:J28"/>
    <mergeCell ref="I29:J29"/>
    <mergeCell ref="I30:J30"/>
    <mergeCell ref="I9:I10"/>
    <mergeCell ref="I12:I13"/>
    <mergeCell ref="I14:I15"/>
    <mergeCell ref="I17:I18"/>
    <mergeCell ref="I19:I20"/>
    <mergeCell ref="I21:I22"/>
    <mergeCell ref="I1:N1"/>
    <mergeCell ref="I3:J4"/>
    <mergeCell ref="K3:K4"/>
    <mergeCell ref="L3:L4"/>
    <mergeCell ref="M3:P3"/>
    <mergeCell ref="I7:I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34" workbookViewId="0">
      <selection activeCell="P52" sqref="P52"/>
    </sheetView>
  </sheetViews>
  <sheetFormatPr defaultRowHeight="12.75"/>
  <cols>
    <col min="1" max="1" width="13.42578125" style="82" customWidth="1"/>
    <col min="2" max="3" width="6.85546875" style="82" customWidth="1"/>
    <col min="4" max="12" width="6.85546875" style="346" customWidth="1"/>
    <col min="13" max="13" width="6.85546875" style="83" customWidth="1"/>
    <col min="14" max="15" width="6.85546875" style="346" customWidth="1"/>
    <col min="16" max="256" width="9.140625" style="82"/>
    <col min="257" max="257" width="13.42578125" style="82" customWidth="1"/>
    <col min="258" max="271" width="6.85546875" style="82" customWidth="1"/>
    <col min="272" max="512" width="9.140625" style="82"/>
    <col min="513" max="513" width="13.42578125" style="82" customWidth="1"/>
    <col min="514" max="527" width="6.85546875" style="82" customWidth="1"/>
    <col min="528" max="768" width="9.140625" style="82"/>
    <col min="769" max="769" width="13.42578125" style="82" customWidth="1"/>
    <col min="770" max="783" width="6.85546875" style="82" customWidth="1"/>
    <col min="784" max="1024" width="9.140625" style="82"/>
    <col min="1025" max="1025" width="13.42578125" style="82" customWidth="1"/>
    <col min="1026" max="1039" width="6.85546875" style="82" customWidth="1"/>
    <col min="1040" max="1280" width="9.140625" style="82"/>
    <col min="1281" max="1281" width="13.42578125" style="82" customWidth="1"/>
    <col min="1282" max="1295" width="6.85546875" style="82" customWidth="1"/>
    <col min="1296" max="1536" width="9.140625" style="82"/>
    <col min="1537" max="1537" width="13.42578125" style="82" customWidth="1"/>
    <col min="1538" max="1551" width="6.85546875" style="82" customWidth="1"/>
    <col min="1552" max="1792" width="9.140625" style="82"/>
    <col min="1793" max="1793" width="13.42578125" style="82" customWidth="1"/>
    <col min="1794" max="1807" width="6.85546875" style="82" customWidth="1"/>
    <col min="1808" max="2048" width="9.140625" style="82"/>
    <col min="2049" max="2049" width="13.42578125" style="82" customWidth="1"/>
    <col min="2050" max="2063" width="6.85546875" style="82" customWidth="1"/>
    <col min="2064" max="2304" width="9.140625" style="82"/>
    <col min="2305" max="2305" width="13.42578125" style="82" customWidth="1"/>
    <col min="2306" max="2319" width="6.85546875" style="82" customWidth="1"/>
    <col min="2320" max="2560" width="9.140625" style="82"/>
    <col min="2561" max="2561" width="13.42578125" style="82" customWidth="1"/>
    <col min="2562" max="2575" width="6.85546875" style="82" customWidth="1"/>
    <col min="2576" max="2816" width="9.140625" style="82"/>
    <col min="2817" max="2817" width="13.42578125" style="82" customWidth="1"/>
    <col min="2818" max="2831" width="6.85546875" style="82" customWidth="1"/>
    <col min="2832" max="3072" width="9.140625" style="82"/>
    <col min="3073" max="3073" width="13.42578125" style="82" customWidth="1"/>
    <col min="3074" max="3087" width="6.85546875" style="82" customWidth="1"/>
    <col min="3088" max="3328" width="9.140625" style="82"/>
    <col min="3329" max="3329" width="13.42578125" style="82" customWidth="1"/>
    <col min="3330" max="3343" width="6.85546875" style="82" customWidth="1"/>
    <col min="3344" max="3584" width="9.140625" style="82"/>
    <col min="3585" max="3585" width="13.42578125" style="82" customWidth="1"/>
    <col min="3586" max="3599" width="6.85546875" style="82" customWidth="1"/>
    <col min="3600" max="3840" width="9.140625" style="82"/>
    <col min="3841" max="3841" width="13.42578125" style="82" customWidth="1"/>
    <col min="3842" max="3855" width="6.85546875" style="82" customWidth="1"/>
    <col min="3856" max="4096" width="9.140625" style="82"/>
    <col min="4097" max="4097" width="13.42578125" style="82" customWidth="1"/>
    <col min="4098" max="4111" width="6.85546875" style="82" customWidth="1"/>
    <col min="4112" max="4352" width="9.140625" style="82"/>
    <col min="4353" max="4353" width="13.42578125" style="82" customWidth="1"/>
    <col min="4354" max="4367" width="6.85546875" style="82" customWidth="1"/>
    <col min="4368" max="4608" width="9.140625" style="82"/>
    <col min="4609" max="4609" width="13.42578125" style="82" customWidth="1"/>
    <col min="4610" max="4623" width="6.85546875" style="82" customWidth="1"/>
    <col min="4624" max="4864" width="9.140625" style="82"/>
    <col min="4865" max="4865" width="13.42578125" style="82" customWidth="1"/>
    <col min="4866" max="4879" width="6.85546875" style="82" customWidth="1"/>
    <col min="4880" max="5120" width="9.140625" style="82"/>
    <col min="5121" max="5121" width="13.42578125" style="82" customWidth="1"/>
    <col min="5122" max="5135" width="6.85546875" style="82" customWidth="1"/>
    <col min="5136" max="5376" width="9.140625" style="82"/>
    <col min="5377" max="5377" width="13.42578125" style="82" customWidth="1"/>
    <col min="5378" max="5391" width="6.85546875" style="82" customWidth="1"/>
    <col min="5392" max="5632" width="9.140625" style="82"/>
    <col min="5633" max="5633" width="13.42578125" style="82" customWidth="1"/>
    <col min="5634" max="5647" width="6.85546875" style="82" customWidth="1"/>
    <col min="5648" max="5888" width="9.140625" style="82"/>
    <col min="5889" max="5889" width="13.42578125" style="82" customWidth="1"/>
    <col min="5890" max="5903" width="6.85546875" style="82" customWidth="1"/>
    <col min="5904" max="6144" width="9.140625" style="82"/>
    <col min="6145" max="6145" width="13.42578125" style="82" customWidth="1"/>
    <col min="6146" max="6159" width="6.85546875" style="82" customWidth="1"/>
    <col min="6160" max="6400" width="9.140625" style="82"/>
    <col min="6401" max="6401" width="13.42578125" style="82" customWidth="1"/>
    <col min="6402" max="6415" width="6.85546875" style="82" customWidth="1"/>
    <col min="6416" max="6656" width="9.140625" style="82"/>
    <col min="6657" max="6657" width="13.42578125" style="82" customWidth="1"/>
    <col min="6658" max="6671" width="6.85546875" style="82" customWidth="1"/>
    <col min="6672" max="6912" width="9.140625" style="82"/>
    <col min="6913" max="6913" width="13.42578125" style="82" customWidth="1"/>
    <col min="6914" max="6927" width="6.85546875" style="82" customWidth="1"/>
    <col min="6928" max="7168" width="9.140625" style="82"/>
    <col min="7169" max="7169" width="13.42578125" style="82" customWidth="1"/>
    <col min="7170" max="7183" width="6.85546875" style="82" customWidth="1"/>
    <col min="7184" max="7424" width="9.140625" style="82"/>
    <col min="7425" max="7425" width="13.42578125" style="82" customWidth="1"/>
    <col min="7426" max="7439" width="6.85546875" style="82" customWidth="1"/>
    <col min="7440" max="7680" width="9.140625" style="82"/>
    <col min="7681" max="7681" width="13.42578125" style="82" customWidth="1"/>
    <col min="7682" max="7695" width="6.85546875" style="82" customWidth="1"/>
    <col min="7696" max="7936" width="9.140625" style="82"/>
    <col min="7937" max="7937" width="13.42578125" style="82" customWidth="1"/>
    <col min="7938" max="7951" width="6.85546875" style="82" customWidth="1"/>
    <col min="7952" max="8192" width="9.140625" style="82"/>
    <col min="8193" max="8193" width="13.42578125" style="82" customWidth="1"/>
    <col min="8194" max="8207" width="6.85546875" style="82" customWidth="1"/>
    <col min="8208" max="8448" width="9.140625" style="82"/>
    <col min="8449" max="8449" width="13.42578125" style="82" customWidth="1"/>
    <col min="8450" max="8463" width="6.85546875" style="82" customWidth="1"/>
    <col min="8464" max="8704" width="9.140625" style="82"/>
    <col min="8705" max="8705" width="13.42578125" style="82" customWidth="1"/>
    <col min="8706" max="8719" width="6.85546875" style="82" customWidth="1"/>
    <col min="8720" max="8960" width="9.140625" style="82"/>
    <col min="8961" max="8961" width="13.42578125" style="82" customWidth="1"/>
    <col min="8962" max="8975" width="6.85546875" style="82" customWidth="1"/>
    <col min="8976" max="9216" width="9.140625" style="82"/>
    <col min="9217" max="9217" width="13.42578125" style="82" customWidth="1"/>
    <col min="9218" max="9231" width="6.85546875" style="82" customWidth="1"/>
    <col min="9232" max="9472" width="9.140625" style="82"/>
    <col min="9473" max="9473" width="13.42578125" style="82" customWidth="1"/>
    <col min="9474" max="9487" width="6.85546875" style="82" customWidth="1"/>
    <col min="9488" max="9728" width="9.140625" style="82"/>
    <col min="9729" max="9729" width="13.42578125" style="82" customWidth="1"/>
    <col min="9730" max="9743" width="6.85546875" style="82" customWidth="1"/>
    <col min="9744" max="9984" width="9.140625" style="82"/>
    <col min="9985" max="9985" width="13.42578125" style="82" customWidth="1"/>
    <col min="9986" max="9999" width="6.85546875" style="82" customWidth="1"/>
    <col min="10000" max="10240" width="9.140625" style="82"/>
    <col min="10241" max="10241" width="13.42578125" style="82" customWidth="1"/>
    <col min="10242" max="10255" width="6.85546875" style="82" customWidth="1"/>
    <col min="10256" max="10496" width="9.140625" style="82"/>
    <col min="10497" max="10497" width="13.42578125" style="82" customWidth="1"/>
    <col min="10498" max="10511" width="6.85546875" style="82" customWidth="1"/>
    <col min="10512" max="10752" width="9.140625" style="82"/>
    <col min="10753" max="10753" width="13.42578125" style="82" customWidth="1"/>
    <col min="10754" max="10767" width="6.85546875" style="82" customWidth="1"/>
    <col min="10768" max="11008" width="9.140625" style="82"/>
    <col min="11009" max="11009" width="13.42578125" style="82" customWidth="1"/>
    <col min="11010" max="11023" width="6.85546875" style="82" customWidth="1"/>
    <col min="11024" max="11264" width="9.140625" style="82"/>
    <col min="11265" max="11265" width="13.42578125" style="82" customWidth="1"/>
    <col min="11266" max="11279" width="6.85546875" style="82" customWidth="1"/>
    <col min="11280" max="11520" width="9.140625" style="82"/>
    <col min="11521" max="11521" width="13.42578125" style="82" customWidth="1"/>
    <col min="11522" max="11535" width="6.85546875" style="82" customWidth="1"/>
    <col min="11536" max="11776" width="9.140625" style="82"/>
    <col min="11777" max="11777" width="13.42578125" style="82" customWidth="1"/>
    <col min="11778" max="11791" width="6.85546875" style="82" customWidth="1"/>
    <col min="11792" max="12032" width="9.140625" style="82"/>
    <col min="12033" max="12033" width="13.42578125" style="82" customWidth="1"/>
    <col min="12034" max="12047" width="6.85546875" style="82" customWidth="1"/>
    <col min="12048" max="12288" width="9.140625" style="82"/>
    <col min="12289" max="12289" width="13.42578125" style="82" customWidth="1"/>
    <col min="12290" max="12303" width="6.85546875" style="82" customWidth="1"/>
    <col min="12304" max="12544" width="9.140625" style="82"/>
    <col min="12545" max="12545" width="13.42578125" style="82" customWidth="1"/>
    <col min="12546" max="12559" width="6.85546875" style="82" customWidth="1"/>
    <col min="12560" max="12800" width="9.140625" style="82"/>
    <col min="12801" max="12801" width="13.42578125" style="82" customWidth="1"/>
    <col min="12802" max="12815" width="6.85546875" style="82" customWidth="1"/>
    <col min="12816" max="13056" width="9.140625" style="82"/>
    <col min="13057" max="13057" width="13.42578125" style="82" customWidth="1"/>
    <col min="13058" max="13071" width="6.85546875" style="82" customWidth="1"/>
    <col min="13072" max="13312" width="9.140625" style="82"/>
    <col min="13313" max="13313" width="13.42578125" style="82" customWidth="1"/>
    <col min="13314" max="13327" width="6.85546875" style="82" customWidth="1"/>
    <col min="13328" max="13568" width="9.140625" style="82"/>
    <col min="13569" max="13569" width="13.42578125" style="82" customWidth="1"/>
    <col min="13570" max="13583" width="6.85546875" style="82" customWidth="1"/>
    <col min="13584" max="13824" width="9.140625" style="82"/>
    <col min="13825" max="13825" width="13.42578125" style="82" customWidth="1"/>
    <col min="13826" max="13839" width="6.85546875" style="82" customWidth="1"/>
    <col min="13840" max="14080" width="9.140625" style="82"/>
    <col min="14081" max="14081" width="13.42578125" style="82" customWidth="1"/>
    <col min="14082" max="14095" width="6.85546875" style="82" customWidth="1"/>
    <col min="14096" max="14336" width="9.140625" style="82"/>
    <col min="14337" max="14337" width="13.42578125" style="82" customWidth="1"/>
    <col min="14338" max="14351" width="6.85546875" style="82" customWidth="1"/>
    <col min="14352" max="14592" width="9.140625" style="82"/>
    <col min="14593" max="14593" width="13.42578125" style="82" customWidth="1"/>
    <col min="14594" max="14607" width="6.85546875" style="82" customWidth="1"/>
    <col min="14608" max="14848" width="9.140625" style="82"/>
    <col min="14849" max="14849" width="13.42578125" style="82" customWidth="1"/>
    <col min="14850" max="14863" width="6.85546875" style="82" customWidth="1"/>
    <col min="14864" max="15104" width="9.140625" style="82"/>
    <col min="15105" max="15105" width="13.42578125" style="82" customWidth="1"/>
    <col min="15106" max="15119" width="6.85546875" style="82" customWidth="1"/>
    <col min="15120" max="15360" width="9.140625" style="82"/>
    <col min="15361" max="15361" width="13.42578125" style="82" customWidth="1"/>
    <col min="15362" max="15375" width="6.85546875" style="82" customWidth="1"/>
    <col min="15376" max="15616" width="9.140625" style="82"/>
    <col min="15617" max="15617" width="13.42578125" style="82" customWidth="1"/>
    <col min="15618" max="15631" width="6.85546875" style="82" customWidth="1"/>
    <col min="15632" max="15872" width="9.140625" style="82"/>
    <col min="15873" max="15873" width="13.42578125" style="82" customWidth="1"/>
    <col min="15874" max="15887" width="6.85546875" style="82" customWidth="1"/>
    <col min="15888" max="16128" width="9.140625" style="82"/>
    <col min="16129" max="16129" width="13.42578125" style="82" customWidth="1"/>
    <col min="16130" max="16143" width="6.85546875" style="82" customWidth="1"/>
    <col min="16144" max="16384" width="9.140625" style="82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3" ht="15">
      <c r="A33" s="347" t="s">
        <v>360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</row>
    <row r="34" spans="1:13" ht="21.75" customHeight="1">
      <c r="A34" s="82" t="s">
        <v>112</v>
      </c>
    </row>
    <row r="35" spans="1:13" s="351" customFormat="1" ht="43.5" customHeight="1">
      <c r="A35" s="87" t="s">
        <v>361</v>
      </c>
      <c r="B35" s="348" t="s">
        <v>362</v>
      </c>
      <c r="C35" s="348"/>
      <c r="D35" s="348" t="s">
        <v>363</v>
      </c>
      <c r="E35" s="348"/>
      <c r="F35" s="348" t="s">
        <v>364</v>
      </c>
      <c r="G35" s="348"/>
      <c r="H35" s="349" t="s">
        <v>365</v>
      </c>
      <c r="I35" s="350"/>
      <c r="J35" s="348" t="s">
        <v>366</v>
      </c>
      <c r="K35" s="348"/>
      <c r="L35" s="348" t="s">
        <v>367</v>
      </c>
      <c r="M35" s="348"/>
    </row>
    <row r="36" spans="1:13" s="353" customFormat="1" ht="16.5" customHeight="1">
      <c r="A36" s="7"/>
      <c r="B36" s="352">
        <v>2013</v>
      </c>
      <c r="C36" s="352">
        <v>2014</v>
      </c>
      <c r="D36" s="352">
        <v>2013</v>
      </c>
      <c r="E36" s="352">
        <v>2014</v>
      </c>
      <c r="F36" s="352">
        <v>2013</v>
      </c>
      <c r="G36" s="352">
        <v>2014</v>
      </c>
      <c r="H36" s="352">
        <v>2013</v>
      </c>
      <c r="I36" s="352">
        <v>2014</v>
      </c>
      <c r="J36" s="352">
        <v>2013</v>
      </c>
      <c r="K36" s="352">
        <v>2014</v>
      </c>
      <c r="L36" s="352">
        <v>2013</v>
      </c>
      <c r="M36" s="352">
        <v>2014</v>
      </c>
    </row>
    <row r="37" spans="1:13" s="353" customFormat="1" ht="14.25" customHeight="1">
      <c r="A37" s="354" t="s">
        <v>49</v>
      </c>
      <c r="B37" s="355">
        <v>1</v>
      </c>
      <c r="C37" s="355">
        <v>0</v>
      </c>
      <c r="D37" s="355">
        <v>1</v>
      </c>
      <c r="E37" s="355">
        <v>0</v>
      </c>
      <c r="F37" s="356">
        <v>4</v>
      </c>
      <c r="G37" s="356">
        <v>5</v>
      </c>
      <c r="H37" s="356">
        <v>0</v>
      </c>
      <c r="I37" s="356">
        <v>2</v>
      </c>
      <c r="J37" s="357">
        <v>0</v>
      </c>
      <c r="K37" s="357">
        <v>0</v>
      </c>
      <c r="L37" s="357">
        <v>0</v>
      </c>
      <c r="M37" s="357">
        <v>0</v>
      </c>
    </row>
    <row r="38" spans="1:13" s="353" customFormat="1" ht="14.25" customHeight="1">
      <c r="A38" s="358" t="s">
        <v>186</v>
      </c>
      <c r="B38" s="359">
        <v>2</v>
      </c>
      <c r="C38" s="359">
        <v>3</v>
      </c>
      <c r="D38" s="359">
        <v>2</v>
      </c>
      <c r="E38" s="359">
        <v>3</v>
      </c>
      <c r="F38" s="360">
        <v>1</v>
      </c>
      <c r="G38" s="360">
        <v>6</v>
      </c>
      <c r="H38" s="360">
        <v>0</v>
      </c>
      <c r="I38" s="360">
        <v>0</v>
      </c>
      <c r="J38" s="360">
        <v>0</v>
      </c>
      <c r="K38" s="360">
        <v>0</v>
      </c>
      <c r="L38" s="360">
        <v>0</v>
      </c>
      <c r="M38" s="360">
        <v>0</v>
      </c>
    </row>
    <row r="39" spans="1:13" s="353" customFormat="1" ht="14.25" customHeight="1">
      <c r="A39" s="358" t="s">
        <v>51</v>
      </c>
      <c r="B39" s="359">
        <v>23</v>
      </c>
      <c r="C39" s="359">
        <v>8</v>
      </c>
      <c r="D39" s="359">
        <v>23</v>
      </c>
      <c r="E39" s="359">
        <v>8</v>
      </c>
      <c r="F39" s="360">
        <v>2</v>
      </c>
      <c r="G39" s="360">
        <v>4</v>
      </c>
      <c r="H39" s="360">
        <v>1</v>
      </c>
      <c r="I39" s="360">
        <v>1</v>
      </c>
      <c r="J39" s="360">
        <v>0</v>
      </c>
      <c r="K39" s="360">
        <v>0</v>
      </c>
      <c r="L39" s="360">
        <v>0</v>
      </c>
      <c r="M39" s="360">
        <v>0</v>
      </c>
    </row>
    <row r="40" spans="1:13" s="353" customFormat="1" ht="14.25" customHeight="1">
      <c r="A40" s="358" t="s">
        <v>52</v>
      </c>
      <c r="B40" s="359">
        <v>0</v>
      </c>
      <c r="C40" s="359">
        <v>0</v>
      </c>
      <c r="D40" s="359">
        <v>0</v>
      </c>
      <c r="E40" s="359">
        <v>0</v>
      </c>
      <c r="F40" s="360">
        <v>1</v>
      </c>
      <c r="G40" s="360">
        <v>2</v>
      </c>
      <c r="H40" s="360">
        <v>0</v>
      </c>
      <c r="I40" s="360">
        <v>0</v>
      </c>
      <c r="J40" s="360">
        <v>0</v>
      </c>
      <c r="K40" s="360">
        <v>0</v>
      </c>
      <c r="L40" s="360">
        <v>0</v>
      </c>
      <c r="M40" s="360">
        <v>0</v>
      </c>
    </row>
    <row r="41" spans="1:13" s="353" customFormat="1" ht="14.25" customHeight="1">
      <c r="A41" s="358" t="s">
        <v>53</v>
      </c>
      <c r="B41" s="359">
        <v>0</v>
      </c>
      <c r="C41" s="359">
        <v>1</v>
      </c>
      <c r="D41" s="359">
        <v>0</v>
      </c>
      <c r="E41" s="359">
        <v>1</v>
      </c>
      <c r="F41" s="360">
        <v>2</v>
      </c>
      <c r="G41" s="360">
        <v>1</v>
      </c>
      <c r="H41" s="360">
        <v>1</v>
      </c>
      <c r="I41" s="360">
        <v>0</v>
      </c>
      <c r="J41" s="360">
        <v>0</v>
      </c>
      <c r="K41" s="360">
        <v>0</v>
      </c>
      <c r="L41" s="360">
        <v>0</v>
      </c>
      <c r="M41" s="360">
        <v>0</v>
      </c>
    </row>
    <row r="42" spans="1:13" s="353" customFormat="1" ht="14.25" customHeight="1">
      <c r="A42" s="358" t="s">
        <v>54</v>
      </c>
      <c r="B42" s="359">
        <v>3</v>
      </c>
      <c r="C42" s="359">
        <v>1</v>
      </c>
      <c r="D42" s="359">
        <v>3</v>
      </c>
      <c r="E42" s="359">
        <v>1</v>
      </c>
      <c r="F42" s="360">
        <v>1</v>
      </c>
      <c r="G42" s="360">
        <v>2</v>
      </c>
      <c r="H42" s="360">
        <v>0</v>
      </c>
      <c r="I42" s="360">
        <v>1</v>
      </c>
      <c r="J42" s="360">
        <v>0</v>
      </c>
      <c r="K42" s="360">
        <v>0</v>
      </c>
      <c r="L42" s="360">
        <v>0</v>
      </c>
      <c r="M42" s="360">
        <v>1</v>
      </c>
    </row>
    <row r="43" spans="1:13" s="353" customFormat="1" ht="14.25" customHeight="1">
      <c r="A43" s="358" t="s">
        <v>55</v>
      </c>
      <c r="B43" s="359">
        <v>0</v>
      </c>
      <c r="C43" s="359">
        <v>1</v>
      </c>
      <c r="D43" s="359">
        <v>0</v>
      </c>
      <c r="E43" s="359">
        <v>1</v>
      </c>
      <c r="F43" s="360">
        <v>5</v>
      </c>
      <c r="G43" s="360">
        <v>2</v>
      </c>
      <c r="H43" s="360">
        <v>1</v>
      </c>
      <c r="I43" s="360">
        <v>0</v>
      </c>
      <c r="J43" s="360">
        <v>0</v>
      </c>
      <c r="K43" s="360">
        <v>0</v>
      </c>
      <c r="L43" s="360">
        <v>0</v>
      </c>
      <c r="M43" s="360">
        <v>0</v>
      </c>
    </row>
    <row r="44" spans="1:13" s="353" customFormat="1" ht="14.25" customHeight="1">
      <c r="A44" s="358" t="s">
        <v>56</v>
      </c>
      <c r="B44" s="359">
        <v>5</v>
      </c>
      <c r="C44" s="359">
        <v>3</v>
      </c>
      <c r="D44" s="359">
        <v>5</v>
      </c>
      <c r="E44" s="359">
        <v>3</v>
      </c>
      <c r="F44" s="360">
        <v>4</v>
      </c>
      <c r="G44" s="360">
        <v>3</v>
      </c>
      <c r="H44" s="360">
        <v>0</v>
      </c>
      <c r="I44" s="360">
        <v>1</v>
      </c>
      <c r="J44" s="360">
        <v>0</v>
      </c>
      <c r="K44" s="360">
        <v>0</v>
      </c>
      <c r="L44" s="360">
        <v>0</v>
      </c>
      <c r="M44" s="360">
        <v>0</v>
      </c>
    </row>
    <row r="45" spans="1:13" s="353" customFormat="1" ht="14.25" customHeight="1">
      <c r="A45" s="358" t="s">
        <v>57</v>
      </c>
      <c r="B45" s="359">
        <v>1</v>
      </c>
      <c r="C45" s="359">
        <v>0</v>
      </c>
      <c r="D45" s="359">
        <v>1</v>
      </c>
      <c r="E45" s="359">
        <v>0</v>
      </c>
      <c r="F45" s="360">
        <v>7</v>
      </c>
      <c r="G45" s="360">
        <v>5</v>
      </c>
      <c r="H45" s="360">
        <v>1</v>
      </c>
      <c r="I45" s="360">
        <v>0</v>
      </c>
      <c r="J45" s="360">
        <v>0</v>
      </c>
      <c r="K45" s="360">
        <v>0</v>
      </c>
      <c r="L45" s="360">
        <v>0</v>
      </c>
      <c r="M45" s="360">
        <v>0</v>
      </c>
    </row>
    <row r="46" spans="1:13" s="353" customFormat="1" ht="14.25" customHeight="1">
      <c r="A46" s="358" t="s">
        <v>58</v>
      </c>
      <c r="B46" s="359">
        <v>1</v>
      </c>
      <c r="C46" s="359">
        <v>1</v>
      </c>
      <c r="D46" s="359">
        <v>1</v>
      </c>
      <c r="E46" s="359">
        <v>1</v>
      </c>
      <c r="F46" s="360">
        <v>2</v>
      </c>
      <c r="G46" s="360">
        <v>2</v>
      </c>
      <c r="H46" s="360">
        <v>0</v>
      </c>
      <c r="I46" s="360">
        <v>0</v>
      </c>
      <c r="J46" s="360">
        <v>1</v>
      </c>
      <c r="K46" s="360">
        <v>1</v>
      </c>
      <c r="L46" s="360">
        <v>0</v>
      </c>
      <c r="M46" s="360">
        <v>0</v>
      </c>
    </row>
    <row r="47" spans="1:13" s="353" customFormat="1" ht="14.25" customHeight="1">
      <c r="A47" s="358" t="s">
        <v>59</v>
      </c>
      <c r="B47" s="359">
        <v>5</v>
      </c>
      <c r="C47" s="359">
        <v>6</v>
      </c>
      <c r="D47" s="359">
        <v>5</v>
      </c>
      <c r="E47" s="359">
        <v>6</v>
      </c>
      <c r="F47" s="360">
        <v>3</v>
      </c>
      <c r="G47" s="360">
        <v>5</v>
      </c>
      <c r="H47" s="360">
        <v>0</v>
      </c>
      <c r="I47" s="360">
        <v>0</v>
      </c>
      <c r="J47" s="360">
        <v>0</v>
      </c>
      <c r="K47" s="360">
        <v>0</v>
      </c>
      <c r="L47" s="360">
        <v>0</v>
      </c>
      <c r="M47" s="360">
        <v>0</v>
      </c>
    </row>
    <row r="48" spans="1:13" s="353" customFormat="1" ht="14.25" customHeight="1">
      <c r="A48" s="358" t="s">
        <v>60</v>
      </c>
      <c r="B48" s="359">
        <v>8</v>
      </c>
      <c r="C48" s="359">
        <v>2</v>
      </c>
      <c r="D48" s="359">
        <v>8</v>
      </c>
      <c r="E48" s="359">
        <v>2</v>
      </c>
      <c r="F48" s="360">
        <v>2</v>
      </c>
      <c r="G48" s="360">
        <v>2</v>
      </c>
      <c r="H48" s="360">
        <v>1</v>
      </c>
      <c r="I48" s="360">
        <v>2</v>
      </c>
      <c r="J48" s="360">
        <v>0</v>
      </c>
      <c r="K48" s="360">
        <v>0</v>
      </c>
      <c r="L48" s="360">
        <v>0</v>
      </c>
      <c r="M48" s="360">
        <v>0</v>
      </c>
    </row>
    <row r="49" spans="1:15" s="353" customFormat="1" ht="14.25" customHeight="1">
      <c r="A49" s="358" t="s">
        <v>61</v>
      </c>
      <c r="B49" s="359">
        <v>19</v>
      </c>
      <c r="C49" s="359">
        <v>12</v>
      </c>
      <c r="D49" s="359">
        <v>19</v>
      </c>
      <c r="E49" s="359">
        <v>12</v>
      </c>
      <c r="F49" s="360">
        <v>11</v>
      </c>
      <c r="G49" s="360">
        <v>10</v>
      </c>
      <c r="H49" s="360">
        <v>1</v>
      </c>
      <c r="I49" s="360">
        <v>0</v>
      </c>
      <c r="J49" s="360">
        <v>0</v>
      </c>
      <c r="K49" s="360">
        <v>0</v>
      </c>
      <c r="L49" s="360">
        <v>0</v>
      </c>
      <c r="M49" s="360">
        <v>0</v>
      </c>
    </row>
    <row r="50" spans="1:15" s="353" customFormat="1" ht="14.25" customHeight="1">
      <c r="A50" s="358" t="s">
        <v>62</v>
      </c>
      <c r="B50" s="359">
        <v>229</v>
      </c>
      <c r="C50" s="359">
        <v>267</v>
      </c>
      <c r="D50" s="359">
        <v>229</v>
      </c>
      <c r="E50" s="359">
        <v>266</v>
      </c>
      <c r="F50" s="360">
        <v>29</v>
      </c>
      <c r="G50" s="360">
        <v>35</v>
      </c>
      <c r="H50" s="360">
        <v>9</v>
      </c>
      <c r="I50" s="360">
        <v>10</v>
      </c>
      <c r="J50" s="360">
        <v>3</v>
      </c>
      <c r="K50" s="360">
        <v>4</v>
      </c>
      <c r="L50" s="360">
        <v>1</v>
      </c>
      <c r="M50" s="360">
        <v>0</v>
      </c>
    </row>
    <row r="51" spans="1:15" s="353" customFormat="1" ht="14.25" customHeight="1">
      <c r="A51" s="361" t="s">
        <v>63</v>
      </c>
      <c r="B51" s="362">
        <v>5</v>
      </c>
      <c r="C51" s="362">
        <v>4</v>
      </c>
      <c r="D51" s="362">
        <v>5</v>
      </c>
      <c r="E51" s="362">
        <v>4</v>
      </c>
      <c r="F51" s="362">
        <v>5</v>
      </c>
      <c r="G51" s="362">
        <v>3</v>
      </c>
      <c r="H51" s="362">
        <v>0</v>
      </c>
      <c r="I51" s="362">
        <v>0</v>
      </c>
      <c r="J51" s="362">
        <v>0</v>
      </c>
      <c r="K51" s="362">
        <v>0</v>
      </c>
      <c r="L51" s="362">
        <v>0</v>
      </c>
      <c r="M51" s="362">
        <v>0</v>
      </c>
    </row>
    <row r="52" spans="1:15" ht="15" customHeight="1">
      <c r="A52" s="363" t="s">
        <v>65</v>
      </c>
      <c r="B52" s="364">
        <f>SUM(B37:B51)</f>
        <v>302</v>
      </c>
      <c r="C52" s="364">
        <f t="shared" ref="C52:M52" si="0">SUM(C37:C51)</f>
        <v>309</v>
      </c>
      <c r="D52" s="364">
        <f t="shared" si="0"/>
        <v>302</v>
      </c>
      <c r="E52" s="364">
        <f t="shared" si="0"/>
        <v>308</v>
      </c>
      <c r="F52" s="364">
        <f t="shared" si="0"/>
        <v>79</v>
      </c>
      <c r="G52" s="364">
        <f t="shared" si="0"/>
        <v>87</v>
      </c>
      <c r="H52" s="364">
        <f t="shared" si="0"/>
        <v>15</v>
      </c>
      <c r="I52" s="364">
        <f t="shared" si="0"/>
        <v>17</v>
      </c>
      <c r="J52" s="364">
        <f t="shared" si="0"/>
        <v>4</v>
      </c>
      <c r="K52" s="364">
        <f t="shared" si="0"/>
        <v>5</v>
      </c>
      <c r="L52" s="364">
        <f t="shared" si="0"/>
        <v>1</v>
      </c>
      <c r="M52" s="364">
        <f t="shared" si="0"/>
        <v>1</v>
      </c>
      <c r="N52" s="82"/>
      <c r="O52" s="82"/>
    </row>
  </sheetData>
  <mergeCells count="8">
    <mergeCell ref="A33:M33"/>
    <mergeCell ref="A35:A36"/>
    <mergeCell ref="B35:C35"/>
    <mergeCell ref="D35:E35"/>
    <mergeCell ref="F35:G35"/>
    <mergeCell ref="H35:I35"/>
    <mergeCell ref="J35:K35"/>
    <mergeCell ref="L35:M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Q22" sqref="Q22"/>
    </sheetView>
  </sheetViews>
  <sheetFormatPr defaultRowHeight="12.75"/>
  <cols>
    <col min="1" max="1" width="10" style="365" customWidth="1"/>
    <col min="2" max="3" width="6.140625" style="367" customWidth="1"/>
    <col min="4" max="4" width="6.7109375" style="367" customWidth="1"/>
    <col min="5" max="5" width="7.5703125" style="367" customWidth="1"/>
    <col min="6" max="15" width="6.140625" style="367" customWidth="1"/>
    <col min="16" max="16" width="9.140625" style="367"/>
    <col min="17" max="17" width="11.28515625" style="367" customWidth="1"/>
    <col min="18" max="256" width="9.140625" style="367"/>
    <col min="257" max="257" width="10" style="367" customWidth="1"/>
    <col min="258" max="259" width="6.140625" style="367" customWidth="1"/>
    <col min="260" max="260" width="6.7109375" style="367" customWidth="1"/>
    <col min="261" max="261" width="7.5703125" style="367" customWidth="1"/>
    <col min="262" max="271" width="6.140625" style="367" customWidth="1"/>
    <col min="272" max="272" width="9.140625" style="367"/>
    <col min="273" max="273" width="11.28515625" style="367" customWidth="1"/>
    <col min="274" max="512" width="9.140625" style="367"/>
    <col min="513" max="513" width="10" style="367" customWidth="1"/>
    <col min="514" max="515" width="6.140625" style="367" customWidth="1"/>
    <col min="516" max="516" width="6.7109375" style="367" customWidth="1"/>
    <col min="517" max="517" width="7.5703125" style="367" customWidth="1"/>
    <col min="518" max="527" width="6.140625" style="367" customWidth="1"/>
    <col min="528" max="528" width="9.140625" style="367"/>
    <col min="529" max="529" width="11.28515625" style="367" customWidth="1"/>
    <col min="530" max="768" width="9.140625" style="367"/>
    <col min="769" max="769" width="10" style="367" customWidth="1"/>
    <col min="770" max="771" width="6.140625" style="367" customWidth="1"/>
    <col min="772" max="772" width="6.7109375" style="367" customWidth="1"/>
    <col min="773" max="773" width="7.5703125" style="367" customWidth="1"/>
    <col min="774" max="783" width="6.140625" style="367" customWidth="1"/>
    <col min="784" max="784" width="9.140625" style="367"/>
    <col min="785" max="785" width="11.28515625" style="367" customWidth="1"/>
    <col min="786" max="1024" width="9.140625" style="367"/>
    <col min="1025" max="1025" width="10" style="367" customWidth="1"/>
    <col min="1026" max="1027" width="6.140625" style="367" customWidth="1"/>
    <col min="1028" max="1028" width="6.7109375" style="367" customWidth="1"/>
    <col min="1029" max="1029" width="7.5703125" style="367" customWidth="1"/>
    <col min="1030" max="1039" width="6.140625" style="367" customWidth="1"/>
    <col min="1040" max="1040" width="9.140625" style="367"/>
    <col min="1041" max="1041" width="11.28515625" style="367" customWidth="1"/>
    <col min="1042" max="1280" width="9.140625" style="367"/>
    <col min="1281" max="1281" width="10" style="367" customWidth="1"/>
    <col min="1282" max="1283" width="6.140625" style="367" customWidth="1"/>
    <col min="1284" max="1284" width="6.7109375" style="367" customWidth="1"/>
    <col min="1285" max="1285" width="7.5703125" style="367" customWidth="1"/>
    <col min="1286" max="1295" width="6.140625" style="367" customWidth="1"/>
    <col min="1296" max="1296" width="9.140625" style="367"/>
    <col min="1297" max="1297" width="11.28515625" style="367" customWidth="1"/>
    <col min="1298" max="1536" width="9.140625" style="367"/>
    <col min="1537" max="1537" width="10" style="367" customWidth="1"/>
    <col min="1538" max="1539" width="6.140625" style="367" customWidth="1"/>
    <col min="1540" max="1540" width="6.7109375" style="367" customWidth="1"/>
    <col min="1541" max="1541" width="7.5703125" style="367" customWidth="1"/>
    <col min="1542" max="1551" width="6.140625" style="367" customWidth="1"/>
    <col min="1552" max="1552" width="9.140625" style="367"/>
    <col min="1553" max="1553" width="11.28515625" style="367" customWidth="1"/>
    <col min="1554" max="1792" width="9.140625" style="367"/>
    <col min="1793" max="1793" width="10" style="367" customWidth="1"/>
    <col min="1794" max="1795" width="6.140625" style="367" customWidth="1"/>
    <col min="1796" max="1796" width="6.7109375" style="367" customWidth="1"/>
    <col min="1797" max="1797" width="7.5703125" style="367" customWidth="1"/>
    <col min="1798" max="1807" width="6.140625" style="367" customWidth="1"/>
    <col min="1808" max="1808" width="9.140625" style="367"/>
    <col min="1809" max="1809" width="11.28515625" style="367" customWidth="1"/>
    <col min="1810" max="2048" width="9.140625" style="367"/>
    <col min="2049" max="2049" width="10" style="367" customWidth="1"/>
    <col min="2050" max="2051" width="6.140625" style="367" customWidth="1"/>
    <col min="2052" max="2052" width="6.7109375" style="367" customWidth="1"/>
    <col min="2053" max="2053" width="7.5703125" style="367" customWidth="1"/>
    <col min="2054" max="2063" width="6.140625" style="367" customWidth="1"/>
    <col min="2064" max="2064" width="9.140625" style="367"/>
    <col min="2065" max="2065" width="11.28515625" style="367" customWidth="1"/>
    <col min="2066" max="2304" width="9.140625" style="367"/>
    <col min="2305" max="2305" width="10" style="367" customWidth="1"/>
    <col min="2306" max="2307" width="6.140625" style="367" customWidth="1"/>
    <col min="2308" max="2308" width="6.7109375" style="367" customWidth="1"/>
    <col min="2309" max="2309" width="7.5703125" style="367" customWidth="1"/>
    <col min="2310" max="2319" width="6.140625" style="367" customWidth="1"/>
    <col min="2320" max="2320" width="9.140625" style="367"/>
    <col min="2321" max="2321" width="11.28515625" style="367" customWidth="1"/>
    <col min="2322" max="2560" width="9.140625" style="367"/>
    <col min="2561" max="2561" width="10" style="367" customWidth="1"/>
    <col min="2562" max="2563" width="6.140625" style="367" customWidth="1"/>
    <col min="2564" max="2564" width="6.7109375" style="367" customWidth="1"/>
    <col min="2565" max="2565" width="7.5703125" style="367" customWidth="1"/>
    <col min="2566" max="2575" width="6.140625" style="367" customWidth="1"/>
    <col min="2576" max="2576" width="9.140625" style="367"/>
    <col min="2577" max="2577" width="11.28515625" style="367" customWidth="1"/>
    <col min="2578" max="2816" width="9.140625" style="367"/>
    <col min="2817" max="2817" width="10" style="367" customWidth="1"/>
    <col min="2818" max="2819" width="6.140625" style="367" customWidth="1"/>
    <col min="2820" max="2820" width="6.7109375" style="367" customWidth="1"/>
    <col min="2821" max="2821" width="7.5703125" style="367" customWidth="1"/>
    <col min="2822" max="2831" width="6.140625" style="367" customWidth="1"/>
    <col min="2832" max="2832" width="9.140625" style="367"/>
    <col min="2833" max="2833" width="11.28515625" style="367" customWidth="1"/>
    <col min="2834" max="3072" width="9.140625" style="367"/>
    <col min="3073" max="3073" width="10" style="367" customWidth="1"/>
    <col min="3074" max="3075" width="6.140625" style="367" customWidth="1"/>
    <col min="3076" max="3076" width="6.7109375" style="367" customWidth="1"/>
    <col min="3077" max="3077" width="7.5703125" style="367" customWidth="1"/>
    <col min="3078" max="3087" width="6.140625" style="367" customWidth="1"/>
    <col min="3088" max="3088" width="9.140625" style="367"/>
    <col min="3089" max="3089" width="11.28515625" style="367" customWidth="1"/>
    <col min="3090" max="3328" width="9.140625" style="367"/>
    <col min="3329" max="3329" width="10" style="367" customWidth="1"/>
    <col min="3330" max="3331" width="6.140625" style="367" customWidth="1"/>
    <col min="3332" max="3332" width="6.7109375" style="367" customWidth="1"/>
    <col min="3333" max="3333" width="7.5703125" style="367" customWidth="1"/>
    <col min="3334" max="3343" width="6.140625" style="367" customWidth="1"/>
    <col min="3344" max="3344" width="9.140625" style="367"/>
    <col min="3345" max="3345" width="11.28515625" style="367" customWidth="1"/>
    <col min="3346" max="3584" width="9.140625" style="367"/>
    <col min="3585" max="3585" width="10" style="367" customWidth="1"/>
    <col min="3586" max="3587" width="6.140625" style="367" customWidth="1"/>
    <col min="3588" max="3588" width="6.7109375" style="367" customWidth="1"/>
    <col min="3589" max="3589" width="7.5703125" style="367" customWidth="1"/>
    <col min="3590" max="3599" width="6.140625" style="367" customWidth="1"/>
    <col min="3600" max="3600" width="9.140625" style="367"/>
    <col min="3601" max="3601" width="11.28515625" style="367" customWidth="1"/>
    <col min="3602" max="3840" width="9.140625" style="367"/>
    <col min="3841" max="3841" width="10" style="367" customWidth="1"/>
    <col min="3842" max="3843" width="6.140625" style="367" customWidth="1"/>
    <col min="3844" max="3844" width="6.7109375" style="367" customWidth="1"/>
    <col min="3845" max="3845" width="7.5703125" style="367" customWidth="1"/>
    <col min="3846" max="3855" width="6.140625" style="367" customWidth="1"/>
    <col min="3856" max="3856" width="9.140625" style="367"/>
    <col min="3857" max="3857" width="11.28515625" style="367" customWidth="1"/>
    <col min="3858" max="4096" width="9.140625" style="367"/>
    <col min="4097" max="4097" width="10" style="367" customWidth="1"/>
    <col min="4098" max="4099" width="6.140625" style="367" customWidth="1"/>
    <col min="4100" max="4100" width="6.7109375" style="367" customWidth="1"/>
    <col min="4101" max="4101" width="7.5703125" style="367" customWidth="1"/>
    <col min="4102" max="4111" width="6.140625" style="367" customWidth="1"/>
    <col min="4112" max="4112" width="9.140625" style="367"/>
    <col min="4113" max="4113" width="11.28515625" style="367" customWidth="1"/>
    <col min="4114" max="4352" width="9.140625" style="367"/>
    <col min="4353" max="4353" width="10" style="367" customWidth="1"/>
    <col min="4354" max="4355" width="6.140625" style="367" customWidth="1"/>
    <col min="4356" max="4356" width="6.7109375" style="367" customWidth="1"/>
    <col min="4357" max="4357" width="7.5703125" style="367" customWidth="1"/>
    <col min="4358" max="4367" width="6.140625" style="367" customWidth="1"/>
    <col min="4368" max="4368" width="9.140625" style="367"/>
    <col min="4369" max="4369" width="11.28515625" style="367" customWidth="1"/>
    <col min="4370" max="4608" width="9.140625" style="367"/>
    <col min="4609" max="4609" width="10" style="367" customWidth="1"/>
    <col min="4610" max="4611" width="6.140625" style="367" customWidth="1"/>
    <col min="4612" max="4612" width="6.7109375" style="367" customWidth="1"/>
    <col min="4613" max="4613" width="7.5703125" style="367" customWidth="1"/>
    <col min="4614" max="4623" width="6.140625" style="367" customWidth="1"/>
    <col min="4624" max="4624" width="9.140625" style="367"/>
    <col min="4625" max="4625" width="11.28515625" style="367" customWidth="1"/>
    <col min="4626" max="4864" width="9.140625" style="367"/>
    <col min="4865" max="4865" width="10" style="367" customWidth="1"/>
    <col min="4866" max="4867" width="6.140625" style="367" customWidth="1"/>
    <col min="4868" max="4868" width="6.7109375" style="367" customWidth="1"/>
    <col min="4869" max="4869" width="7.5703125" style="367" customWidth="1"/>
    <col min="4870" max="4879" width="6.140625" style="367" customWidth="1"/>
    <col min="4880" max="4880" width="9.140625" style="367"/>
    <col min="4881" max="4881" width="11.28515625" style="367" customWidth="1"/>
    <col min="4882" max="5120" width="9.140625" style="367"/>
    <col min="5121" max="5121" width="10" style="367" customWidth="1"/>
    <col min="5122" max="5123" width="6.140625" style="367" customWidth="1"/>
    <col min="5124" max="5124" width="6.7109375" style="367" customWidth="1"/>
    <col min="5125" max="5125" width="7.5703125" style="367" customWidth="1"/>
    <col min="5126" max="5135" width="6.140625" style="367" customWidth="1"/>
    <col min="5136" max="5136" width="9.140625" style="367"/>
    <col min="5137" max="5137" width="11.28515625" style="367" customWidth="1"/>
    <col min="5138" max="5376" width="9.140625" style="367"/>
    <col min="5377" max="5377" width="10" style="367" customWidth="1"/>
    <col min="5378" max="5379" width="6.140625" style="367" customWidth="1"/>
    <col min="5380" max="5380" width="6.7109375" style="367" customWidth="1"/>
    <col min="5381" max="5381" width="7.5703125" style="367" customWidth="1"/>
    <col min="5382" max="5391" width="6.140625" style="367" customWidth="1"/>
    <col min="5392" max="5392" width="9.140625" style="367"/>
    <col min="5393" max="5393" width="11.28515625" style="367" customWidth="1"/>
    <col min="5394" max="5632" width="9.140625" style="367"/>
    <col min="5633" max="5633" width="10" style="367" customWidth="1"/>
    <col min="5634" max="5635" width="6.140625" style="367" customWidth="1"/>
    <col min="5636" max="5636" width="6.7109375" style="367" customWidth="1"/>
    <col min="5637" max="5637" width="7.5703125" style="367" customWidth="1"/>
    <col min="5638" max="5647" width="6.140625" style="367" customWidth="1"/>
    <col min="5648" max="5648" width="9.140625" style="367"/>
    <col min="5649" max="5649" width="11.28515625" style="367" customWidth="1"/>
    <col min="5650" max="5888" width="9.140625" style="367"/>
    <col min="5889" max="5889" width="10" style="367" customWidth="1"/>
    <col min="5890" max="5891" width="6.140625" style="367" customWidth="1"/>
    <col min="5892" max="5892" width="6.7109375" style="367" customWidth="1"/>
    <col min="5893" max="5893" width="7.5703125" style="367" customWidth="1"/>
    <col min="5894" max="5903" width="6.140625" style="367" customWidth="1"/>
    <col min="5904" max="5904" width="9.140625" style="367"/>
    <col min="5905" max="5905" width="11.28515625" style="367" customWidth="1"/>
    <col min="5906" max="6144" width="9.140625" style="367"/>
    <col min="6145" max="6145" width="10" style="367" customWidth="1"/>
    <col min="6146" max="6147" width="6.140625" style="367" customWidth="1"/>
    <col min="6148" max="6148" width="6.7109375" style="367" customWidth="1"/>
    <col min="6149" max="6149" width="7.5703125" style="367" customWidth="1"/>
    <col min="6150" max="6159" width="6.140625" style="367" customWidth="1"/>
    <col min="6160" max="6160" width="9.140625" style="367"/>
    <col min="6161" max="6161" width="11.28515625" style="367" customWidth="1"/>
    <col min="6162" max="6400" width="9.140625" style="367"/>
    <col min="6401" max="6401" width="10" style="367" customWidth="1"/>
    <col min="6402" max="6403" width="6.140625" style="367" customWidth="1"/>
    <col min="6404" max="6404" width="6.7109375" style="367" customWidth="1"/>
    <col min="6405" max="6405" width="7.5703125" style="367" customWidth="1"/>
    <col min="6406" max="6415" width="6.140625" style="367" customWidth="1"/>
    <col min="6416" max="6416" width="9.140625" style="367"/>
    <col min="6417" max="6417" width="11.28515625" style="367" customWidth="1"/>
    <col min="6418" max="6656" width="9.140625" style="367"/>
    <col min="6657" max="6657" width="10" style="367" customWidth="1"/>
    <col min="6658" max="6659" width="6.140625" style="367" customWidth="1"/>
    <col min="6660" max="6660" width="6.7109375" style="367" customWidth="1"/>
    <col min="6661" max="6661" width="7.5703125" style="367" customWidth="1"/>
    <col min="6662" max="6671" width="6.140625" style="367" customWidth="1"/>
    <col min="6672" max="6672" width="9.140625" style="367"/>
    <col min="6673" max="6673" width="11.28515625" style="367" customWidth="1"/>
    <col min="6674" max="6912" width="9.140625" style="367"/>
    <col min="6913" max="6913" width="10" style="367" customWidth="1"/>
    <col min="6914" max="6915" width="6.140625" style="367" customWidth="1"/>
    <col min="6916" max="6916" width="6.7109375" style="367" customWidth="1"/>
    <col min="6917" max="6917" width="7.5703125" style="367" customWidth="1"/>
    <col min="6918" max="6927" width="6.140625" style="367" customWidth="1"/>
    <col min="6928" max="6928" width="9.140625" style="367"/>
    <col min="6929" max="6929" width="11.28515625" style="367" customWidth="1"/>
    <col min="6930" max="7168" width="9.140625" style="367"/>
    <col min="7169" max="7169" width="10" style="367" customWidth="1"/>
    <col min="7170" max="7171" width="6.140625" style="367" customWidth="1"/>
    <col min="7172" max="7172" width="6.7109375" style="367" customWidth="1"/>
    <col min="7173" max="7173" width="7.5703125" style="367" customWidth="1"/>
    <col min="7174" max="7183" width="6.140625" style="367" customWidth="1"/>
    <col min="7184" max="7184" width="9.140625" style="367"/>
    <col min="7185" max="7185" width="11.28515625" style="367" customWidth="1"/>
    <col min="7186" max="7424" width="9.140625" style="367"/>
    <col min="7425" max="7425" width="10" style="367" customWidth="1"/>
    <col min="7426" max="7427" width="6.140625" style="367" customWidth="1"/>
    <col min="7428" max="7428" width="6.7109375" style="367" customWidth="1"/>
    <col min="7429" max="7429" width="7.5703125" style="367" customWidth="1"/>
    <col min="7430" max="7439" width="6.140625" style="367" customWidth="1"/>
    <col min="7440" max="7440" width="9.140625" style="367"/>
    <col min="7441" max="7441" width="11.28515625" style="367" customWidth="1"/>
    <col min="7442" max="7680" width="9.140625" style="367"/>
    <col min="7681" max="7681" width="10" style="367" customWidth="1"/>
    <col min="7682" max="7683" width="6.140625" style="367" customWidth="1"/>
    <col min="7684" max="7684" width="6.7109375" style="367" customWidth="1"/>
    <col min="7685" max="7685" width="7.5703125" style="367" customWidth="1"/>
    <col min="7686" max="7695" width="6.140625" style="367" customWidth="1"/>
    <col min="7696" max="7696" width="9.140625" style="367"/>
    <col min="7697" max="7697" width="11.28515625" style="367" customWidth="1"/>
    <col min="7698" max="7936" width="9.140625" style="367"/>
    <col min="7937" max="7937" width="10" style="367" customWidth="1"/>
    <col min="7938" max="7939" width="6.140625" style="367" customWidth="1"/>
    <col min="7940" max="7940" width="6.7109375" style="367" customWidth="1"/>
    <col min="7941" max="7941" width="7.5703125" style="367" customWidth="1"/>
    <col min="7942" max="7951" width="6.140625" style="367" customWidth="1"/>
    <col min="7952" max="7952" width="9.140625" style="367"/>
    <col min="7953" max="7953" width="11.28515625" style="367" customWidth="1"/>
    <col min="7954" max="8192" width="9.140625" style="367"/>
    <col min="8193" max="8193" width="10" style="367" customWidth="1"/>
    <col min="8194" max="8195" width="6.140625" style="367" customWidth="1"/>
    <col min="8196" max="8196" width="6.7109375" style="367" customWidth="1"/>
    <col min="8197" max="8197" width="7.5703125" style="367" customWidth="1"/>
    <col min="8198" max="8207" width="6.140625" style="367" customWidth="1"/>
    <col min="8208" max="8208" width="9.140625" style="367"/>
    <col min="8209" max="8209" width="11.28515625" style="367" customWidth="1"/>
    <col min="8210" max="8448" width="9.140625" style="367"/>
    <col min="8449" max="8449" width="10" style="367" customWidth="1"/>
    <col min="8450" max="8451" width="6.140625" style="367" customWidth="1"/>
    <col min="8452" max="8452" width="6.7109375" style="367" customWidth="1"/>
    <col min="8453" max="8453" width="7.5703125" style="367" customWidth="1"/>
    <col min="8454" max="8463" width="6.140625" style="367" customWidth="1"/>
    <col min="8464" max="8464" width="9.140625" style="367"/>
    <col min="8465" max="8465" width="11.28515625" style="367" customWidth="1"/>
    <col min="8466" max="8704" width="9.140625" style="367"/>
    <col min="8705" max="8705" width="10" style="367" customWidth="1"/>
    <col min="8706" max="8707" width="6.140625" style="367" customWidth="1"/>
    <col min="8708" max="8708" width="6.7109375" style="367" customWidth="1"/>
    <col min="8709" max="8709" width="7.5703125" style="367" customWidth="1"/>
    <col min="8710" max="8719" width="6.140625" style="367" customWidth="1"/>
    <col min="8720" max="8720" width="9.140625" style="367"/>
    <col min="8721" max="8721" width="11.28515625" style="367" customWidth="1"/>
    <col min="8722" max="8960" width="9.140625" style="367"/>
    <col min="8961" max="8961" width="10" style="367" customWidth="1"/>
    <col min="8962" max="8963" width="6.140625" style="367" customWidth="1"/>
    <col min="8964" max="8964" width="6.7109375" style="367" customWidth="1"/>
    <col min="8965" max="8965" width="7.5703125" style="367" customWidth="1"/>
    <col min="8966" max="8975" width="6.140625" style="367" customWidth="1"/>
    <col min="8976" max="8976" width="9.140625" style="367"/>
    <col min="8977" max="8977" width="11.28515625" style="367" customWidth="1"/>
    <col min="8978" max="9216" width="9.140625" style="367"/>
    <col min="9217" max="9217" width="10" style="367" customWidth="1"/>
    <col min="9218" max="9219" width="6.140625" style="367" customWidth="1"/>
    <col min="9220" max="9220" width="6.7109375" style="367" customWidth="1"/>
    <col min="9221" max="9221" width="7.5703125" style="367" customWidth="1"/>
    <col min="9222" max="9231" width="6.140625" style="367" customWidth="1"/>
    <col min="9232" max="9232" width="9.140625" style="367"/>
    <col min="9233" max="9233" width="11.28515625" style="367" customWidth="1"/>
    <col min="9234" max="9472" width="9.140625" style="367"/>
    <col min="9473" max="9473" width="10" style="367" customWidth="1"/>
    <col min="9474" max="9475" width="6.140625" style="367" customWidth="1"/>
    <col min="9476" max="9476" width="6.7109375" style="367" customWidth="1"/>
    <col min="9477" max="9477" width="7.5703125" style="367" customWidth="1"/>
    <col min="9478" max="9487" width="6.140625" style="367" customWidth="1"/>
    <col min="9488" max="9488" width="9.140625" style="367"/>
    <col min="9489" max="9489" width="11.28515625" style="367" customWidth="1"/>
    <col min="9490" max="9728" width="9.140625" style="367"/>
    <col min="9729" max="9729" width="10" style="367" customWidth="1"/>
    <col min="9730" max="9731" width="6.140625" style="367" customWidth="1"/>
    <col min="9732" max="9732" width="6.7109375" style="367" customWidth="1"/>
    <col min="9733" max="9733" width="7.5703125" style="367" customWidth="1"/>
    <col min="9734" max="9743" width="6.140625" style="367" customWidth="1"/>
    <col min="9744" max="9744" width="9.140625" style="367"/>
    <col min="9745" max="9745" width="11.28515625" style="367" customWidth="1"/>
    <col min="9746" max="9984" width="9.140625" style="367"/>
    <col min="9985" max="9985" width="10" style="367" customWidth="1"/>
    <col min="9986" max="9987" width="6.140625" style="367" customWidth="1"/>
    <col min="9988" max="9988" width="6.7109375" style="367" customWidth="1"/>
    <col min="9989" max="9989" width="7.5703125" style="367" customWidth="1"/>
    <col min="9990" max="9999" width="6.140625" style="367" customWidth="1"/>
    <col min="10000" max="10000" width="9.140625" style="367"/>
    <col min="10001" max="10001" width="11.28515625" style="367" customWidth="1"/>
    <col min="10002" max="10240" width="9.140625" style="367"/>
    <col min="10241" max="10241" width="10" style="367" customWidth="1"/>
    <col min="10242" max="10243" width="6.140625" style="367" customWidth="1"/>
    <col min="10244" max="10244" width="6.7109375" style="367" customWidth="1"/>
    <col min="10245" max="10245" width="7.5703125" style="367" customWidth="1"/>
    <col min="10246" max="10255" width="6.140625" style="367" customWidth="1"/>
    <col min="10256" max="10256" width="9.140625" style="367"/>
    <col min="10257" max="10257" width="11.28515625" style="367" customWidth="1"/>
    <col min="10258" max="10496" width="9.140625" style="367"/>
    <col min="10497" max="10497" width="10" style="367" customWidth="1"/>
    <col min="10498" max="10499" width="6.140625" style="367" customWidth="1"/>
    <col min="10500" max="10500" width="6.7109375" style="367" customWidth="1"/>
    <col min="10501" max="10501" width="7.5703125" style="367" customWidth="1"/>
    <col min="10502" max="10511" width="6.140625" style="367" customWidth="1"/>
    <col min="10512" max="10512" width="9.140625" style="367"/>
    <col min="10513" max="10513" width="11.28515625" style="367" customWidth="1"/>
    <col min="10514" max="10752" width="9.140625" style="367"/>
    <col min="10753" max="10753" width="10" style="367" customWidth="1"/>
    <col min="10754" max="10755" width="6.140625" style="367" customWidth="1"/>
    <col min="10756" max="10756" width="6.7109375" style="367" customWidth="1"/>
    <col min="10757" max="10757" width="7.5703125" style="367" customWidth="1"/>
    <col min="10758" max="10767" width="6.140625" style="367" customWidth="1"/>
    <col min="10768" max="10768" width="9.140625" style="367"/>
    <col min="10769" max="10769" width="11.28515625" style="367" customWidth="1"/>
    <col min="10770" max="11008" width="9.140625" style="367"/>
    <col min="11009" max="11009" width="10" style="367" customWidth="1"/>
    <col min="11010" max="11011" width="6.140625" style="367" customWidth="1"/>
    <col min="11012" max="11012" width="6.7109375" style="367" customWidth="1"/>
    <col min="11013" max="11013" width="7.5703125" style="367" customWidth="1"/>
    <col min="11014" max="11023" width="6.140625" style="367" customWidth="1"/>
    <col min="11024" max="11024" width="9.140625" style="367"/>
    <col min="11025" max="11025" width="11.28515625" style="367" customWidth="1"/>
    <col min="11026" max="11264" width="9.140625" style="367"/>
    <col min="11265" max="11265" width="10" style="367" customWidth="1"/>
    <col min="11266" max="11267" width="6.140625" style="367" customWidth="1"/>
    <col min="11268" max="11268" width="6.7109375" style="367" customWidth="1"/>
    <col min="11269" max="11269" width="7.5703125" style="367" customWidth="1"/>
    <col min="11270" max="11279" width="6.140625" style="367" customWidth="1"/>
    <col min="11280" max="11280" width="9.140625" style="367"/>
    <col min="11281" max="11281" width="11.28515625" style="367" customWidth="1"/>
    <col min="11282" max="11520" width="9.140625" style="367"/>
    <col min="11521" max="11521" width="10" style="367" customWidth="1"/>
    <col min="11522" max="11523" width="6.140625" style="367" customWidth="1"/>
    <col min="11524" max="11524" width="6.7109375" style="367" customWidth="1"/>
    <col min="11525" max="11525" width="7.5703125" style="367" customWidth="1"/>
    <col min="11526" max="11535" width="6.140625" style="367" customWidth="1"/>
    <col min="11536" max="11536" width="9.140625" style="367"/>
    <col min="11537" max="11537" width="11.28515625" style="367" customWidth="1"/>
    <col min="11538" max="11776" width="9.140625" style="367"/>
    <col min="11777" max="11777" width="10" style="367" customWidth="1"/>
    <col min="11778" max="11779" width="6.140625" style="367" customWidth="1"/>
    <col min="11780" max="11780" width="6.7109375" style="367" customWidth="1"/>
    <col min="11781" max="11781" width="7.5703125" style="367" customWidth="1"/>
    <col min="11782" max="11791" width="6.140625" style="367" customWidth="1"/>
    <col min="11792" max="11792" width="9.140625" style="367"/>
    <col min="11793" max="11793" width="11.28515625" style="367" customWidth="1"/>
    <col min="11794" max="12032" width="9.140625" style="367"/>
    <col min="12033" max="12033" width="10" style="367" customWidth="1"/>
    <col min="12034" max="12035" width="6.140625" style="367" customWidth="1"/>
    <col min="12036" max="12036" width="6.7109375" style="367" customWidth="1"/>
    <col min="12037" max="12037" width="7.5703125" style="367" customWidth="1"/>
    <col min="12038" max="12047" width="6.140625" style="367" customWidth="1"/>
    <col min="12048" max="12048" width="9.140625" style="367"/>
    <col min="12049" max="12049" width="11.28515625" style="367" customWidth="1"/>
    <col min="12050" max="12288" width="9.140625" style="367"/>
    <col min="12289" max="12289" width="10" style="367" customWidth="1"/>
    <col min="12290" max="12291" width="6.140625" style="367" customWidth="1"/>
    <col min="12292" max="12292" width="6.7109375" style="367" customWidth="1"/>
    <col min="12293" max="12293" width="7.5703125" style="367" customWidth="1"/>
    <col min="12294" max="12303" width="6.140625" style="367" customWidth="1"/>
    <col min="12304" max="12304" width="9.140625" style="367"/>
    <col min="12305" max="12305" width="11.28515625" style="367" customWidth="1"/>
    <col min="12306" max="12544" width="9.140625" style="367"/>
    <col min="12545" max="12545" width="10" style="367" customWidth="1"/>
    <col min="12546" max="12547" width="6.140625" style="367" customWidth="1"/>
    <col min="12548" max="12548" width="6.7109375" style="367" customWidth="1"/>
    <col min="12549" max="12549" width="7.5703125" style="367" customWidth="1"/>
    <col min="12550" max="12559" width="6.140625" style="367" customWidth="1"/>
    <col min="12560" max="12560" width="9.140625" style="367"/>
    <col min="12561" max="12561" width="11.28515625" style="367" customWidth="1"/>
    <col min="12562" max="12800" width="9.140625" style="367"/>
    <col min="12801" max="12801" width="10" style="367" customWidth="1"/>
    <col min="12802" max="12803" width="6.140625" style="367" customWidth="1"/>
    <col min="12804" max="12804" width="6.7109375" style="367" customWidth="1"/>
    <col min="12805" max="12805" width="7.5703125" style="367" customWidth="1"/>
    <col min="12806" max="12815" width="6.140625" style="367" customWidth="1"/>
    <col min="12816" max="12816" width="9.140625" style="367"/>
    <col min="12817" max="12817" width="11.28515625" style="367" customWidth="1"/>
    <col min="12818" max="13056" width="9.140625" style="367"/>
    <col min="13057" max="13057" width="10" style="367" customWidth="1"/>
    <col min="13058" max="13059" width="6.140625" style="367" customWidth="1"/>
    <col min="13060" max="13060" width="6.7109375" style="367" customWidth="1"/>
    <col min="13061" max="13061" width="7.5703125" style="367" customWidth="1"/>
    <col min="13062" max="13071" width="6.140625" style="367" customWidth="1"/>
    <col min="13072" max="13072" width="9.140625" style="367"/>
    <col min="13073" max="13073" width="11.28515625" style="367" customWidth="1"/>
    <col min="13074" max="13312" width="9.140625" style="367"/>
    <col min="13313" max="13313" width="10" style="367" customWidth="1"/>
    <col min="13314" max="13315" width="6.140625" style="367" customWidth="1"/>
    <col min="13316" max="13316" width="6.7109375" style="367" customWidth="1"/>
    <col min="13317" max="13317" width="7.5703125" style="367" customWidth="1"/>
    <col min="13318" max="13327" width="6.140625" style="367" customWidth="1"/>
    <col min="13328" max="13328" width="9.140625" style="367"/>
    <col min="13329" max="13329" width="11.28515625" style="367" customWidth="1"/>
    <col min="13330" max="13568" width="9.140625" style="367"/>
    <col min="13569" max="13569" width="10" style="367" customWidth="1"/>
    <col min="13570" max="13571" width="6.140625" style="367" customWidth="1"/>
    <col min="13572" max="13572" width="6.7109375" style="367" customWidth="1"/>
    <col min="13573" max="13573" width="7.5703125" style="367" customWidth="1"/>
    <col min="13574" max="13583" width="6.140625" style="367" customWidth="1"/>
    <col min="13584" max="13584" width="9.140625" style="367"/>
    <col min="13585" max="13585" width="11.28515625" style="367" customWidth="1"/>
    <col min="13586" max="13824" width="9.140625" style="367"/>
    <col min="13825" max="13825" width="10" style="367" customWidth="1"/>
    <col min="13826" max="13827" width="6.140625" style="367" customWidth="1"/>
    <col min="13828" max="13828" width="6.7109375" style="367" customWidth="1"/>
    <col min="13829" max="13829" width="7.5703125" style="367" customWidth="1"/>
    <col min="13830" max="13839" width="6.140625" style="367" customWidth="1"/>
    <col min="13840" max="13840" width="9.140625" style="367"/>
    <col min="13841" max="13841" width="11.28515625" style="367" customWidth="1"/>
    <col min="13842" max="14080" width="9.140625" style="367"/>
    <col min="14081" max="14081" width="10" style="367" customWidth="1"/>
    <col min="14082" max="14083" width="6.140625" style="367" customWidth="1"/>
    <col min="14084" max="14084" width="6.7109375" style="367" customWidth="1"/>
    <col min="14085" max="14085" width="7.5703125" style="367" customWidth="1"/>
    <col min="14086" max="14095" width="6.140625" style="367" customWidth="1"/>
    <col min="14096" max="14096" width="9.140625" style="367"/>
    <col min="14097" max="14097" width="11.28515625" style="367" customWidth="1"/>
    <col min="14098" max="14336" width="9.140625" style="367"/>
    <col min="14337" max="14337" width="10" style="367" customWidth="1"/>
    <col min="14338" max="14339" width="6.140625" style="367" customWidth="1"/>
    <col min="14340" max="14340" width="6.7109375" style="367" customWidth="1"/>
    <col min="14341" max="14341" width="7.5703125" style="367" customWidth="1"/>
    <col min="14342" max="14351" width="6.140625" style="367" customWidth="1"/>
    <col min="14352" max="14352" width="9.140625" style="367"/>
    <col min="14353" max="14353" width="11.28515625" style="367" customWidth="1"/>
    <col min="14354" max="14592" width="9.140625" style="367"/>
    <col min="14593" max="14593" width="10" style="367" customWidth="1"/>
    <col min="14594" max="14595" width="6.140625" style="367" customWidth="1"/>
    <col min="14596" max="14596" width="6.7109375" style="367" customWidth="1"/>
    <col min="14597" max="14597" width="7.5703125" style="367" customWidth="1"/>
    <col min="14598" max="14607" width="6.140625" style="367" customWidth="1"/>
    <col min="14608" max="14608" width="9.140625" style="367"/>
    <col min="14609" max="14609" width="11.28515625" style="367" customWidth="1"/>
    <col min="14610" max="14848" width="9.140625" style="367"/>
    <col min="14849" max="14849" width="10" style="367" customWidth="1"/>
    <col min="14850" max="14851" width="6.140625" style="367" customWidth="1"/>
    <col min="14852" max="14852" width="6.7109375" style="367" customWidth="1"/>
    <col min="14853" max="14853" width="7.5703125" style="367" customWidth="1"/>
    <col min="14854" max="14863" width="6.140625" style="367" customWidth="1"/>
    <col min="14864" max="14864" width="9.140625" style="367"/>
    <col min="14865" max="14865" width="11.28515625" style="367" customWidth="1"/>
    <col min="14866" max="15104" width="9.140625" style="367"/>
    <col min="15105" max="15105" width="10" style="367" customWidth="1"/>
    <col min="15106" max="15107" width="6.140625" style="367" customWidth="1"/>
    <col min="15108" max="15108" width="6.7109375" style="367" customWidth="1"/>
    <col min="15109" max="15109" width="7.5703125" style="367" customWidth="1"/>
    <col min="15110" max="15119" width="6.140625" style="367" customWidth="1"/>
    <col min="15120" max="15120" width="9.140625" style="367"/>
    <col min="15121" max="15121" width="11.28515625" style="367" customWidth="1"/>
    <col min="15122" max="15360" width="9.140625" style="367"/>
    <col min="15361" max="15361" width="10" style="367" customWidth="1"/>
    <col min="15362" max="15363" width="6.140625" style="367" customWidth="1"/>
    <col min="15364" max="15364" width="6.7109375" style="367" customWidth="1"/>
    <col min="15365" max="15365" width="7.5703125" style="367" customWidth="1"/>
    <col min="15366" max="15375" width="6.140625" style="367" customWidth="1"/>
    <col min="15376" max="15376" width="9.140625" style="367"/>
    <col min="15377" max="15377" width="11.28515625" style="367" customWidth="1"/>
    <col min="15378" max="15616" width="9.140625" style="367"/>
    <col min="15617" max="15617" width="10" style="367" customWidth="1"/>
    <col min="15618" max="15619" width="6.140625" style="367" customWidth="1"/>
    <col min="15620" max="15620" width="6.7109375" style="367" customWidth="1"/>
    <col min="15621" max="15621" width="7.5703125" style="367" customWidth="1"/>
    <col min="15622" max="15631" width="6.140625" style="367" customWidth="1"/>
    <col min="15632" max="15632" width="9.140625" style="367"/>
    <col min="15633" max="15633" width="11.28515625" style="367" customWidth="1"/>
    <col min="15634" max="15872" width="9.140625" style="367"/>
    <col min="15873" max="15873" width="10" style="367" customWidth="1"/>
    <col min="15874" max="15875" width="6.140625" style="367" customWidth="1"/>
    <col min="15876" max="15876" width="6.7109375" style="367" customWidth="1"/>
    <col min="15877" max="15877" width="7.5703125" style="367" customWidth="1"/>
    <col min="15878" max="15887" width="6.140625" style="367" customWidth="1"/>
    <col min="15888" max="15888" width="9.140625" style="367"/>
    <col min="15889" max="15889" width="11.28515625" style="367" customWidth="1"/>
    <col min="15890" max="16128" width="9.140625" style="367"/>
    <col min="16129" max="16129" width="10" style="367" customWidth="1"/>
    <col min="16130" max="16131" width="6.140625" style="367" customWidth="1"/>
    <col min="16132" max="16132" width="6.7109375" style="367" customWidth="1"/>
    <col min="16133" max="16133" width="7.5703125" style="367" customWidth="1"/>
    <col min="16134" max="16143" width="6.140625" style="367" customWidth="1"/>
    <col min="16144" max="16144" width="9.140625" style="367"/>
    <col min="16145" max="16145" width="11.28515625" style="367" customWidth="1"/>
    <col min="16146" max="16384" width="9.140625" style="367"/>
  </cols>
  <sheetData>
    <row r="1" spans="1:15">
      <c r="B1" s="366" t="s">
        <v>368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5">
      <c r="G2" s="368"/>
      <c r="L2" s="369" t="s">
        <v>112</v>
      </c>
      <c r="M2" s="369"/>
    </row>
    <row r="3" spans="1:15">
      <c r="A3" s="370"/>
      <c r="B3" s="371" t="s">
        <v>369</v>
      </c>
      <c r="C3" s="372"/>
      <c r="D3" s="373"/>
      <c r="E3" s="374"/>
      <c r="F3" s="375" t="s">
        <v>370</v>
      </c>
      <c r="G3" s="375"/>
      <c r="H3" s="376" t="s">
        <v>371</v>
      </c>
      <c r="I3" s="377"/>
      <c r="J3" s="377"/>
      <c r="K3" s="377"/>
      <c r="L3" s="377"/>
      <c r="M3" s="377"/>
      <c r="N3" s="375"/>
      <c r="O3" s="374"/>
    </row>
    <row r="4" spans="1:15" ht="15">
      <c r="A4" s="378" t="s">
        <v>46</v>
      </c>
      <c r="B4" s="379" t="s">
        <v>372</v>
      </c>
      <c r="C4" s="380"/>
      <c r="D4" s="379" t="s">
        <v>373</v>
      </c>
      <c r="E4" s="381"/>
      <c r="F4" s="382" t="s">
        <v>374</v>
      </c>
      <c r="G4" s="383"/>
      <c r="H4" s="384" t="s">
        <v>375</v>
      </c>
      <c r="I4" s="385"/>
      <c r="J4" s="371" t="s">
        <v>376</v>
      </c>
      <c r="K4" s="372"/>
      <c r="L4" s="384" t="s">
        <v>377</v>
      </c>
      <c r="M4" s="385"/>
      <c r="N4" s="386" t="s">
        <v>378</v>
      </c>
      <c r="O4" s="387"/>
    </row>
    <row r="5" spans="1:15">
      <c r="A5" s="388"/>
      <c r="B5" s="389" t="s">
        <v>379</v>
      </c>
      <c r="C5" s="390"/>
      <c r="D5" s="391"/>
      <c r="E5" s="392"/>
      <c r="F5" s="393" t="s">
        <v>380</v>
      </c>
      <c r="G5" s="392"/>
      <c r="H5" s="389"/>
      <c r="I5" s="390"/>
      <c r="J5" s="389" t="s">
        <v>381</v>
      </c>
      <c r="K5" s="390"/>
      <c r="L5" s="389"/>
      <c r="M5" s="390"/>
      <c r="N5" s="394"/>
      <c r="O5" s="395"/>
    </row>
    <row r="6" spans="1:15">
      <c r="A6" s="396"/>
      <c r="B6" s="396">
        <v>2012</v>
      </c>
      <c r="C6" s="396">
        <v>2013</v>
      </c>
      <c r="D6" s="396">
        <v>2012</v>
      </c>
      <c r="E6" s="396">
        <v>2013</v>
      </c>
      <c r="F6" s="396">
        <v>2012</v>
      </c>
      <c r="G6" s="396">
        <v>2013</v>
      </c>
      <c r="H6" s="396">
        <v>2012</v>
      </c>
      <c r="I6" s="396">
        <v>2013</v>
      </c>
      <c r="J6" s="396">
        <v>2012</v>
      </c>
      <c r="K6" s="396">
        <v>2013</v>
      </c>
      <c r="L6" s="396">
        <v>2012</v>
      </c>
      <c r="M6" s="396">
        <v>2013</v>
      </c>
      <c r="N6" s="396">
        <v>2012</v>
      </c>
      <c r="O6" s="396">
        <v>2013</v>
      </c>
    </row>
    <row r="7" spans="1:15">
      <c r="A7" s="397" t="s">
        <v>382</v>
      </c>
      <c r="B7" s="398">
        <v>90</v>
      </c>
      <c r="C7" s="398">
        <v>85</v>
      </c>
      <c r="D7" s="397">
        <v>804</v>
      </c>
      <c r="E7" s="397">
        <v>835</v>
      </c>
      <c r="F7" s="397">
        <v>4</v>
      </c>
      <c r="G7" s="397">
        <v>6</v>
      </c>
      <c r="H7" s="397">
        <v>0</v>
      </c>
      <c r="I7" s="397">
        <v>0</v>
      </c>
      <c r="J7" s="397">
        <v>0</v>
      </c>
      <c r="K7" s="397">
        <v>0</v>
      </c>
      <c r="L7" s="397">
        <v>1</v>
      </c>
      <c r="M7" s="397">
        <v>3</v>
      </c>
      <c r="N7" s="397">
        <v>2</v>
      </c>
      <c r="O7" s="397">
        <v>1</v>
      </c>
    </row>
    <row r="8" spans="1:15">
      <c r="A8" s="399" t="s">
        <v>383</v>
      </c>
      <c r="B8" s="399">
        <v>83</v>
      </c>
      <c r="C8" s="399">
        <v>112</v>
      </c>
      <c r="D8" s="399">
        <v>1062</v>
      </c>
      <c r="E8" s="399">
        <v>1125</v>
      </c>
      <c r="F8" s="399">
        <v>3</v>
      </c>
      <c r="G8" s="399">
        <v>4</v>
      </c>
      <c r="H8" s="399">
        <v>0</v>
      </c>
      <c r="I8" s="399">
        <v>0</v>
      </c>
      <c r="J8" s="399">
        <v>0</v>
      </c>
      <c r="K8" s="399">
        <v>0</v>
      </c>
      <c r="L8" s="399">
        <v>0</v>
      </c>
      <c r="M8" s="399">
        <v>0</v>
      </c>
      <c r="N8" s="399">
        <v>2</v>
      </c>
      <c r="O8" s="399">
        <v>1</v>
      </c>
    </row>
    <row r="9" spans="1:15">
      <c r="A9" s="399" t="s">
        <v>384</v>
      </c>
      <c r="B9" s="399">
        <v>113</v>
      </c>
      <c r="C9" s="399">
        <v>93</v>
      </c>
      <c r="D9" s="399">
        <v>1470</v>
      </c>
      <c r="E9" s="399">
        <v>1322</v>
      </c>
      <c r="F9" s="399">
        <v>7</v>
      </c>
      <c r="G9" s="399">
        <v>0</v>
      </c>
      <c r="H9" s="399">
        <v>0</v>
      </c>
      <c r="I9" s="399">
        <v>0</v>
      </c>
      <c r="J9" s="399">
        <v>0</v>
      </c>
      <c r="K9" s="399">
        <v>0</v>
      </c>
      <c r="L9" s="399">
        <v>1</v>
      </c>
      <c r="M9" s="399">
        <v>0</v>
      </c>
      <c r="N9" s="399">
        <v>0</v>
      </c>
      <c r="O9" s="399">
        <v>0</v>
      </c>
    </row>
    <row r="10" spans="1:15">
      <c r="A10" s="399" t="s">
        <v>385</v>
      </c>
      <c r="B10" s="399">
        <v>72</v>
      </c>
      <c r="C10" s="399">
        <v>72</v>
      </c>
      <c r="D10" s="399">
        <v>368</v>
      </c>
      <c r="E10" s="399">
        <v>549</v>
      </c>
      <c r="F10" s="399">
        <v>1</v>
      </c>
      <c r="G10" s="399">
        <v>10</v>
      </c>
      <c r="H10" s="399">
        <v>0</v>
      </c>
      <c r="I10" s="399">
        <v>0</v>
      </c>
      <c r="J10" s="399">
        <v>0</v>
      </c>
      <c r="K10" s="399">
        <v>0</v>
      </c>
      <c r="L10" s="399">
        <v>0</v>
      </c>
      <c r="M10" s="399">
        <v>0</v>
      </c>
      <c r="N10" s="399">
        <v>1</v>
      </c>
      <c r="O10" s="399">
        <v>0</v>
      </c>
    </row>
    <row r="11" spans="1:15">
      <c r="A11" s="399" t="s">
        <v>386</v>
      </c>
      <c r="B11" s="399">
        <v>76</v>
      </c>
      <c r="C11" s="399">
        <v>70</v>
      </c>
      <c r="D11" s="399">
        <v>971</v>
      </c>
      <c r="E11" s="399">
        <v>824</v>
      </c>
      <c r="F11" s="399">
        <v>0</v>
      </c>
      <c r="G11" s="399">
        <v>2</v>
      </c>
      <c r="H11" s="399">
        <v>0</v>
      </c>
      <c r="I11" s="399">
        <v>1</v>
      </c>
      <c r="J11" s="399">
        <v>0</v>
      </c>
      <c r="K11" s="399">
        <v>0</v>
      </c>
      <c r="L11" s="399">
        <v>0</v>
      </c>
      <c r="M11" s="399">
        <v>0</v>
      </c>
      <c r="N11" s="399">
        <v>0</v>
      </c>
      <c r="O11" s="399">
        <v>0</v>
      </c>
    </row>
    <row r="12" spans="1:15">
      <c r="A12" s="399" t="s">
        <v>387</v>
      </c>
      <c r="B12" s="399">
        <v>95</v>
      </c>
      <c r="C12" s="399">
        <v>106</v>
      </c>
      <c r="D12" s="399">
        <v>1644</v>
      </c>
      <c r="E12" s="399">
        <v>2038</v>
      </c>
      <c r="F12" s="399">
        <v>3</v>
      </c>
      <c r="G12" s="399">
        <v>4</v>
      </c>
      <c r="H12" s="399">
        <v>1</v>
      </c>
      <c r="I12" s="399">
        <v>0</v>
      </c>
      <c r="J12" s="399">
        <v>1</v>
      </c>
      <c r="K12" s="399">
        <v>0</v>
      </c>
      <c r="L12" s="399">
        <v>0</v>
      </c>
      <c r="M12" s="399">
        <v>2</v>
      </c>
      <c r="N12" s="399">
        <v>1</v>
      </c>
      <c r="O12" s="399">
        <v>0</v>
      </c>
    </row>
    <row r="13" spans="1:15">
      <c r="A13" s="399" t="s">
        <v>388</v>
      </c>
      <c r="B13" s="399">
        <v>134</v>
      </c>
      <c r="C13" s="399">
        <v>75</v>
      </c>
      <c r="D13" s="399">
        <v>1531</v>
      </c>
      <c r="E13" s="399">
        <v>1446</v>
      </c>
      <c r="F13" s="399">
        <v>2</v>
      </c>
      <c r="G13" s="399">
        <v>3</v>
      </c>
      <c r="H13" s="399">
        <v>0</v>
      </c>
      <c r="I13" s="399">
        <v>0</v>
      </c>
      <c r="J13" s="399">
        <v>0</v>
      </c>
      <c r="K13" s="399">
        <v>0</v>
      </c>
      <c r="L13" s="399">
        <v>0</v>
      </c>
      <c r="M13" s="399">
        <v>2</v>
      </c>
      <c r="N13" s="399">
        <v>0</v>
      </c>
      <c r="O13" s="399">
        <v>0</v>
      </c>
    </row>
    <row r="14" spans="1:15">
      <c r="A14" s="399" t="s">
        <v>389</v>
      </c>
      <c r="B14" s="399">
        <v>90</v>
      </c>
      <c r="C14" s="399">
        <v>65</v>
      </c>
      <c r="D14" s="399">
        <v>603</v>
      </c>
      <c r="E14" s="399">
        <v>1352</v>
      </c>
      <c r="F14" s="399">
        <v>4</v>
      </c>
      <c r="G14" s="399">
        <v>3</v>
      </c>
      <c r="H14" s="399">
        <v>0</v>
      </c>
      <c r="I14" s="399">
        <v>1</v>
      </c>
      <c r="J14" s="399">
        <v>2</v>
      </c>
      <c r="K14" s="399">
        <v>0</v>
      </c>
      <c r="L14" s="399">
        <v>0</v>
      </c>
      <c r="M14" s="399">
        <v>2</v>
      </c>
      <c r="N14" s="399">
        <v>0</v>
      </c>
      <c r="O14" s="399">
        <v>0</v>
      </c>
    </row>
    <row r="15" spans="1:15">
      <c r="A15" s="399" t="s">
        <v>390</v>
      </c>
      <c r="B15" s="399">
        <v>75</v>
      </c>
      <c r="C15" s="399">
        <v>87</v>
      </c>
      <c r="D15" s="399">
        <v>667</v>
      </c>
      <c r="E15" s="399">
        <v>756</v>
      </c>
      <c r="F15" s="399">
        <v>3</v>
      </c>
      <c r="G15" s="399">
        <v>3</v>
      </c>
      <c r="H15" s="399">
        <v>0</v>
      </c>
      <c r="I15" s="399">
        <v>0</v>
      </c>
      <c r="J15" s="399">
        <v>1</v>
      </c>
      <c r="K15" s="399">
        <v>0</v>
      </c>
      <c r="L15" s="399">
        <v>1</v>
      </c>
      <c r="M15" s="399">
        <v>1</v>
      </c>
      <c r="N15" s="399">
        <v>1</v>
      </c>
      <c r="O15" s="399">
        <v>1</v>
      </c>
    </row>
    <row r="16" spans="1:15">
      <c r="A16" s="399" t="s">
        <v>391</v>
      </c>
      <c r="B16" s="399">
        <v>80</v>
      </c>
      <c r="C16" s="399">
        <v>74</v>
      </c>
      <c r="D16" s="399">
        <v>1021</v>
      </c>
      <c r="E16" s="399">
        <v>1043</v>
      </c>
      <c r="F16" s="399">
        <v>5</v>
      </c>
      <c r="G16" s="399">
        <v>4</v>
      </c>
      <c r="H16" s="399">
        <v>0</v>
      </c>
      <c r="I16" s="399">
        <v>0</v>
      </c>
      <c r="J16" s="399">
        <v>2</v>
      </c>
      <c r="K16" s="399">
        <v>0</v>
      </c>
      <c r="L16" s="399">
        <v>0</v>
      </c>
      <c r="M16" s="399">
        <v>1</v>
      </c>
      <c r="N16" s="399">
        <v>2</v>
      </c>
      <c r="O16" s="399">
        <v>2</v>
      </c>
    </row>
    <row r="17" spans="1:15">
      <c r="A17" s="399" t="s">
        <v>392</v>
      </c>
      <c r="B17" s="399">
        <v>101</v>
      </c>
      <c r="C17" s="399">
        <v>77</v>
      </c>
      <c r="D17" s="399">
        <v>2179</v>
      </c>
      <c r="E17" s="399">
        <v>1952</v>
      </c>
      <c r="F17" s="399">
        <v>0</v>
      </c>
      <c r="G17" s="399">
        <v>2</v>
      </c>
      <c r="H17" s="399">
        <v>0</v>
      </c>
      <c r="I17" s="399">
        <v>1</v>
      </c>
      <c r="J17" s="399">
        <v>0</v>
      </c>
      <c r="K17" s="399">
        <v>0</v>
      </c>
      <c r="L17" s="399">
        <v>0</v>
      </c>
      <c r="M17" s="399">
        <v>1</v>
      </c>
      <c r="N17" s="399">
        <v>0</v>
      </c>
      <c r="O17" s="399">
        <v>0</v>
      </c>
    </row>
    <row r="18" spans="1:15">
      <c r="A18" s="399" t="s">
        <v>393</v>
      </c>
      <c r="B18" s="399">
        <v>112</v>
      </c>
      <c r="C18" s="399">
        <v>106</v>
      </c>
      <c r="D18" s="399">
        <v>1351</v>
      </c>
      <c r="E18" s="399">
        <v>1036</v>
      </c>
      <c r="F18" s="399">
        <v>3</v>
      </c>
      <c r="G18" s="399">
        <v>1</v>
      </c>
      <c r="H18" s="399">
        <v>0</v>
      </c>
      <c r="I18" s="399">
        <v>0</v>
      </c>
      <c r="J18" s="399">
        <v>0</v>
      </c>
      <c r="K18" s="399">
        <v>0</v>
      </c>
      <c r="L18" s="399">
        <v>0</v>
      </c>
      <c r="M18" s="399">
        <v>0</v>
      </c>
      <c r="N18" s="399">
        <v>0</v>
      </c>
      <c r="O18" s="399">
        <v>1</v>
      </c>
    </row>
    <row r="19" spans="1:15">
      <c r="A19" s="399" t="s">
        <v>394</v>
      </c>
      <c r="B19" s="399">
        <v>298</v>
      </c>
      <c r="C19" s="399">
        <v>267</v>
      </c>
      <c r="D19" s="399">
        <v>3780</v>
      </c>
      <c r="E19" s="399">
        <v>4063</v>
      </c>
      <c r="F19" s="399">
        <v>7</v>
      </c>
      <c r="G19" s="399">
        <v>4</v>
      </c>
      <c r="H19" s="399">
        <v>2</v>
      </c>
      <c r="I19" s="399">
        <v>0</v>
      </c>
      <c r="J19" s="399">
        <v>5</v>
      </c>
      <c r="K19" s="399">
        <v>0</v>
      </c>
      <c r="L19" s="399">
        <v>0</v>
      </c>
      <c r="M19" s="399">
        <v>0</v>
      </c>
      <c r="N19" s="399">
        <v>0</v>
      </c>
      <c r="O19" s="399">
        <v>2</v>
      </c>
    </row>
    <row r="20" spans="1:15">
      <c r="A20" s="399" t="s">
        <v>395</v>
      </c>
      <c r="B20" s="399">
        <v>132</v>
      </c>
      <c r="C20" s="399">
        <v>116</v>
      </c>
      <c r="D20" s="399">
        <v>1250</v>
      </c>
      <c r="E20" s="399">
        <v>2043</v>
      </c>
      <c r="F20" s="399">
        <v>10</v>
      </c>
      <c r="G20" s="399">
        <v>1</v>
      </c>
      <c r="H20" s="399">
        <v>0</v>
      </c>
      <c r="I20" s="399">
        <v>1</v>
      </c>
      <c r="J20" s="399">
        <v>0</v>
      </c>
      <c r="K20" s="399">
        <v>0</v>
      </c>
      <c r="L20" s="399">
        <v>0</v>
      </c>
      <c r="M20" s="399">
        <v>0</v>
      </c>
      <c r="N20" s="399">
        <v>2</v>
      </c>
      <c r="O20" s="399">
        <v>0</v>
      </c>
    </row>
    <row r="21" spans="1:15">
      <c r="A21" s="399" t="s">
        <v>396</v>
      </c>
      <c r="B21" s="399">
        <v>2123</v>
      </c>
      <c r="C21" s="399">
        <v>1948</v>
      </c>
      <c r="D21" s="399">
        <v>36458</v>
      </c>
      <c r="E21" s="399">
        <v>40263</v>
      </c>
      <c r="F21" s="399">
        <v>86</v>
      </c>
      <c r="G21" s="399">
        <v>109</v>
      </c>
      <c r="H21" s="399">
        <v>3</v>
      </c>
      <c r="I21" s="399">
        <v>0</v>
      </c>
      <c r="J21" s="399">
        <v>3</v>
      </c>
      <c r="K21" s="399">
        <v>1</v>
      </c>
      <c r="L21" s="399">
        <v>8</v>
      </c>
      <c r="M21" s="399">
        <v>16</v>
      </c>
      <c r="N21" s="399">
        <v>30</v>
      </c>
      <c r="O21" s="399">
        <v>18</v>
      </c>
    </row>
    <row r="22" spans="1:15">
      <c r="A22" s="399" t="s">
        <v>397</v>
      </c>
      <c r="B22" s="399">
        <v>175</v>
      </c>
      <c r="C22" s="399">
        <v>200</v>
      </c>
      <c r="D22" s="399">
        <v>367</v>
      </c>
      <c r="E22" s="399">
        <v>263</v>
      </c>
      <c r="F22" s="399">
        <v>0</v>
      </c>
      <c r="G22" s="399">
        <v>0</v>
      </c>
      <c r="H22" s="399">
        <v>0</v>
      </c>
      <c r="I22" s="399">
        <v>0</v>
      </c>
      <c r="J22" s="399">
        <v>0</v>
      </c>
      <c r="K22" s="399">
        <v>0</v>
      </c>
      <c r="L22" s="399">
        <v>0</v>
      </c>
      <c r="M22" s="399">
        <v>0</v>
      </c>
      <c r="N22" s="399">
        <v>0</v>
      </c>
      <c r="O22" s="399">
        <v>0</v>
      </c>
    </row>
    <row r="23" spans="1:15">
      <c r="A23" s="399" t="s">
        <v>398</v>
      </c>
      <c r="B23" s="399">
        <v>135</v>
      </c>
      <c r="C23" s="399">
        <v>132</v>
      </c>
      <c r="D23" s="399">
        <v>205</v>
      </c>
      <c r="E23" s="399">
        <v>190</v>
      </c>
      <c r="F23" s="399">
        <v>0</v>
      </c>
      <c r="G23" s="399">
        <v>0</v>
      </c>
      <c r="H23" s="399">
        <v>0</v>
      </c>
      <c r="I23" s="399">
        <v>0</v>
      </c>
      <c r="J23" s="399">
        <v>0</v>
      </c>
      <c r="K23" s="399">
        <v>0</v>
      </c>
      <c r="L23" s="399">
        <v>0</v>
      </c>
      <c r="M23" s="399">
        <v>0</v>
      </c>
      <c r="N23" s="399">
        <v>0</v>
      </c>
      <c r="O23" s="399">
        <v>0</v>
      </c>
    </row>
    <row r="24" spans="1:15">
      <c r="A24" s="399" t="s">
        <v>399</v>
      </c>
      <c r="B24" s="399">
        <v>182</v>
      </c>
      <c r="C24" s="399">
        <v>364</v>
      </c>
      <c r="D24" s="399">
        <v>926</v>
      </c>
      <c r="E24" s="399">
        <v>971</v>
      </c>
      <c r="F24" s="399">
        <v>0</v>
      </c>
      <c r="G24" s="399">
        <v>0</v>
      </c>
      <c r="H24" s="399">
        <v>0</v>
      </c>
      <c r="I24" s="399">
        <v>0</v>
      </c>
      <c r="J24" s="399">
        <v>0</v>
      </c>
      <c r="K24" s="399">
        <v>0</v>
      </c>
      <c r="L24" s="399">
        <v>0</v>
      </c>
      <c r="M24" s="399">
        <v>0</v>
      </c>
      <c r="N24" s="399">
        <v>0</v>
      </c>
      <c r="O24" s="399">
        <v>0</v>
      </c>
    </row>
    <row r="25" spans="1:15">
      <c r="A25" s="400" t="s">
        <v>65</v>
      </c>
      <c r="B25" s="401">
        <f>SUM(B7:B24)</f>
        <v>4166</v>
      </c>
      <c r="C25" s="400">
        <f>SUM(C7:C24)</f>
        <v>4049</v>
      </c>
      <c r="D25" s="400">
        <f>SUM(D7:D24)</f>
        <v>56657</v>
      </c>
      <c r="E25" s="400">
        <f t="shared" ref="E25:O25" si="0">SUM(E7:E24)</f>
        <v>62071</v>
      </c>
      <c r="F25" s="400">
        <f>SUM(F7:F24)</f>
        <v>138</v>
      </c>
      <c r="G25" s="400">
        <f t="shared" si="0"/>
        <v>156</v>
      </c>
      <c r="H25" s="400">
        <f t="shared" si="0"/>
        <v>6</v>
      </c>
      <c r="I25" s="400">
        <f t="shared" si="0"/>
        <v>4</v>
      </c>
      <c r="J25" s="400">
        <f>SUM(J7:J24)</f>
        <v>14</v>
      </c>
      <c r="K25" s="400">
        <f t="shared" si="0"/>
        <v>1</v>
      </c>
      <c r="L25" s="400">
        <f t="shared" si="0"/>
        <v>11</v>
      </c>
      <c r="M25" s="400">
        <f t="shared" si="0"/>
        <v>28</v>
      </c>
      <c r="N25" s="400">
        <f t="shared" si="0"/>
        <v>41</v>
      </c>
      <c r="O25" s="400">
        <f t="shared" si="0"/>
        <v>26</v>
      </c>
    </row>
  </sheetData>
  <mergeCells count="11">
    <mergeCell ref="N4:O5"/>
    <mergeCell ref="B5:C5"/>
    <mergeCell ref="J5:K5"/>
    <mergeCell ref="B1:M1"/>
    <mergeCell ref="L2:M2"/>
    <mergeCell ref="B3:C3"/>
    <mergeCell ref="B4:C4"/>
    <mergeCell ref="D4:E4"/>
    <mergeCell ref="H4:I5"/>
    <mergeCell ref="J4:K4"/>
    <mergeCell ref="L4:M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7" workbookViewId="0">
      <selection activeCell="Q53" sqref="Q53"/>
    </sheetView>
  </sheetViews>
  <sheetFormatPr defaultRowHeight="14.25"/>
  <cols>
    <col min="1" max="1" width="4.5703125" style="402" customWidth="1"/>
    <col min="2" max="2" width="22.28515625" style="402" customWidth="1"/>
    <col min="3" max="3" width="7" style="402" customWidth="1"/>
    <col min="4" max="4" width="8.5703125" style="402" customWidth="1"/>
    <col min="5" max="5" width="7.28515625" style="402" customWidth="1"/>
    <col min="6" max="6" width="8.5703125" style="402" customWidth="1"/>
    <col min="7" max="7" width="6.7109375" style="402" customWidth="1"/>
    <col min="8" max="8" width="8.5703125" style="402" customWidth="1"/>
    <col min="9" max="9" width="10" style="402" customWidth="1"/>
    <col min="10" max="256" width="9.140625" style="402"/>
    <col min="257" max="257" width="4.5703125" style="402" customWidth="1"/>
    <col min="258" max="258" width="22.28515625" style="402" customWidth="1"/>
    <col min="259" max="259" width="7" style="402" customWidth="1"/>
    <col min="260" max="260" width="8.5703125" style="402" customWidth="1"/>
    <col min="261" max="261" width="7.28515625" style="402" customWidth="1"/>
    <col min="262" max="262" width="8.5703125" style="402" customWidth="1"/>
    <col min="263" max="263" width="6.7109375" style="402" customWidth="1"/>
    <col min="264" max="264" width="8.5703125" style="402" customWidth="1"/>
    <col min="265" max="265" width="10" style="402" customWidth="1"/>
    <col min="266" max="512" width="9.140625" style="402"/>
    <col min="513" max="513" width="4.5703125" style="402" customWidth="1"/>
    <col min="514" max="514" width="22.28515625" style="402" customWidth="1"/>
    <col min="515" max="515" width="7" style="402" customWidth="1"/>
    <col min="516" max="516" width="8.5703125" style="402" customWidth="1"/>
    <col min="517" max="517" width="7.28515625" style="402" customWidth="1"/>
    <col min="518" max="518" width="8.5703125" style="402" customWidth="1"/>
    <col min="519" max="519" width="6.7109375" style="402" customWidth="1"/>
    <col min="520" max="520" width="8.5703125" style="402" customWidth="1"/>
    <col min="521" max="521" width="10" style="402" customWidth="1"/>
    <col min="522" max="768" width="9.140625" style="402"/>
    <col min="769" max="769" width="4.5703125" style="402" customWidth="1"/>
    <col min="770" max="770" width="22.28515625" style="402" customWidth="1"/>
    <col min="771" max="771" width="7" style="402" customWidth="1"/>
    <col min="772" max="772" width="8.5703125" style="402" customWidth="1"/>
    <col min="773" max="773" width="7.28515625" style="402" customWidth="1"/>
    <col min="774" max="774" width="8.5703125" style="402" customWidth="1"/>
    <col min="775" max="775" width="6.7109375" style="402" customWidth="1"/>
    <col min="776" max="776" width="8.5703125" style="402" customWidth="1"/>
    <col min="777" max="777" width="10" style="402" customWidth="1"/>
    <col min="778" max="1024" width="9.140625" style="402"/>
    <col min="1025" max="1025" width="4.5703125" style="402" customWidth="1"/>
    <col min="1026" max="1026" width="22.28515625" style="402" customWidth="1"/>
    <col min="1027" max="1027" width="7" style="402" customWidth="1"/>
    <col min="1028" max="1028" width="8.5703125" style="402" customWidth="1"/>
    <col min="1029" max="1029" width="7.28515625" style="402" customWidth="1"/>
    <col min="1030" max="1030" width="8.5703125" style="402" customWidth="1"/>
    <col min="1031" max="1031" width="6.7109375" style="402" customWidth="1"/>
    <col min="1032" max="1032" width="8.5703125" style="402" customWidth="1"/>
    <col min="1033" max="1033" width="10" style="402" customWidth="1"/>
    <col min="1034" max="1280" width="9.140625" style="402"/>
    <col min="1281" max="1281" width="4.5703125" style="402" customWidth="1"/>
    <col min="1282" max="1282" width="22.28515625" style="402" customWidth="1"/>
    <col min="1283" max="1283" width="7" style="402" customWidth="1"/>
    <col min="1284" max="1284" width="8.5703125" style="402" customWidth="1"/>
    <col min="1285" max="1285" width="7.28515625" style="402" customWidth="1"/>
    <col min="1286" max="1286" width="8.5703125" style="402" customWidth="1"/>
    <col min="1287" max="1287" width="6.7109375" style="402" customWidth="1"/>
    <col min="1288" max="1288" width="8.5703125" style="402" customWidth="1"/>
    <col min="1289" max="1289" width="10" style="402" customWidth="1"/>
    <col min="1290" max="1536" width="9.140625" style="402"/>
    <col min="1537" max="1537" width="4.5703125" style="402" customWidth="1"/>
    <col min="1538" max="1538" width="22.28515625" style="402" customWidth="1"/>
    <col min="1539" max="1539" width="7" style="402" customWidth="1"/>
    <col min="1540" max="1540" width="8.5703125" style="402" customWidth="1"/>
    <col min="1541" max="1541" width="7.28515625" style="402" customWidth="1"/>
    <col min="1542" max="1542" width="8.5703125" style="402" customWidth="1"/>
    <col min="1543" max="1543" width="6.7109375" style="402" customWidth="1"/>
    <col min="1544" max="1544" width="8.5703125" style="402" customWidth="1"/>
    <col min="1545" max="1545" width="10" style="402" customWidth="1"/>
    <col min="1546" max="1792" width="9.140625" style="402"/>
    <col min="1793" max="1793" width="4.5703125" style="402" customWidth="1"/>
    <col min="1794" max="1794" width="22.28515625" style="402" customWidth="1"/>
    <col min="1795" max="1795" width="7" style="402" customWidth="1"/>
    <col min="1796" max="1796" width="8.5703125" style="402" customWidth="1"/>
    <col min="1797" max="1797" width="7.28515625" style="402" customWidth="1"/>
    <col min="1798" max="1798" width="8.5703125" style="402" customWidth="1"/>
    <col min="1799" max="1799" width="6.7109375" style="402" customWidth="1"/>
    <col min="1800" max="1800" width="8.5703125" style="402" customWidth="1"/>
    <col min="1801" max="1801" width="10" style="402" customWidth="1"/>
    <col min="1802" max="2048" width="9.140625" style="402"/>
    <col min="2049" max="2049" width="4.5703125" style="402" customWidth="1"/>
    <col min="2050" max="2050" width="22.28515625" style="402" customWidth="1"/>
    <col min="2051" max="2051" width="7" style="402" customWidth="1"/>
    <col min="2052" max="2052" width="8.5703125" style="402" customWidth="1"/>
    <col min="2053" max="2053" width="7.28515625" style="402" customWidth="1"/>
    <col min="2054" max="2054" width="8.5703125" style="402" customWidth="1"/>
    <col min="2055" max="2055" width="6.7109375" style="402" customWidth="1"/>
    <col min="2056" max="2056" width="8.5703125" style="402" customWidth="1"/>
    <col min="2057" max="2057" width="10" style="402" customWidth="1"/>
    <col min="2058" max="2304" width="9.140625" style="402"/>
    <col min="2305" max="2305" width="4.5703125" style="402" customWidth="1"/>
    <col min="2306" max="2306" width="22.28515625" style="402" customWidth="1"/>
    <col min="2307" max="2307" width="7" style="402" customWidth="1"/>
    <col min="2308" max="2308" width="8.5703125" style="402" customWidth="1"/>
    <col min="2309" max="2309" width="7.28515625" style="402" customWidth="1"/>
    <col min="2310" max="2310" width="8.5703125" style="402" customWidth="1"/>
    <col min="2311" max="2311" width="6.7109375" style="402" customWidth="1"/>
    <col min="2312" max="2312" width="8.5703125" style="402" customWidth="1"/>
    <col min="2313" max="2313" width="10" style="402" customWidth="1"/>
    <col min="2314" max="2560" width="9.140625" style="402"/>
    <col min="2561" max="2561" width="4.5703125" style="402" customWidth="1"/>
    <col min="2562" max="2562" width="22.28515625" style="402" customWidth="1"/>
    <col min="2563" max="2563" width="7" style="402" customWidth="1"/>
    <col min="2564" max="2564" width="8.5703125" style="402" customWidth="1"/>
    <col min="2565" max="2565" width="7.28515625" style="402" customWidth="1"/>
    <col min="2566" max="2566" width="8.5703125" style="402" customWidth="1"/>
    <col min="2567" max="2567" width="6.7109375" style="402" customWidth="1"/>
    <col min="2568" max="2568" width="8.5703125" style="402" customWidth="1"/>
    <col min="2569" max="2569" width="10" style="402" customWidth="1"/>
    <col min="2570" max="2816" width="9.140625" style="402"/>
    <col min="2817" max="2817" width="4.5703125" style="402" customWidth="1"/>
    <col min="2818" max="2818" width="22.28515625" style="402" customWidth="1"/>
    <col min="2819" max="2819" width="7" style="402" customWidth="1"/>
    <col min="2820" max="2820" width="8.5703125" style="402" customWidth="1"/>
    <col min="2821" max="2821" width="7.28515625" style="402" customWidth="1"/>
    <col min="2822" max="2822" width="8.5703125" style="402" customWidth="1"/>
    <col min="2823" max="2823" width="6.7109375" style="402" customWidth="1"/>
    <col min="2824" max="2824" width="8.5703125" style="402" customWidth="1"/>
    <col min="2825" max="2825" width="10" style="402" customWidth="1"/>
    <col min="2826" max="3072" width="9.140625" style="402"/>
    <col min="3073" max="3073" width="4.5703125" style="402" customWidth="1"/>
    <col min="3074" max="3074" width="22.28515625" style="402" customWidth="1"/>
    <col min="3075" max="3075" width="7" style="402" customWidth="1"/>
    <col min="3076" max="3076" width="8.5703125" style="402" customWidth="1"/>
    <col min="3077" max="3077" width="7.28515625" style="402" customWidth="1"/>
    <col min="3078" max="3078" width="8.5703125" style="402" customWidth="1"/>
    <col min="3079" max="3079" width="6.7109375" style="402" customWidth="1"/>
    <col min="3080" max="3080" width="8.5703125" style="402" customWidth="1"/>
    <col min="3081" max="3081" width="10" style="402" customWidth="1"/>
    <col min="3082" max="3328" width="9.140625" style="402"/>
    <col min="3329" max="3329" width="4.5703125" style="402" customWidth="1"/>
    <col min="3330" max="3330" width="22.28515625" style="402" customWidth="1"/>
    <col min="3331" max="3331" width="7" style="402" customWidth="1"/>
    <col min="3332" max="3332" width="8.5703125" style="402" customWidth="1"/>
    <col min="3333" max="3333" width="7.28515625" style="402" customWidth="1"/>
    <col min="3334" max="3334" width="8.5703125" style="402" customWidth="1"/>
    <col min="3335" max="3335" width="6.7109375" style="402" customWidth="1"/>
    <col min="3336" max="3336" width="8.5703125" style="402" customWidth="1"/>
    <col min="3337" max="3337" width="10" style="402" customWidth="1"/>
    <col min="3338" max="3584" width="9.140625" style="402"/>
    <col min="3585" max="3585" width="4.5703125" style="402" customWidth="1"/>
    <col min="3586" max="3586" width="22.28515625" style="402" customWidth="1"/>
    <col min="3587" max="3587" width="7" style="402" customWidth="1"/>
    <col min="3588" max="3588" width="8.5703125" style="402" customWidth="1"/>
    <col min="3589" max="3589" width="7.28515625" style="402" customWidth="1"/>
    <col min="3590" max="3590" width="8.5703125" style="402" customWidth="1"/>
    <col min="3591" max="3591" width="6.7109375" style="402" customWidth="1"/>
    <col min="3592" max="3592" width="8.5703125" style="402" customWidth="1"/>
    <col min="3593" max="3593" width="10" style="402" customWidth="1"/>
    <col min="3594" max="3840" width="9.140625" style="402"/>
    <col min="3841" max="3841" width="4.5703125" style="402" customWidth="1"/>
    <col min="3842" max="3842" width="22.28515625" style="402" customWidth="1"/>
    <col min="3843" max="3843" width="7" style="402" customWidth="1"/>
    <col min="3844" max="3844" width="8.5703125" style="402" customWidth="1"/>
    <col min="3845" max="3845" width="7.28515625" style="402" customWidth="1"/>
    <col min="3846" max="3846" width="8.5703125" style="402" customWidth="1"/>
    <col min="3847" max="3847" width="6.7109375" style="402" customWidth="1"/>
    <col min="3848" max="3848" width="8.5703125" style="402" customWidth="1"/>
    <col min="3849" max="3849" width="10" style="402" customWidth="1"/>
    <col min="3850" max="4096" width="9.140625" style="402"/>
    <col min="4097" max="4097" width="4.5703125" style="402" customWidth="1"/>
    <col min="4098" max="4098" width="22.28515625" style="402" customWidth="1"/>
    <col min="4099" max="4099" width="7" style="402" customWidth="1"/>
    <col min="4100" max="4100" width="8.5703125" style="402" customWidth="1"/>
    <col min="4101" max="4101" width="7.28515625" style="402" customWidth="1"/>
    <col min="4102" max="4102" width="8.5703125" style="402" customWidth="1"/>
    <col min="4103" max="4103" width="6.7109375" style="402" customWidth="1"/>
    <col min="4104" max="4104" width="8.5703125" style="402" customWidth="1"/>
    <col min="4105" max="4105" width="10" style="402" customWidth="1"/>
    <col min="4106" max="4352" width="9.140625" style="402"/>
    <col min="4353" max="4353" width="4.5703125" style="402" customWidth="1"/>
    <col min="4354" max="4354" width="22.28515625" style="402" customWidth="1"/>
    <col min="4355" max="4355" width="7" style="402" customWidth="1"/>
    <col min="4356" max="4356" width="8.5703125" style="402" customWidth="1"/>
    <col min="4357" max="4357" width="7.28515625" style="402" customWidth="1"/>
    <col min="4358" max="4358" width="8.5703125" style="402" customWidth="1"/>
    <col min="4359" max="4359" width="6.7109375" style="402" customWidth="1"/>
    <col min="4360" max="4360" width="8.5703125" style="402" customWidth="1"/>
    <col min="4361" max="4361" width="10" style="402" customWidth="1"/>
    <col min="4362" max="4608" width="9.140625" style="402"/>
    <col min="4609" max="4609" width="4.5703125" style="402" customWidth="1"/>
    <col min="4610" max="4610" width="22.28515625" style="402" customWidth="1"/>
    <col min="4611" max="4611" width="7" style="402" customWidth="1"/>
    <col min="4612" max="4612" width="8.5703125" style="402" customWidth="1"/>
    <col min="4613" max="4613" width="7.28515625" style="402" customWidth="1"/>
    <col min="4614" max="4614" width="8.5703125" style="402" customWidth="1"/>
    <col min="4615" max="4615" width="6.7109375" style="402" customWidth="1"/>
    <col min="4616" max="4616" width="8.5703125" style="402" customWidth="1"/>
    <col min="4617" max="4617" width="10" style="402" customWidth="1"/>
    <col min="4618" max="4864" width="9.140625" style="402"/>
    <col min="4865" max="4865" width="4.5703125" style="402" customWidth="1"/>
    <col min="4866" max="4866" width="22.28515625" style="402" customWidth="1"/>
    <col min="4867" max="4867" width="7" style="402" customWidth="1"/>
    <col min="4868" max="4868" width="8.5703125" style="402" customWidth="1"/>
    <col min="4869" max="4869" width="7.28515625" style="402" customWidth="1"/>
    <col min="4870" max="4870" width="8.5703125" style="402" customWidth="1"/>
    <col min="4871" max="4871" width="6.7109375" style="402" customWidth="1"/>
    <col min="4872" max="4872" width="8.5703125" style="402" customWidth="1"/>
    <col min="4873" max="4873" width="10" style="402" customWidth="1"/>
    <col min="4874" max="5120" width="9.140625" style="402"/>
    <col min="5121" max="5121" width="4.5703125" style="402" customWidth="1"/>
    <col min="5122" max="5122" width="22.28515625" style="402" customWidth="1"/>
    <col min="5123" max="5123" width="7" style="402" customWidth="1"/>
    <col min="5124" max="5124" width="8.5703125" style="402" customWidth="1"/>
    <col min="5125" max="5125" width="7.28515625" style="402" customWidth="1"/>
    <col min="5126" max="5126" width="8.5703125" style="402" customWidth="1"/>
    <col min="5127" max="5127" width="6.7109375" style="402" customWidth="1"/>
    <col min="5128" max="5128" width="8.5703125" style="402" customWidth="1"/>
    <col min="5129" max="5129" width="10" style="402" customWidth="1"/>
    <col min="5130" max="5376" width="9.140625" style="402"/>
    <col min="5377" max="5377" width="4.5703125" style="402" customWidth="1"/>
    <col min="5378" max="5378" width="22.28515625" style="402" customWidth="1"/>
    <col min="5379" max="5379" width="7" style="402" customWidth="1"/>
    <col min="5380" max="5380" width="8.5703125" style="402" customWidth="1"/>
    <col min="5381" max="5381" width="7.28515625" style="402" customWidth="1"/>
    <col min="5382" max="5382" width="8.5703125" style="402" customWidth="1"/>
    <col min="5383" max="5383" width="6.7109375" style="402" customWidth="1"/>
    <col min="5384" max="5384" width="8.5703125" style="402" customWidth="1"/>
    <col min="5385" max="5385" width="10" style="402" customWidth="1"/>
    <col min="5386" max="5632" width="9.140625" style="402"/>
    <col min="5633" max="5633" width="4.5703125" style="402" customWidth="1"/>
    <col min="5634" max="5634" width="22.28515625" style="402" customWidth="1"/>
    <col min="5635" max="5635" width="7" style="402" customWidth="1"/>
    <col min="5636" max="5636" width="8.5703125" style="402" customWidth="1"/>
    <col min="5637" max="5637" width="7.28515625" style="402" customWidth="1"/>
    <col min="5638" max="5638" width="8.5703125" style="402" customWidth="1"/>
    <col min="5639" max="5639" width="6.7109375" style="402" customWidth="1"/>
    <col min="5640" max="5640" width="8.5703125" style="402" customWidth="1"/>
    <col min="5641" max="5641" width="10" style="402" customWidth="1"/>
    <col min="5642" max="5888" width="9.140625" style="402"/>
    <col min="5889" max="5889" width="4.5703125" style="402" customWidth="1"/>
    <col min="5890" max="5890" width="22.28515625" style="402" customWidth="1"/>
    <col min="5891" max="5891" width="7" style="402" customWidth="1"/>
    <col min="5892" max="5892" width="8.5703125" style="402" customWidth="1"/>
    <col min="5893" max="5893" width="7.28515625" style="402" customWidth="1"/>
    <col min="5894" max="5894" width="8.5703125" style="402" customWidth="1"/>
    <col min="5895" max="5895" width="6.7109375" style="402" customWidth="1"/>
    <col min="5896" max="5896" width="8.5703125" style="402" customWidth="1"/>
    <col min="5897" max="5897" width="10" style="402" customWidth="1"/>
    <col min="5898" max="6144" width="9.140625" style="402"/>
    <col min="6145" max="6145" width="4.5703125" style="402" customWidth="1"/>
    <col min="6146" max="6146" width="22.28515625" style="402" customWidth="1"/>
    <col min="6147" max="6147" width="7" style="402" customWidth="1"/>
    <col min="6148" max="6148" width="8.5703125" style="402" customWidth="1"/>
    <col min="6149" max="6149" width="7.28515625" style="402" customWidth="1"/>
    <col min="6150" max="6150" width="8.5703125" style="402" customWidth="1"/>
    <col min="6151" max="6151" width="6.7109375" style="402" customWidth="1"/>
    <col min="6152" max="6152" width="8.5703125" style="402" customWidth="1"/>
    <col min="6153" max="6153" width="10" style="402" customWidth="1"/>
    <col min="6154" max="6400" width="9.140625" style="402"/>
    <col min="6401" max="6401" width="4.5703125" style="402" customWidth="1"/>
    <col min="6402" max="6402" width="22.28515625" style="402" customWidth="1"/>
    <col min="6403" max="6403" width="7" style="402" customWidth="1"/>
    <col min="6404" max="6404" width="8.5703125" style="402" customWidth="1"/>
    <col min="6405" max="6405" width="7.28515625" style="402" customWidth="1"/>
    <col min="6406" max="6406" width="8.5703125" style="402" customWidth="1"/>
    <col min="6407" max="6407" width="6.7109375" style="402" customWidth="1"/>
    <col min="6408" max="6408" width="8.5703125" style="402" customWidth="1"/>
    <col min="6409" max="6409" width="10" style="402" customWidth="1"/>
    <col min="6410" max="6656" width="9.140625" style="402"/>
    <col min="6657" max="6657" width="4.5703125" style="402" customWidth="1"/>
    <col min="6658" max="6658" width="22.28515625" style="402" customWidth="1"/>
    <col min="6659" max="6659" width="7" style="402" customWidth="1"/>
    <col min="6660" max="6660" width="8.5703125" style="402" customWidth="1"/>
    <col min="6661" max="6661" width="7.28515625" style="402" customWidth="1"/>
    <col min="6662" max="6662" width="8.5703125" style="402" customWidth="1"/>
    <col min="6663" max="6663" width="6.7109375" style="402" customWidth="1"/>
    <col min="6664" max="6664" width="8.5703125" style="402" customWidth="1"/>
    <col min="6665" max="6665" width="10" style="402" customWidth="1"/>
    <col min="6666" max="6912" width="9.140625" style="402"/>
    <col min="6913" max="6913" width="4.5703125" style="402" customWidth="1"/>
    <col min="6914" max="6914" width="22.28515625" style="402" customWidth="1"/>
    <col min="6915" max="6915" width="7" style="402" customWidth="1"/>
    <col min="6916" max="6916" width="8.5703125" style="402" customWidth="1"/>
    <col min="6917" max="6917" width="7.28515625" style="402" customWidth="1"/>
    <col min="6918" max="6918" width="8.5703125" style="402" customWidth="1"/>
    <col min="6919" max="6919" width="6.7109375" style="402" customWidth="1"/>
    <col min="6920" max="6920" width="8.5703125" style="402" customWidth="1"/>
    <col min="6921" max="6921" width="10" style="402" customWidth="1"/>
    <col min="6922" max="7168" width="9.140625" style="402"/>
    <col min="7169" max="7169" width="4.5703125" style="402" customWidth="1"/>
    <col min="7170" max="7170" width="22.28515625" style="402" customWidth="1"/>
    <col min="7171" max="7171" width="7" style="402" customWidth="1"/>
    <col min="7172" max="7172" width="8.5703125" style="402" customWidth="1"/>
    <col min="7173" max="7173" width="7.28515625" style="402" customWidth="1"/>
    <col min="7174" max="7174" width="8.5703125" style="402" customWidth="1"/>
    <col min="7175" max="7175" width="6.7109375" style="402" customWidth="1"/>
    <col min="7176" max="7176" width="8.5703125" style="402" customWidth="1"/>
    <col min="7177" max="7177" width="10" style="402" customWidth="1"/>
    <col min="7178" max="7424" width="9.140625" style="402"/>
    <col min="7425" max="7425" width="4.5703125" style="402" customWidth="1"/>
    <col min="7426" max="7426" width="22.28515625" style="402" customWidth="1"/>
    <col min="7427" max="7427" width="7" style="402" customWidth="1"/>
    <col min="7428" max="7428" width="8.5703125" style="402" customWidth="1"/>
    <col min="7429" max="7429" width="7.28515625" style="402" customWidth="1"/>
    <col min="7430" max="7430" width="8.5703125" style="402" customWidth="1"/>
    <col min="7431" max="7431" width="6.7109375" style="402" customWidth="1"/>
    <col min="7432" max="7432" width="8.5703125" style="402" customWidth="1"/>
    <col min="7433" max="7433" width="10" style="402" customWidth="1"/>
    <col min="7434" max="7680" width="9.140625" style="402"/>
    <col min="7681" max="7681" width="4.5703125" style="402" customWidth="1"/>
    <col min="7682" max="7682" width="22.28515625" style="402" customWidth="1"/>
    <col min="7683" max="7683" width="7" style="402" customWidth="1"/>
    <col min="7684" max="7684" width="8.5703125" style="402" customWidth="1"/>
    <col min="7685" max="7685" width="7.28515625" style="402" customWidth="1"/>
    <col min="7686" max="7686" width="8.5703125" style="402" customWidth="1"/>
    <col min="7687" max="7687" width="6.7109375" style="402" customWidth="1"/>
    <col min="7688" max="7688" width="8.5703125" style="402" customWidth="1"/>
    <col min="7689" max="7689" width="10" style="402" customWidth="1"/>
    <col min="7690" max="7936" width="9.140625" style="402"/>
    <col min="7937" max="7937" width="4.5703125" style="402" customWidth="1"/>
    <col min="7938" max="7938" width="22.28515625" style="402" customWidth="1"/>
    <col min="7939" max="7939" width="7" style="402" customWidth="1"/>
    <col min="7940" max="7940" width="8.5703125" style="402" customWidth="1"/>
    <col min="7941" max="7941" width="7.28515625" style="402" customWidth="1"/>
    <col min="7942" max="7942" width="8.5703125" style="402" customWidth="1"/>
    <col min="7943" max="7943" width="6.7109375" style="402" customWidth="1"/>
    <col min="7944" max="7944" width="8.5703125" style="402" customWidth="1"/>
    <col min="7945" max="7945" width="10" style="402" customWidth="1"/>
    <col min="7946" max="8192" width="9.140625" style="402"/>
    <col min="8193" max="8193" width="4.5703125" style="402" customWidth="1"/>
    <col min="8194" max="8194" width="22.28515625" style="402" customWidth="1"/>
    <col min="8195" max="8195" width="7" style="402" customWidth="1"/>
    <col min="8196" max="8196" width="8.5703125" style="402" customWidth="1"/>
    <col min="8197" max="8197" width="7.28515625" style="402" customWidth="1"/>
    <col min="8198" max="8198" width="8.5703125" style="402" customWidth="1"/>
    <col min="8199" max="8199" width="6.7109375" style="402" customWidth="1"/>
    <col min="8200" max="8200" width="8.5703125" style="402" customWidth="1"/>
    <col min="8201" max="8201" width="10" style="402" customWidth="1"/>
    <col min="8202" max="8448" width="9.140625" style="402"/>
    <col min="8449" max="8449" width="4.5703125" style="402" customWidth="1"/>
    <col min="8450" max="8450" width="22.28515625" style="402" customWidth="1"/>
    <col min="8451" max="8451" width="7" style="402" customWidth="1"/>
    <col min="8452" max="8452" width="8.5703125" style="402" customWidth="1"/>
    <col min="8453" max="8453" width="7.28515625" style="402" customWidth="1"/>
    <col min="8454" max="8454" width="8.5703125" style="402" customWidth="1"/>
    <col min="8455" max="8455" width="6.7109375" style="402" customWidth="1"/>
    <col min="8456" max="8456" width="8.5703125" style="402" customWidth="1"/>
    <col min="8457" max="8457" width="10" style="402" customWidth="1"/>
    <col min="8458" max="8704" width="9.140625" style="402"/>
    <col min="8705" max="8705" width="4.5703125" style="402" customWidth="1"/>
    <col min="8706" max="8706" width="22.28515625" style="402" customWidth="1"/>
    <col min="8707" max="8707" width="7" style="402" customWidth="1"/>
    <col min="8708" max="8708" width="8.5703125" style="402" customWidth="1"/>
    <col min="8709" max="8709" width="7.28515625" style="402" customWidth="1"/>
    <col min="8710" max="8710" width="8.5703125" style="402" customWidth="1"/>
    <col min="8711" max="8711" width="6.7109375" style="402" customWidth="1"/>
    <col min="8712" max="8712" width="8.5703125" style="402" customWidth="1"/>
    <col min="8713" max="8713" width="10" style="402" customWidth="1"/>
    <col min="8714" max="8960" width="9.140625" style="402"/>
    <col min="8961" max="8961" width="4.5703125" style="402" customWidth="1"/>
    <col min="8962" max="8962" width="22.28515625" style="402" customWidth="1"/>
    <col min="8963" max="8963" width="7" style="402" customWidth="1"/>
    <col min="8964" max="8964" width="8.5703125" style="402" customWidth="1"/>
    <col min="8965" max="8965" width="7.28515625" style="402" customWidth="1"/>
    <col min="8966" max="8966" width="8.5703125" style="402" customWidth="1"/>
    <col min="8967" max="8967" width="6.7109375" style="402" customWidth="1"/>
    <col min="8968" max="8968" width="8.5703125" style="402" customWidth="1"/>
    <col min="8969" max="8969" width="10" style="402" customWidth="1"/>
    <col min="8970" max="9216" width="9.140625" style="402"/>
    <col min="9217" max="9217" width="4.5703125" style="402" customWidth="1"/>
    <col min="9218" max="9218" width="22.28515625" style="402" customWidth="1"/>
    <col min="9219" max="9219" width="7" style="402" customWidth="1"/>
    <col min="9220" max="9220" width="8.5703125" style="402" customWidth="1"/>
    <col min="9221" max="9221" width="7.28515625" style="402" customWidth="1"/>
    <col min="9222" max="9222" width="8.5703125" style="402" customWidth="1"/>
    <col min="9223" max="9223" width="6.7109375" style="402" customWidth="1"/>
    <col min="9224" max="9224" width="8.5703125" style="402" customWidth="1"/>
    <col min="9225" max="9225" width="10" style="402" customWidth="1"/>
    <col min="9226" max="9472" width="9.140625" style="402"/>
    <col min="9473" max="9473" width="4.5703125" style="402" customWidth="1"/>
    <col min="9474" max="9474" width="22.28515625" style="402" customWidth="1"/>
    <col min="9475" max="9475" width="7" style="402" customWidth="1"/>
    <col min="9476" max="9476" width="8.5703125" style="402" customWidth="1"/>
    <col min="9477" max="9477" width="7.28515625" style="402" customWidth="1"/>
    <col min="9478" max="9478" width="8.5703125" style="402" customWidth="1"/>
    <col min="9479" max="9479" width="6.7109375" style="402" customWidth="1"/>
    <col min="9480" max="9480" width="8.5703125" style="402" customWidth="1"/>
    <col min="9481" max="9481" width="10" style="402" customWidth="1"/>
    <col min="9482" max="9728" width="9.140625" style="402"/>
    <col min="9729" max="9729" width="4.5703125" style="402" customWidth="1"/>
    <col min="9730" max="9730" width="22.28515625" style="402" customWidth="1"/>
    <col min="9731" max="9731" width="7" style="402" customWidth="1"/>
    <col min="9732" max="9732" width="8.5703125" style="402" customWidth="1"/>
    <col min="9733" max="9733" width="7.28515625" style="402" customWidth="1"/>
    <col min="9734" max="9734" width="8.5703125" style="402" customWidth="1"/>
    <col min="9735" max="9735" width="6.7109375" style="402" customWidth="1"/>
    <col min="9736" max="9736" width="8.5703125" style="402" customWidth="1"/>
    <col min="9737" max="9737" width="10" style="402" customWidth="1"/>
    <col min="9738" max="9984" width="9.140625" style="402"/>
    <col min="9985" max="9985" width="4.5703125" style="402" customWidth="1"/>
    <col min="9986" max="9986" width="22.28515625" style="402" customWidth="1"/>
    <col min="9987" max="9987" width="7" style="402" customWidth="1"/>
    <col min="9988" max="9988" width="8.5703125" style="402" customWidth="1"/>
    <col min="9989" max="9989" width="7.28515625" style="402" customWidth="1"/>
    <col min="9990" max="9990" width="8.5703125" style="402" customWidth="1"/>
    <col min="9991" max="9991" width="6.7109375" style="402" customWidth="1"/>
    <col min="9992" max="9992" width="8.5703125" style="402" customWidth="1"/>
    <col min="9993" max="9993" width="10" style="402" customWidth="1"/>
    <col min="9994" max="10240" width="9.140625" style="402"/>
    <col min="10241" max="10241" width="4.5703125" style="402" customWidth="1"/>
    <col min="10242" max="10242" width="22.28515625" style="402" customWidth="1"/>
    <col min="10243" max="10243" width="7" style="402" customWidth="1"/>
    <col min="10244" max="10244" width="8.5703125" style="402" customWidth="1"/>
    <col min="10245" max="10245" width="7.28515625" style="402" customWidth="1"/>
    <col min="10246" max="10246" width="8.5703125" style="402" customWidth="1"/>
    <col min="10247" max="10247" width="6.7109375" style="402" customWidth="1"/>
    <col min="10248" max="10248" width="8.5703125" style="402" customWidth="1"/>
    <col min="10249" max="10249" width="10" style="402" customWidth="1"/>
    <col min="10250" max="10496" width="9.140625" style="402"/>
    <col min="10497" max="10497" width="4.5703125" style="402" customWidth="1"/>
    <col min="10498" max="10498" width="22.28515625" style="402" customWidth="1"/>
    <col min="10499" max="10499" width="7" style="402" customWidth="1"/>
    <col min="10500" max="10500" width="8.5703125" style="402" customWidth="1"/>
    <col min="10501" max="10501" width="7.28515625" style="402" customWidth="1"/>
    <col min="10502" max="10502" width="8.5703125" style="402" customWidth="1"/>
    <col min="10503" max="10503" width="6.7109375" style="402" customWidth="1"/>
    <col min="10504" max="10504" width="8.5703125" style="402" customWidth="1"/>
    <col min="10505" max="10505" width="10" style="402" customWidth="1"/>
    <col min="10506" max="10752" width="9.140625" style="402"/>
    <col min="10753" max="10753" width="4.5703125" style="402" customWidth="1"/>
    <col min="10754" max="10754" width="22.28515625" style="402" customWidth="1"/>
    <col min="10755" max="10755" width="7" style="402" customWidth="1"/>
    <col min="10756" max="10756" width="8.5703125" style="402" customWidth="1"/>
    <col min="10757" max="10757" width="7.28515625" style="402" customWidth="1"/>
    <col min="10758" max="10758" width="8.5703125" style="402" customWidth="1"/>
    <col min="10759" max="10759" width="6.7109375" style="402" customWidth="1"/>
    <col min="10760" max="10760" width="8.5703125" style="402" customWidth="1"/>
    <col min="10761" max="10761" width="10" style="402" customWidth="1"/>
    <col min="10762" max="11008" width="9.140625" style="402"/>
    <col min="11009" max="11009" width="4.5703125" style="402" customWidth="1"/>
    <col min="11010" max="11010" width="22.28515625" style="402" customWidth="1"/>
    <col min="11011" max="11011" width="7" style="402" customWidth="1"/>
    <col min="11012" max="11012" width="8.5703125" style="402" customWidth="1"/>
    <col min="11013" max="11013" width="7.28515625" style="402" customWidth="1"/>
    <col min="11014" max="11014" width="8.5703125" style="402" customWidth="1"/>
    <col min="11015" max="11015" width="6.7109375" style="402" customWidth="1"/>
    <col min="11016" max="11016" width="8.5703125" style="402" customWidth="1"/>
    <col min="11017" max="11017" width="10" style="402" customWidth="1"/>
    <col min="11018" max="11264" width="9.140625" style="402"/>
    <col min="11265" max="11265" width="4.5703125" style="402" customWidth="1"/>
    <col min="11266" max="11266" width="22.28515625" style="402" customWidth="1"/>
    <col min="11267" max="11267" width="7" style="402" customWidth="1"/>
    <col min="11268" max="11268" width="8.5703125" style="402" customWidth="1"/>
    <col min="11269" max="11269" width="7.28515625" style="402" customWidth="1"/>
    <col min="11270" max="11270" width="8.5703125" style="402" customWidth="1"/>
    <col min="11271" max="11271" width="6.7109375" style="402" customWidth="1"/>
    <col min="11272" max="11272" width="8.5703125" style="402" customWidth="1"/>
    <col min="11273" max="11273" width="10" style="402" customWidth="1"/>
    <col min="11274" max="11520" width="9.140625" style="402"/>
    <col min="11521" max="11521" width="4.5703125" style="402" customWidth="1"/>
    <col min="11522" max="11522" width="22.28515625" style="402" customWidth="1"/>
    <col min="11523" max="11523" width="7" style="402" customWidth="1"/>
    <col min="11524" max="11524" width="8.5703125" style="402" customWidth="1"/>
    <col min="11525" max="11525" width="7.28515625" style="402" customWidth="1"/>
    <col min="11526" max="11526" width="8.5703125" style="402" customWidth="1"/>
    <col min="11527" max="11527" width="6.7109375" style="402" customWidth="1"/>
    <col min="11528" max="11528" width="8.5703125" style="402" customWidth="1"/>
    <col min="11529" max="11529" width="10" style="402" customWidth="1"/>
    <col min="11530" max="11776" width="9.140625" style="402"/>
    <col min="11777" max="11777" width="4.5703125" style="402" customWidth="1"/>
    <col min="11778" max="11778" width="22.28515625" style="402" customWidth="1"/>
    <col min="11779" max="11779" width="7" style="402" customWidth="1"/>
    <col min="11780" max="11780" width="8.5703125" style="402" customWidth="1"/>
    <col min="11781" max="11781" width="7.28515625" style="402" customWidth="1"/>
    <col min="11782" max="11782" width="8.5703125" style="402" customWidth="1"/>
    <col min="11783" max="11783" width="6.7109375" style="402" customWidth="1"/>
    <col min="11784" max="11784" width="8.5703125" style="402" customWidth="1"/>
    <col min="11785" max="11785" width="10" style="402" customWidth="1"/>
    <col min="11786" max="12032" width="9.140625" style="402"/>
    <col min="12033" max="12033" width="4.5703125" style="402" customWidth="1"/>
    <col min="12034" max="12034" width="22.28515625" style="402" customWidth="1"/>
    <col min="12035" max="12035" width="7" style="402" customWidth="1"/>
    <col min="12036" max="12036" width="8.5703125" style="402" customWidth="1"/>
    <col min="12037" max="12037" width="7.28515625" style="402" customWidth="1"/>
    <col min="12038" max="12038" width="8.5703125" style="402" customWidth="1"/>
    <col min="12039" max="12039" width="6.7109375" style="402" customWidth="1"/>
    <col min="12040" max="12040" width="8.5703125" style="402" customWidth="1"/>
    <col min="12041" max="12041" width="10" style="402" customWidth="1"/>
    <col min="12042" max="12288" width="9.140625" style="402"/>
    <col min="12289" max="12289" width="4.5703125" style="402" customWidth="1"/>
    <col min="12290" max="12290" width="22.28515625" style="402" customWidth="1"/>
    <col min="12291" max="12291" width="7" style="402" customWidth="1"/>
    <col min="12292" max="12292" width="8.5703125" style="402" customWidth="1"/>
    <col min="12293" max="12293" width="7.28515625" style="402" customWidth="1"/>
    <col min="12294" max="12294" width="8.5703125" style="402" customWidth="1"/>
    <col min="12295" max="12295" width="6.7109375" style="402" customWidth="1"/>
    <col min="12296" max="12296" width="8.5703125" style="402" customWidth="1"/>
    <col min="12297" max="12297" width="10" style="402" customWidth="1"/>
    <col min="12298" max="12544" width="9.140625" style="402"/>
    <col min="12545" max="12545" width="4.5703125" style="402" customWidth="1"/>
    <col min="12546" max="12546" width="22.28515625" style="402" customWidth="1"/>
    <col min="12547" max="12547" width="7" style="402" customWidth="1"/>
    <col min="12548" max="12548" width="8.5703125" style="402" customWidth="1"/>
    <col min="12549" max="12549" width="7.28515625" style="402" customWidth="1"/>
    <col min="12550" max="12550" width="8.5703125" style="402" customWidth="1"/>
    <col min="12551" max="12551" width="6.7109375" style="402" customWidth="1"/>
    <col min="12552" max="12552" width="8.5703125" style="402" customWidth="1"/>
    <col min="12553" max="12553" width="10" style="402" customWidth="1"/>
    <col min="12554" max="12800" width="9.140625" style="402"/>
    <col min="12801" max="12801" width="4.5703125" style="402" customWidth="1"/>
    <col min="12802" max="12802" width="22.28515625" style="402" customWidth="1"/>
    <col min="12803" max="12803" width="7" style="402" customWidth="1"/>
    <col min="12804" max="12804" width="8.5703125" style="402" customWidth="1"/>
    <col min="12805" max="12805" width="7.28515625" style="402" customWidth="1"/>
    <col min="12806" max="12806" width="8.5703125" style="402" customWidth="1"/>
    <col min="12807" max="12807" width="6.7109375" style="402" customWidth="1"/>
    <col min="12808" max="12808" width="8.5703125" style="402" customWidth="1"/>
    <col min="12809" max="12809" width="10" style="402" customWidth="1"/>
    <col min="12810" max="13056" width="9.140625" style="402"/>
    <col min="13057" max="13057" width="4.5703125" style="402" customWidth="1"/>
    <col min="13058" max="13058" width="22.28515625" style="402" customWidth="1"/>
    <col min="13059" max="13059" width="7" style="402" customWidth="1"/>
    <col min="13060" max="13060" width="8.5703125" style="402" customWidth="1"/>
    <col min="13061" max="13061" width="7.28515625" style="402" customWidth="1"/>
    <col min="13062" max="13062" width="8.5703125" style="402" customWidth="1"/>
    <col min="13063" max="13063" width="6.7109375" style="402" customWidth="1"/>
    <col min="13064" max="13064" width="8.5703125" style="402" customWidth="1"/>
    <col min="13065" max="13065" width="10" style="402" customWidth="1"/>
    <col min="13066" max="13312" width="9.140625" style="402"/>
    <col min="13313" max="13313" width="4.5703125" style="402" customWidth="1"/>
    <col min="13314" max="13314" width="22.28515625" style="402" customWidth="1"/>
    <col min="13315" max="13315" width="7" style="402" customWidth="1"/>
    <col min="13316" max="13316" width="8.5703125" style="402" customWidth="1"/>
    <col min="13317" max="13317" width="7.28515625" style="402" customWidth="1"/>
    <col min="13318" max="13318" width="8.5703125" style="402" customWidth="1"/>
    <col min="13319" max="13319" width="6.7109375" style="402" customWidth="1"/>
    <col min="13320" max="13320" width="8.5703125" style="402" customWidth="1"/>
    <col min="13321" max="13321" width="10" style="402" customWidth="1"/>
    <col min="13322" max="13568" width="9.140625" style="402"/>
    <col min="13569" max="13569" width="4.5703125" style="402" customWidth="1"/>
    <col min="13570" max="13570" width="22.28515625" style="402" customWidth="1"/>
    <col min="13571" max="13571" width="7" style="402" customWidth="1"/>
    <col min="13572" max="13572" width="8.5703125" style="402" customWidth="1"/>
    <col min="13573" max="13573" width="7.28515625" style="402" customWidth="1"/>
    <col min="13574" max="13574" width="8.5703125" style="402" customWidth="1"/>
    <col min="13575" max="13575" width="6.7109375" style="402" customWidth="1"/>
    <col min="13576" max="13576" width="8.5703125" style="402" customWidth="1"/>
    <col min="13577" max="13577" width="10" style="402" customWidth="1"/>
    <col min="13578" max="13824" width="9.140625" style="402"/>
    <col min="13825" max="13825" width="4.5703125" style="402" customWidth="1"/>
    <col min="13826" max="13826" width="22.28515625" style="402" customWidth="1"/>
    <col min="13827" max="13827" width="7" style="402" customWidth="1"/>
    <col min="13828" max="13828" width="8.5703125" style="402" customWidth="1"/>
    <col min="13829" max="13829" width="7.28515625" style="402" customWidth="1"/>
    <col min="13830" max="13830" width="8.5703125" style="402" customWidth="1"/>
    <col min="13831" max="13831" width="6.7109375" style="402" customWidth="1"/>
    <col min="13832" max="13832" width="8.5703125" style="402" customWidth="1"/>
    <col min="13833" max="13833" width="10" style="402" customWidth="1"/>
    <col min="13834" max="14080" width="9.140625" style="402"/>
    <col min="14081" max="14081" width="4.5703125" style="402" customWidth="1"/>
    <col min="14082" max="14082" width="22.28515625" style="402" customWidth="1"/>
    <col min="14083" max="14083" width="7" style="402" customWidth="1"/>
    <col min="14084" max="14084" width="8.5703125" style="402" customWidth="1"/>
    <col min="14085" max="14085" width="7.28515625" style="402" customWidth="1"/>
    <col min="14086" max="14086" width="8.5703125" style="402" customWidth="1"/>
    <col min="14087" max="14087" width="6.7109375" style="402" customWidth="1"/>
    <col min="14088" max="14088" width="8.5703125" style="402" customWidth="1"/>
    <col min="14089" max="14089" width="10" style="402" customWidth="1"/>
    <col min="14090" max="14336" width="9.140625" style="402"/>
    <col min="14337" max="14337" width="4.5703125" style="402" customWidth="1"/>
    <col min="14338" max="14338" width="22.28515625" style="402" customWidth="1"/>
    <col min="14339" max="14339" width="7" style="402" customWidth="1"/>
    <col min="14340" max="14340" width="8.5703125" style="402" customWidth="1"/>
    <col min="14341" max="14341" width="7.28515625" style="402" customWidth="1"/>
    <col min="14342" max="14342" width="8.5703125" style="402" customWidth="1"/>
    <col min="14343" max="14343" width="6.7109375" style="402" customWidth="1"/>
    <col min="14344" max="14344" width="8.5703125" style="402" customWidth="1"/>
    <col min="14345" max="14345" width="10" style="402" customWidth="1"/>
    <col min="14346" max="14592" width="9.140625" style="402"/>
    <col min="14593" max="14593" width="4.5703125" style="402" customWidth="1"/>
    <col min="14594" max="14594" width="22.28515625" style="402" customWidth="1"/>
    <col min="14595" max="14595" width="7" style="402" customWidth="1"/>
    <col min="14596" max="14596" width="8.5703125" style="402" customWidth="1"/>
    <col min="14597" max="14597" width="7.28515625" style="402" customWidth="1"/>
    <col min="14598" max="14598" width="8.5703125" style="402" customWidth="1"/>
    <col min="14599" max="14599" width="6.7109375" style="402" customWidth="1"/>
    <col min="14600" max="14600" width="8.5703125" style="402" customWidth="1"/>
    <col min="14601" max="14601" width="10" style="402" customWidth="1"/>
    <col min="14602" max="14848" width="9.140625" style="402"/>
    <col min="14849" max="14849" width="4.5703125" style="402" customWidth="1"/>
    <col min="14850" max="14850" width="22.28515625" style="402" customWidth="1"/>
    <col min="14851" max="14851" width="7" style="402" customWidth="1"/>
    <col min="14852" max="14852" width="8.5703125" style="402" customWidth="1"/>
    <col min="14853" max="14853" width="7.28515625" style="402" customWidth="1"/>
    <col min="14854" max="14854" width="8.5703125" style="402" customWidth="1"/>
    <col min="14855" max="14855" width="6.7109375" style="402" customWidth="1"/>
    <col min="14856" max="14856" width="8.5703125" style="402" customWidth="1"/>
    <col min="14857" max="14857" width="10" style="402" customWidth="1"/>
    <col min="14858" max="15104" width="9.140625" style="402"/>
    <col min="15105" max="15105" width="4.5703125" style="402" customWidth="1"/>
    <col min="15106" max="15106" width="22.28515625" style="402" customWidth="1"/>
    <col min="15107" max="15107" width="7" style="402" customWidth="1"/>
    <col min="15108" max="15108" width="8.5703125" style="402" customWidth="1"/>
    <col min="15109" max="15109" width="7.28515625" style="402" customWidth="1"/>
    <col min="15110" max="15110" width="8.5703125" style="402" customWidth="1"/>
    <col min="15111" max="15111" width="6.7109375" style="402" customWidth="1"/>
    <col min="15112" max="15112" width="8.5703125" style="402" customWidth="1"/>
    <col min="15113" max="15113" width="10" style="402" customWidth="1"/>
    <col min="15114" max="15360" width="9.140625" style="402"/>
    <col min="15361" max="15361" width="4.5703125" style="402" customWidth="1"/>
    <col min="15362" max="15362" width="22.28515625" style="402" customWidth="1"/>
    <col min="15363" max="15363" width="7" style="402" customWidth="1"/>
    <col min="15364" max="15364" width="8.5703125" style="402" customWidth="1"/>
    <col min="15365" max="15365" width="7.28515625" style="402" customWidth="1"/>
    <col min="15366" max="15366" width="8.5703125" style="402" customWidth="1"/>
    <col min="15367" max="15367" width="6.7109375" style="402" customWidth="1"/>
    <col min="15368" max="15368" width="8.5703125" style="402" customWidth="1"/>
    <col min="15369" max="15369" width="10" style="402" customWidth="1"/>
    <col min="15370" max="15616" width="9.140625" style="402"/>
    <col min="15617" max="15617" width="4.5703125" style="402" customWidth="1"/>
    <col min="15618" max="15618" width="22.28515625" style="402" customWidth="1"/>
    <col min="15619" max="15619" width="7" style="402" customWidth="1"/>
    <col min="15620" max="15620" width="8.5703125" style="402" customWidth="1"/>
    <col min="15621" max="15621" width="7.28515625" style="402" customWidth="1"/>
    <col min="15622" max="15622" width="8.5703125" style="402" customWidth="1"/>
    <col min="15623" max="15623" width="6.7109375" style="402" customWidth="1"/>
    <col min="15624" max="15624" width="8.5703125" style="402" customWidth="1"/>
    <col min="15625" max="15625" width="10" style="402" customWidth="1"/>
    <col min="15626" max="15872" width="9.140625" style="402"/>
    <col min="15873" max="15873" width="4.5703125" style="402" customWidth="1"/>
    <col min="15874" max="15874" width="22.28515625" style="402" customWidth="1"/>
    <col min="15875" max="15875" width="7" style="402" customWidth="1"/>
    <col min="15876" max="15876" width="8.5703125" style="402" customWidth="1"/>
    <col min="15877" max="15877" width="7.28515625" style="402" customWidth="1"/>
    <col min="15878" max="15878" width="8.5703125" style="402" customWidth="1"/>
    <col min="15879" max="15879" width="6.7109375" style="402" customWidth="1"/>
    <col min="15880" max="15880" width="8.5703125" style="402" customWidth="1"/>
    <col min="15881" max="15881" width="10" style="402" customWidth="1"/>
    <col min="15882" max="16128" width="9.140625" style="402"/>
    <col min="16129" max="16129" width="4.5703125" style="402" customWidth="1"/>
    <col min="16130" max="16130" width="22.28515625" style="402" customWidth="1"/>
    <col min="16131" max="16131" width="7" style="402" customWidth="1"/>
    <col min="16132" max="16132" width="8.5703125" style="402" customWidth="1"/>
    <col min="16133" max="16133" width="7.28515625" style="402" customWidth="1"/>
    <col min="16134" max="16134" width="8.5703125" style="402" customWidth="1"/>
    <col min="16135" max="16135" width="6.7109375" style="402" customWidth="1"/>
    <col min="16136" max="16136" width="8.5703125" style="402" customWidth="1"/>
    <col min="16137" max="16137" width="10" style="402" customWidth="1"/>
    <col min="16138" max="16384" width="9.140625" style="402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spans="1:10" ht="13.5" customHeight="1"/>
    <row r="34" spans="1:10" ht="13.5" customHeight="1"/>
    <row r="35" spans="1:10" ht="13.5" customHeight="1"/>
    <row r="36" spans="1:10" ht="24.75" customHeight="1">
      <c r="A36" s="403" t="s">
        <v>400</v>
      </c>
      <c r="B36" s="403"/>
      <c r="C36" s="403"/>
      <c r="D36" s="403"/>
      <c r="E36" s="403"/>
      <c r="F36" s="403"/>
      <c r="G36" s="403"/>
      <c r="H36" s="403"/>
      <c r="I36" s="403"/>
    </row>
    <row r="37" spans="1:10" ht="12" customHeight="1">
      <c r="A37" s="404"/>
      <c r="B37" s="405" t="s">
        <v>401</v>
      </c>
      <c r="C37" s="404"/>
      <c r="D37" s="404"/>
      <c r="E37" s="404"/>
      <c r="F37" s="404"/>
      <c r="G37" s="404"/>
      <c r="H37" s="404"/>
      <c r="I37" s="406"/>
    </row>
    <row r="38" spans="1:10">
      <c r="A38" s="407"/>
      <c r="B38" s="407"/>
      <c r="C38" s="408" t="s">
        <v>402</v>
      </c>
      <c r="D38" s="407"/>
      <c r="E38" s="408" t="s">
        <v>403</v>
      </c>
      <c r="F38" s="407"/>
      <c r="G38" s="409" t="s">
        <v>189</v>
      </c>
      <c r="H38" s="410"/>
      <c r="I38" s="411" t="s">
        <v>404</v>
      </c>
      <c r="J38" s="411" t="s">
        <v>405</v>
      </c>
    </row>
    <row r="39" spans="1:10" ht="27" customHeight="1">
      <c r="A39" s="412"/>
      <c r="B39" s="412"/>
      <c r="C39" s="413" t="s">
        <v>406</v>
      </c>
      <c r="D39" s="413" t="s">
        <v>407</v>
      </c>
      <c r="E39" s="413" t="s">
        <v>406</v>
      </c>
      <c r="F39" s="413" t="s">
        <v>408</v>
      </c>
      <c r="G39" s="413" t="s">
        <v>406</v>
      </c>
      <c r="H39" s="413" t="s">
        <v>408</v>
      </c>
      <c r="I39" s="414"/>
      <c r="J39" s="414"/>
    </row>
    <row r="40" spans="1:10">
      <c r="A40" s="415" t="s">
        <v>409</v>
      </c>
      <c r="B40" s="416"/>
      <c r="C40" s="417">
        <f t="shared" ref="C40:H40" si="0">SUM(C41:C57)</f>
        <v>189</v>
      </c>
      <c r="D40" s="418">
        <f t="shared" si="0"/>
        <v>100</v>
      </c>
      <c r="E40" s="419">
        <f t="shared" si="0"/>
        <v>138</v>
      </c>
      <c r="F40" s="418">
        <f t="shared" si="0"/>
        <v>100</v>
      </c>
      <c r="G40" s="417">
        <f t="shared" si="0"/>
        <v>156</v>
      </c>
      <c r="H40" s="418">
        <f t="shared" si="0"/>
        <v>99.999999999999986</v>
      </c>
      <c r="I40" s="420">
        <f>SUM(G40/E40*100)</f>
        <v>113.04347826086956</v>
      </c>
      <c r="J40" s="421">
        <f>SUM(G40/C40*100)</f>
        <v>82.539682539682531</v>
      </c>
    </row>
    <row r="41" spans="1:10" ht="22.5" customHeight="1">
      <c r="A41" s="422" t="s">
        <v>410</v>
      </c>
      <c r="B41" s="423" t="s">
        <v>411</v>
      </c>
      <c r="C41" s="419">
        <v>106</v>
      </c>
      <c r="D41" s="418">
        <f>C41/C40*100</f>
        <v>56.084656084656082</v>
      </c>
      <c r="E41" s="417">
        <v>14</v>
      </c>
      <c r="F41" s="418">
        <f>E41/E40*100</f>
        <v>10.144927536231885</v>
      </c>
      <c r="G41" s="417">
        <v>1</v>
      </c>
      <c r="H41" s="418">
        <f>G41/G40*100</f>
        <v>0.64102564102564097</v>
      </c>
      <c r="I41" s="238">
        <f>SUM(G41/E41*100)</f>
        <v>7.1428571428571423</v>
      </c>
      <c r="J41" s="238">
        <f>SUM(G41/C41*100)</f>
        <v>0.94339622641509435</v>
      </c>
    </row>
    <row r="42" spans="1:10" ht="14.25" customHeight="1">
      <c r="A42" s="424"/>
      <c r="B42" s="425" t="s">
        <v>412</v>
      </c>
      <c r="C42" s="426">
        <v>21</v>
      </c>
      <c r="D42" s="238">
        <f>C42/C40*100</f>
        <v>11.111111111111111</v>
      </c>
      <c r="E42" s="427">
        <v>16</v>
      </c>
      <c r="F42" s="238">
        <f>E42/E40*100</f>
        <v>11.594202898550725</v>
      </c>
      <c r="G42" s="427">
        <v>14</v>
      </c>
      <c r="H42" s="238">
        <f>G42/G40*100</f>
        <v>8.9743589743589745</v>
      </c>
      <c r="I42" s="238">
        <f>SUM(G42/E42*100)</f>
        <v>87.5</v>
      </c>
      <c r="J42" s="238">
        <f>SUM(G42/C42*100)</f>
        <v>66.666666666666657</v>
      </c>
    </row>
    <row r="43" spans="1:10" ht="14.25" customHeight="1">
      <c r="A43" s="424"/>
      <c r="B43" s="425" t="s">
        <v>413</v>
      </c>
      <c r="C43" s="426">
        <v>2</v>
      </c>
      <c r="D43" s="238">
        <f>C43/C40*100</f>
        <v>1.0582010582010581</v>
      </c>
      <c r="E43" s="427">
        <v>0</v>
      </c>
      <c r="F43" s="238">
        <f>E43/E40*100</f>
        <v>0</v>
      </c>
      <c r="G43" s="427">
        <v>0</v>
      </c>
      <c r="H43" s="238">
        <f>G43/G40*100</f>
        <v>0</v>
      </c>
      <c r="I43" s="238">
        <v>0</v>
      </c>
      <c r="J43" s="238">
        <f t="shared" ref="J43:J52" si="1">SUM(G43/C43*100)</f>
        <v>0</v>
      </c>
    </row>
    <row r="44" spans="1:10" ht="14.25" customHeight="1">
      <c r="A44" s="424"/>
      <c r="B44" s="425" t="s">
        <v>414</v>
      </c>
      <c r="C44" s="426">
        <v>1</v>
      </c>
      <c r="D44" s="238">
        <f>C44/C40*100</f>
        <v>0.52910052910052907</v>
      </c>
      <c r="E44" s="427">
        <v>9</v>
      </c>
      <c r="F44" s="238">
        <f>E44/E40*100</f>
        <v>6.5217391304347823</v>
      </c>
      <c r="G44" s="427">
        <v>22</v>
      </c>
      <c r="H44" s="238">
        <f>G44/G40*100</f>
        <v>14.102564102564102</v>
      </c>
      <c r="I44" s="238">
        <f t="shared" ref="I44:I53" si="2">SUM(G44/E44*100)</f>
        <v>244.44444444444446</v>
      </c>
      <c r="J44" s="238">
        <v>0</v>
      </c>
    </row>
    <row r="45" spans="1:10" ht="14.25" customHeight="1">
      <c r="A45" s="424"/>
      <c r="B45" s="425" t="s">
        <v>415</v>
      </c>
      <c r="C45" s="426">
        <v>10</v>
      </c>
      <c r="D45" s="238">
        <f>C45/C40*100</f>
        <v>5.2910052910052912</v>
      </c>
      <c r="E45" s="427">
        <v>36</v>
      </c>
      <c r="F45" s="238">
        <f>E45/E40*100</f>
        <v>26.086956521739129</v>
      </c>
      <c r="G45" s="427">
        <v>51</v>
      </c>
      <c r="H45" s="238">
        <f>G45/G40*100</f>
        <v>32.692307692307693</v>
      </c>
      <c r="I45" s="238">
        <f t="shared" si="2"/>
        <v>141.66666666666669</v>
      </c>
      <c r="J45" s="238">
        <f t="shared" si="1"/>
        <v>509.99999999999994</v>
      </c>
    </row>
    <row r="46" spans="1:10" ht="14.25" customHeight="1">
      <c r="A46" s="424"/>
      <c r="B46" s="425" t="s">
        <v>416</v>
      </c>
      <c r="C46" s="426">
        <v>0</v>
      </c>
      <c r="D46" s="238">
        <f>C46/C40*100</f>
        <v>0</v>
      </c>
      <c r="E46" s="427">
        <v>0</v>
      </c>
      <c r="F46" s="238">
        <f>E46/E40*100</f>
        <v>0</v>
      </c>
      <c r="G46" s="427">
        <v>0</v>
      </c>
      <c r="H46" s="238">
        <f>G46/G40*100</f>
        <v>0</v>
      </c>
      <c r="I46" s="238">
        <v>0</v>
      </c>
      <c r="J46" s="238">
        <v>0</v>
      </c>
    </row>
    <row r="47" spans="1:10" ht="14.25" customHeight="1">
      <c r="A47" s="424"/>
      <c r="B47" s="425" t="s">
        <v>417</v>
      </c>
      <c r="C47" s="426">
        <v>0</v>
      </c>
      <c r="D47" s="238">
        <f>C47/C40*100</f>
        <v>0</v>
      </c>
      <c r="E47" s="427">
        <v>1</v>
      </c>
      <c r="F47" s="238">
        <f>E47/E40*100</f>
        <v>0.72463768115942029</v>
      </c>
      <c r="G47" s="427">
        <v>0</v>
      </c>
      <c r="H47" s="238">
        <f>G47/G40*100</f>
        <v>0</v>
      </c>
      <c r="I47" s="238">
        <f t="shared" si="2"/>
        <v>0</v>
      </c>
      <c r="J47" s="238">
        <v>0</v>
      </c>
    </row>
    <row r="48" spans="1:10" ht="14.25" customHeight="1">
      <c r="A48" s="424"/>
      <c r="B48" s="425" t="s">
        <v>418</v>
      </c>
      <c r="C48" s="426">
        <v>0</v>
      </c>
      <c r="D48" s="238">
        <f>C48/C40*100</f>
        <v>0</v>
      </c>
      <c r="E48" s="427">
        <v>1</v>
      </c>
      <c r="F48" s="238">
        <f>E48/E40*100</f>
        <v>0.72463768115942029</v>
      </c>
      <c r="G48" s="427">
        <v>0</v>
      </c>
      <c r="H48" s="238">
        <f>G48/G40*100</f>
        <v>0</v>
      </c>
      <c r="I48" s="238">
        <v>0</v>
      </c>
      <c r="J48" s="238">
        <v>0</v>
      </c>
    </row>
    <row r="49" spans="1:10" ht="14.25" customHeight="1">
      <c r="A49" s="424"/>
      <c r="B49" s="425" t="s">
        <v>419</v>
      </c>
      <c r="C49" s="426">
        <v>1</v>
      </c>
      <c r="D49" s="238">
        <f>C49/C40*100</f>
        <v>0.52910052910052907</v>
      </c>
      <c r="E49" s="427">
        <v>0</v>
      </c>
      <c r="F49" s="238">
        <f>E49/E40*100</f>
        <v>0</v>
      </c>
      <c r="G49" s="427">
        <v>2</v>
      </c>
      <c r="H49" s="238">
        <f>G49/G40*100</f>
        <v>1.2820512820512819</v>
      </c>
      <c r="I49" s="238">
        <v>0</v>
      </c>
      <c r="J49" s="238">
        <v>0</v>
      </c>
    </row>
    <row r="50" spans="1:10" ht="14.25" customHeight="1">
      <c r="A50" s="424"/>
      <c r="B50" s="425" t="s">
        <v>420</v>
      </c>
      <c r="C50" s="426">
        <v>8</v>
      </c>
      <c r="D50" s="238">
        <f>C50/C40*100</f>
        <v>4.2328042328042326</v>
      </c>
      <c r="E50" s="427">
        <v>6</v>
      </c>
      <c r="F50" s="238">
        <f>E50/E40*100</f>
        <v>4.3478260869565215</v>
      </c>
      <c r="G50" s="427">
        <v>4</v>
      </c>
      <c r="H50" s="238">
        <f>G50/G40*100</f>
        <v>2.5641025641025639</v>
      </c>
      <c r="I50" s="238">
        <f t="shared" si="2"/>
        <v>66.666666666666657</v>
      </c>
      <c r="J50" s="238">
        <f t="shared" si="1"/>
        <v>50</v>
      </c>
    </row>
    <row r="51" spans="1:10" ht="14.25" customHeight="1">
      <c r="A51" s="424"/>
      <c r="B51" s="425" t="s">
        <v>421</v>
      </c>
      <c r="C51" s="426">
        <v>13</v>
      </c>
      <c r="D51" s="238">
        <f>C51/C40*100</f>
        <v>6.8783068783068781</v>
      </c>
      <c r="E51" s="427">
        <v>11</v>
      </c>
      <c r="F51" s="238">
        <f>E51/E40*100</f>
        <v>7.9710144927536222</v>
      </c>
      <c r="G51" s="427">
        <v>28</v>
      </c>
      <c r="H51" s="238">
        <f>G51/G40*100</f>
        <v>17.948717948717949</v>
      </c>
      <c r="I51" s="238">
        <f t="shared" si="2"/>
        <v>254.54545454545453</v>
      </c>
      <c r="J51" s="238">
        <f t="shared" si="1"/>
        <v>215.38461538461539</v>
      </c>
    </row>
    <row r="52" spans="1:10">
      <c r="A52" s="424"/>
      <c r="B52" s="428" t="s">
        <v>422</v>
      </c>
      <c r="C52" s="426">
        <v>27</v>
      </c>
      <c r="D52" s="238">
        <f>C52/C40*100</f>
        <v>14.285714285714285</v>
      </c>
      <c r="E52" s="427">
        <v>41</v>
      </c>
      <c r="F52" s="238">
        <f>E52/E40*100</f>
        <v>29.710144927536231</v>
      </c>
      <c r="G52" s="427">
        <v>26</v>
      </c>
      <c r="H52" s="238">
        <f>G52/G40*100</f>
        <v>16.666666666666664</v>
      </c>
      <c r="I52" s="238">
        <f t="shared" si="2"/>
        <v>63.414634146341463</v>
      </c>
      <c r="J52" s="238">
        <f t="shared" si="1"/>
        <v>96.296296296296291</v>
      </c>
    </row>
    <row r="53" spans="1:10" ht="14.25" customHeight="1">
      <c r="A53" s="424"/>
      <c r="B53" s="425" t="s">
        <v>423</v>
      </c>
      <c r="C53" s="426">
        <v>0</v>
      </c>
      <c r="D53" s="238">
        <f>C53/C40*100</f>
        <v>0</v>
      </c>
      <c r="E53" s="427">
        <v>2</v>
      </c>
      <c r="F53" s="238">
        <f>E53/E40*100</f>
        <v>1.4492753623188406</v>
      </c>
      <c r="G53" s="427">
        <v>0</v>
      </c>
      <c r="H53" s="238">
        <f>G53/G40*100</f>
        <v>0</v>
      </c>
      <c r="I53" s="238">
        <f t="shared" si="2"/>
        <v>0</v>
      </c>
      <c r="J53" s="238">
        <v>0</v>
      </c>
    </row>
    <row r="54" spans="1:10" ht="14.25" customHeight="1">
      <c r="A54" s="424"/>
      <c r="B54" s="425" t="s">
        <v>424</v>
      </c>
      <c r="C54" s="426">
        <v>0</v>
      </c>
      <c r="D54" s="238">
        <f>C54/C40*100</f>
        <v>0</v>
      </c>
      <c r="E54" s="427">
        <v>0</v>
      </c>
      <c r="F54" s="238">
        <f>E54/E40*100</f>
        <v>0</v>
      </c>
      <c r="G54" s="427">
        <v>0</v>
      </c>
      <c r="H54" s="238">
        <f>G54/G40*100</f>
        <v>0</v>
      </c>
      <c r="I54" s="238">
        <v>0</v>
      </c>
      <c r="J54" s="238">
        <v>0</v>
      </c>
    </row>
    <row r="55" spans="1:10" ht="14.25" customHeight="1">
      <c r="A55" s="424"/>
      <c r="B55" s="425" t="s">
        <v>425</v>
      </c>
      <c r="C55" s="426">
        <v>0</v>
      </c>
      <c r="D55" s="238">
        <f>C55/C40*100</f>
        <v>0</v>
      </c>
      <c r="E55" s="427">
        <v>0</v>
      </c>
      <c r="F55" s="238">
        <f>E55/E40*100</f>
        <v>0</v>
      </c>
      <c r="G55" s="427">
        <v>0</v>
      </c>
      <c r="H55" s="238">
        <f>G55/G40*100</f>
        <v>0</v>
      </c>
      <c r="I55" s="238">
        <v>0</v>
      </c>
      <c r="J55" s="238">
        <v>0</v>
      </c>
    </row>
    <row r="56" spans="1:10" ht="28.5" customHeight="1">
      <c r="A56" s="424"/>
      <c r="B56" s="425" t="s">
        <v>426</v>
      </c>
      <c r="C56" s="426">
        <v>0</v>
      </c>
      <c r="D56" s="238">
        <f>C56/C40*100</f>
        <v>0</v>
      </c>
      <c r="E56" s="427">
        <v>0</v>
      </c>
      <c r="F56" s="238">
        <f>E56/E40*100</f>
        <v>0</v>
      </c>
      <c r="G56" s="427">
        <v>8</v>
      </c>
      <c r="H56" s="238">
        <f>G56/G40*100</f>
        <v>5.1282051282051277</v>
      </c>
      <c r="I56" s="238">
        <v>0</v>
      </c>
      <c r="J56" s="238">
        <v>0</v>
      </c>
    </row>
    <row r="57" spans="1:10" ht="15" customHeight="1">
      <c r="A57" s="429"/>
      <c r="B57" s="430" t="s">
        <v>427</v>
      </c>
      <c r="C57" s="431">
        <v>0</v>
      </c>
      <c r="D57" s="262">
        <f>C57/C40*100</f>
        <v>0</v>
      </c>
      <c r="E57" s="432">
        <v>1</v>
      </c>
      <c r="F57" s="262">
        <f>E57/E40*100</f>
        <v>0.72463768115942029</v>
      </c>
      <c r="G57" s="432">
        <v>0</v>
      </c>
      <c r="H57" s="262">
        <f>G57/G40*100</f>
        <v>0</v>
      </c>
      <c r="I57" s="262">
        <v>0</v>
      </c>
      <c r="J57" s="262">
        <v>0</v>
      </c>
    </row>
  </sheetData>
  <mergeCells count="9">
    <mergeCell ref="J38:J39"/>
    <mergeCell ref="A40:B40"/>
    <mergeCell ref="A41:A57"/>
    <mergeCell ref="A36:I36"/>
    <mergeCell ref="A38:B39"/>
    <mergeCell ref="C38:D38"/>
    <mergeCell ref="E38:F38"/>
    <mergeCell ref="G38:H38"/>
    <mergeCell ref="I38:I3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5"/>
  <sheetViews>
    <sheetView workbookViewId="0">
      <selection activeCell="P18" sqref="P18"/>
    </sheetView>
  </sheetViews>
  <sheetFormatPr defaultRowHeight="12.75"/>
  <cols>
    <col min="1" max="6" width="9.140625" style="43"/>
    <col min="7" max="7" width="29.85546875" style="43" customWidth="1"/>
    <col min="8" max="8" width="2.7109375" style="43" customWidth="1"/>
    <col min="9" max="9" width="18.7109375" style="458" customWidth="1"/>
    <col min="10" max="10" width="9" style="43" customWidth="1"/>
    <col min="11" max="11" width="9.140625" style="43" customWidth="1"/>
    <col min="12" max="12" width="9.140625" style="459" customWidth="1"/>
    <col min="13" max="13" width="9.42578125" style="43" customWidth="1"/>
    <col min="14" max="14" width="9.140625" style="43"/>
    <col min="15" max="15" width="13.28515625" style="43" customWidth="1"/>
    <col min="16" max="262" width="9.140625" style="43"/>
    <col min="263" max="263" width="29.85546875" style="43" customWidth="1"/>
    <col min="264" max="264" width="2.7109375" style="43" customWidth="1"/>
    <col min="265" max="265" width="18.7109375" style="43" customWidth="1"/>
    <col min="266" max="266" width="9" style="43" customWidth="1"/>
    <col min="267" max="268" width="9.140625" style="43" customWidth="1"/>
    <col min="269" max="269" width="9.42578125" style="43" customWidth="1"/>
    <col min="270" max="270" width="9.140625" style="43"/>
    <col min="271" max="271" width="13.28515625" style="43" customWidth="1"/>
    <col min="272" max="518" width="9.140625" style="43"/>
    <col min="519" max="519" width="29.85546875" style="43" customWidth="1"/>
    <col min="520" max="520" width="2.7109375" style="43" customWidth="1"/>
    <col min="521" max="521" width="18.7109375" style="43" customWidth="1"/>
    <col min="522" max="522" width="9" style="43" customWidth="1"/>
    <col min="523" max="524" width="9.140625" style="43" customWidth="1"/>
    <col min="525" max="525" width="9.42578125" style="43" customWidth="1"/>
    <col min="526" max="526" width="9.140625" style="43"/>
    <col min="527" max="527" width="13.28515625" style="43" customWidth="1"/>
    <col min="528" max="774" width="9.140625" style="43"/>
    <col min="775" max="775" width="29.85546875" style="43" customWidth="1"/>
    <col min="776" max="776" width="2.7109375" style="43" customWidth="1"/>
    <col min="777" max="777" width="18.7109375" style="43" customWidth="1"/>
    <col min="778" max="778" width="9" style="43" customWidth="1"/>
    <col min="779" max="780" width="9.140625" style="43" customWidth="1"/>
    <col min="781" max="781" width="9.42578125" style="43" customWidth="1"/>
    <col min="782" max="782" width="9.140625" style="43"/>
    <col min="783" max="783" width="13.28515625" style="43" customWidth="1"/>
    <col min="784" max="1030" width="9.140625" style="43"/>
    <col min="1031" max="1031" width="29.85546875" style="43" customWidth="1"/>
    <col min="1032" max="1032" width="2.7109375" style="43" customWidth="1"/>
    <col min="1033" max="1033" width="18.7109375" style="43" customWidth="1"/>
    <col min="1034" max="1034" width="9" style="43" customWidth="1"/>
    <col min="1035" max="1036" width="9.140625" style="43" customWidth="1"/>
    <col min="1037" max="1037" width="9.42578125" style="43" customWidth="1"/>
    <col min="1038" max="1038" width="9.140625" style="43"/>
    <col min="1039" max="1039" width="13.28515625" style="43" customWidth="1"/>
    <col min="1040" max="1286" width="9.140625" style="43"/>
    <col min="1287" max="1287" width="29.85546875" style="43" customWidth="1"/>
    <col min="1288" max="1288" width="2.7109375" style="43" customWidth="1"/>
    <col min="1289" max="1289" width="18.7109375" style="43" customWidth="1"/>
    <col min="1290" max="1290" width="9" style="43" customWidth="1"/>
    <col min="1291" max="1292" width="9.140625" style="43" customWidth="1"/>
    <col min="1293" max="1293" width="9.42578125" style="43" customWidth="1"/>
    <col min="1294" max="1294" width="9.140625" style="43"/>
    <col min="1295" max="1295" width="13.28515625" style="43" customWidth="1"/>
    <col min="1296" max="1542" width="9.140625" style="43"/>
    <col min="1543" max="1543" width="29.85546875" style="43" customWidth="1"/>
    <col min="1544" max="1544" width="2.7109375" style="43" customWidth="1"/>
    <col min="1545" max="1545" width="18.7109375" style="43" customWidth="1"/>
    <col min="1546" max="1546" width="9" style="43" customWidth="1"/>
    <col min="1547" max="1548" width="9.140625" style="43" customWidth="1"/>
    <col min="1549" max="1549" width="9.42578125" style="43" customWidth="1"/>
    <col min="1550" max="1550" width="9.140625" style="43"/>
    <col min="1551" max="1551" width="13.28515625" style="43" customWidth="1"/>
    <col min="1552" max="1798" width="9.140625" style="43"/>
    <col min="1799" max="1799" width="29.85546875" style="43" customWidth="1"/>
    <col min="1800" max="1800" width="2.7109375" style="43" customWidth="1"/>
    <col min="1801" max="1801" width="18.7109375" style="43" customWidth="1"/>
    <col min="1802" max="1802" width="9" style="43" customWidth="1"/>
    <col min="1803" max="1804" width="9.140625" style="43" customWidth="1"/>
    <col min="1805" max="1805" width="9.42578125" style="43" customWidth="1"/>
    <col min="1806" max="1806" width="9.140625" style="43"/>
    <col min="1807" max="1807" width="13.28515625" style="43" customWidth="1"/>
    <col min="1808" max="2054" width="9.140625" style="43"/>
    <col min="2055" max="2055" width="29.85546875" style="43" customWidth="1"/>
    <col min="2056" max="2056" width="2.7109375" style="43" customWidth="1"/>
    <col min="2057" max="2057" width="18.7109375" style="43" customWidth="1"/>
    <col min="2058" max="2058" width="9" style="43" customWidth="1"/>
    <col min="2059" max="2060" width="9.140625" style="43" customWidth="1"/>
    <col min="2061" max="2061" width="9.42578125" style="43" customWidth="1"/>
    <col min="2062" max="2062" width="9.140625" style="43"/>
    <col min="2063" max="2063" width="13.28515625" style="43" customWidth="1"/>
    <col min="2064" max="2310" width="9.140625" style="43"/>
    <col min="2311" max="2311" width="29.85546875" style="43" customWidth="1"/>
    <col min="2312" max="2312" width="2.7109375" style="43" customWidth="1"/>
    <col min="2313" max="2313" width="18.7109375" style="43" customWidth="1"/>
    <col min="2314" max="2314" width="9" style="43" customWidth="1"/>
    <col min="2315" max="2316" width="9.140625" style="43" customWidth="1"/>
    <col min="2317" max="2317" width="9.42578125" style="43" customWidth="1"/>
    <col min="2318" max="2318" width="9.140625" style="43"/>
    <col min="2319" max="2319" width="13.28515625" style="43" customWidth="1"/>
    <col min="2320" max="2566" width="9.140625" style="43"/>
    <col min="2567" max="2567" width="29.85546875" style="43" customWidth="1"/>
    <col min="2568" max="2568" width="2.7109375" style="43" customWidth="1"/>
    <col min="2569" max="2569" width="18.7109375" style="43" customWidth="1"/>
    <col min="2570" max="2570" width="9" style="43" customWidth="1"/>
    <col min="2571" max="2572" width="9.140625" style="43" customWidth="1"/>
    <col min="2573" max="2573" width="9.42578125" style="43" customWidth="1"/>
    <col min="2574" max="2574" width="9.140625" style="43"/>
    <col min="2575" max="2575" width="13.28515625" style="43" customWidth="1"/>
    <col min="2576" max="2822" width="9.140625" style="43"/>
    <col min="2823" max="2823" width="29.85546875" style="43" customWidth="1"/>
    <col min="2824" max="2824" width="2.7109375" style="43" customWidth="1"/>
    <col min="2825" max="2825" width="18.7109375" style="43" customWidth="1"/>
    <col min="2826" max="2826" width="9" style="43" customWidth="1"/>
    <col min="2827" max="2828" width="9.140625" style="43" customWidth="1"/>
    <col min="2829" max="2829" width="9.42578125" style="43" customWidth="1"/>
    <col min="2830" max="2830" width="9.140625" style="43"/>
    <col min="2831" max="2831" width="13.28515625" style="43" customWidth="1"/>
    <col min="2832" max="3078" width="9.140625" style="43"/>
    <col min="3079" max="3079" width="29.85546875" style="43" customWidth="1"/>
    <col min="3080" max="3080" width="2.7109375" style="43" customWidth="1"/>
    <col min="3081" max="3081" width="18.7109375" style="43" customWidth="1"/>
    <col min="3082" max="3082" width="9" style="43" customWidth="1"/>
    <col min="3083" max="3084" width="9.140625" style="43" customWidth="1"/>
    <col min="3085" max="3085" width="9.42578125" style="43" customWidth="1"/>
    <col min="3086" max="3086" width="9.140625" style="43"/>
    <col min="3087" max="3087" width="13.28515625" style="43" customWidth="1"/>
    <col min="3088" max="3334" width="9.140625" style="43"/>
    <col min="3335" max="3335" width="29.85546875" style="43" customWidth="1"/>
    <col min="3336" max="3336" width="2.7109375" style="43" customWidth="1"/>
    <col min="3337" max="3337" width="18.7109375" style="43" customWidth="1"/>
    <col min="3338" max="3338" width="9" style="43" customWidth="1"/>
    <col min="3339" max="3340" width="9.140625" style="43" customWidth="1"/>
    <col min="3341" max="3341" width="9.42578125" style="43" customWidth="1"/>
    <col min="3342" max="3342" width="9.140625" style="43"/>
    <col min="3343" max="3343" width="13.28515625" style="43" customWidth="1"/>
    <col min="3344" max="3590" width="9.140625" style="43"/>
    <col min="3591" max="3591" width="29.85546875" style="43" customWidth="1"/>
    <col min="3592" max="3592" width="2.7109375" style="43" customWidth="1"/>
    <col min="3593" max="3593" width="18.7109375" style="43" customWidth="1"/>
    <col min="3594" max="3594" width="9" style="43" customWidth="1"/>
    <col min="3595" max="3596" width="9.140625" style="43" customWidth="1"/>
    <col min="3597" max="3597" width="9.42578125" style="43" customWidth="1"/>
    <col min="3598" max="3598" width="9.140625" style="43"/>
    <col min="3599" max="3599" width="13.28515625" style="43" customWidth="1"/>
    <col min="3600" max="3846" width="9.140625" style="43"/>
    <col min="3847" max="3847" width="29.85546875" style="43" customWidth="1"/>
    <col min="3848" max="3848" width="2.7109375" style="43" customWidth="1"/>
    <col min="3849" max="3849" width="18.7109375" style="43" customWidth="1"/>
    <col min="3850" max="3850" width="9" style="43" customWidth="1"/>
    <col min="3851" max="3852" width="9.140625" style="43" customWidth="1"/>
    <col min="3853" max="3853" width="9.42578125" style="43" customWidth="1"/>
    <col min="3854" max="3854" width="9.140625" style="43"/>
    <col min="3855" max="3855" width="13.28515625" style="43" customWidth="1"/>
    <col min="3856" max="4102" width="9.140625" style="43"/>
    <col min="4103" max="4103" width="29.85546875" style="43" customWidth="1"/>
    <col min="4104" max="4104" width="2.7109375" style="43" customWidth="1"/>
    <col min="4105" max="4105" width="18.7109375" style="43" customWidth="1"/>
    <col min="4106" max="4106" width="9" style="43" customWidth="1"/>
    <col min="4107" max="4108" width="9.140625" style="43" customWidth="1"/>
    <col min="4109" max="4109" width="9.42578125" style="43" customWidth="1"/>
    <col min="4110" max="4110" width="9.140625" style="43"/>
    <col min="4111" max="4111" width="13.28515625" style="43" customWidth="1"/>
    <col min="4112" max="4358" width="9.140625" style="43"/>
    <col min="4359" max="4359" width="29.85546875" style="43" customWidth="1"/>
    <col min="4360" max="4360" width="2.7109375" style="43" customWidth="1"/>
    <col min="4361" max="4361" width="18.7109375" style="43" customWidth="1"/>
    <col min="4362" max="4362" width="9" style="43" customWidth="1"/>
    <col min="4363" max="4364" width="9.140625" style="43" customWidth="1"/>
    <col min="4365" max="4365" width="9.42578125" style="43" customWidth="1"/>
    <col min="4366" max="4366" width="9.140625" style="43"/>
    <col min="4367" max="4367" width="13.28515625" style="43" customWidth="1"/>
    <col min="4368" max="4614" width="9.140625" style="43"/>
    <col min="4615" max="4615" width="29.85546875" style="43" customWidth="1"/>
    <col min="4616" max="4616" width="2.7109375" style="43" customWidth="1"/>
    <col min="4617" max="4617" width="18.7109375" style="43" customWidth="1"/>
    <col min="4618" max="4618" width="9" style="43" customWidth="1"/>
    <col min="4619" max="4620" width="9.140625" style="43" customWidth="1"/>
    <col min="4621" max="4621" width="9.42578125" style="43" customWidth="1"/>
    <col min="4622" max="4622" width="9.140625" style="43"/>
    <col min="4623" max="4623" width="13.28515625" style="43" customWidth="1"/>
    <col min="4624" max="4870" width="9.140625" style="43"/>
    <col min="4871" max="4871" width="29.85546875" style="43" customWidth="1"/>
    <col min="4872" max="4872" width="2.7109375" style="43" customWidth="1"/>
    <col min="4873" max="4873" width="18.7109375" style="43" customWidth="1"/>
    <col min="4874" max="4874" width="9" style="43" customWidth="1"/>
    <col min="4875" max="4876" width="9.140625" style="43" customWidth="1"/>
    <col min="4877" max="4877" width="9.42578125" style="43" customWidth="1"/>
    <col min="4878" max="4878" width="9.140625" style="43"/>
    <col min="4879" max="4879" width="13.28515625" style="43" customWidth="1"/>
    <col min="4880" max="5126" width="9.140625" style="43"/>
    <col min="5127" max="5127" width="29.85546875" style="43" customWidth="1"/>
    <col min="5128" max="5128" width="2.7109375" style="43" customWidth="1"/>
    <col min="5129" max="5129" width="18.7109375" style="43" customWidth="1"/>
    <col min="5130" max="5130" width="9" style="43" customWidth="1"/>
    <col min="5131" max="5132" width="9.140625" style="43" customWidth="1"/>
    <col min="5133" max="5133" width="9.42578125" style="43" customWidth="1"/>
    <col min="5134" max="5134" width="9.140625" style="43"/>
    <col min="5135" max="5135" width="13.28515625" style="43" customWidth="1"/>
    <col min="5136" max="5382" width="9.140625" style="43"/>
    <col min="5383" max="5383" width="29.85546875" style="43" customWidth="1"/>
    <col min="5384" max="5384" width="2.7109375" style="43" customWidth="1"/>
    <col min="5385" max="5385" width="18.7109375" style="43" customWidth="1"/>
    <col min="5386" max="5386" width="9" style="43" customWidth="1"/>
    <col min="5387" max="5388" width="9.140625" style="43" customWidth="1"/>
    <col min="5389" max="5389" width="9.42578125" style="43" customWidth="1"/>
    <col min="5390" max="5390" width="9.140625" style="43"/>
    <col min="5391" max="5391" width="13.28515625" style="43" customWidth="1"/>
    <col min="5392" max="5638" width="9.140625" style="43"/>
    <col min="5639" max="5639" width="29.85546875" style="43" customWidth="1"/>
    <col min="5640" max="5640" width="2.7109375" style="43" customWidth="1"/>
    <col min="5641" max="5641" width="18.7109375" style="43" customWidth="1"/>
    <col min="5642" max="5642" width="9" style="43" customWidth="1"/>
    <col min="5643" max="5644" width="9.140625" style="43" customWidth="1"/>
    <col min="5645" max="5645" width="9.42578125" style="43" customWidth="1"/>
    <col min="5646" max="5646" width="9.140625" style="43"/>
    <col min="5647" max="5647" width="13.28515625" style="43" customWidth="1"/>
    <col min="5648" max="5894" width="9.140625" style="43"/>
    <col min="5895" max="5895" width="29.85546875" style="43" customWidth="1"/>
    <col min="5896" max="5896" width="2.7109375" style="43" customWidth="1"/>
    <col min="5897" max="5897" width="18.7109375" style="43" customWidth="1"/>
    <col min="5898" max="5898" width="9" style="43" customWidth="1"/>
    <col min="5899" max="5900" width="9.140625" style="43" customWidth="1"/>
    <col min="5901" max="5901" width="9.42578125" style="43" customWidth="1"/>
    <col min="5902" max="5902" width="9.140625" style="43"/>
    <col min="5903" max="5903" width="13.28515625" style="43" customWidth="1"/>
    <col min="5904" max="6150" width="9.140625" style="43"/>
    <col min="6151" max="6151" width="29.85546875" style="43" customWidth="1"/>
    <col min="6152" max="6152" width="2.7109375" style="43" customWidth="1"/>
    <col min="6153" max="6153" width="18.7109375" style="43" customWidth="1"/>
    <col min="6154" max="6154" width="9" style="43" customWidth="1"/>
    <col min="6155" max="6156" width="9.140625" style="43" customWidth="1"/>
    <col min="6157" max="6157" width="9.42578125" style="43" customWidth="1"/>
    <col min="6158" max="6158" width="9.140625" style="43"/>
    <col min="6159" max="6159" width="13.28515625" style="43" customWidth="1"/>
    <col min="6160" max="6406" width="9.140625" style="43"/>
    <col min="6407" max="6407" width="29.85546875" style="43" customWidth="1"/>
    <col min="6408" max="6408" width="2.7109375" style="43" customWidth="1"/>
    <col min="6409" max="6409" width="18.7109375" style="43" customWidth="1"/>
    <col min="6410" max="6410" width="9" style="43" customWidth="1"/>
    <col min="6411" max="6412" width="9.140625" style="43" customWidth="1"/>
    <col min="6413" max="6413" width="9.42578125" style="43" customWidth="1"/>
    <col min="6414" max="6414" width="9.140625" style="43"/>
    <col min="6415" max="6415" width="13.28515625" style="43" customWidth="1"/>
    <col min="6416" max="6662" width="9.140625" style="43"/>
    <col min="6663" max="6663" width="29.85546875" style="43" customWidth="1"/>
    <col min="6664" max="6664" width="2.7109375" style="43" customWidth="1"/>
    <col min="6665" max="6665" width="18.7109375" style="43" customWidth="1"/>
    <col min="6666" max="6666" width="9" style="43" customWidth="1"/>
    <col min="6667" max="6668" width="9.140625" style="43" customWidth="1"/>
    <col min="6669" max="6669" width="9.42578125" style="43" customWidth="1"/>
    <col min="6670" max="6670" width="9.140625" style="43"/>
    <col min="6671" max="6671" width="13.28515625" style="43" customWidth="1"/>
    <col min="6672" max="6918" width="9.140625" style="43"/>
    <col min="6919" max="6919" width="29.85546875" style="43" customWidth="1"/>
    <col min="6920" max="6920" width="2.7109375" style="43" customWidth="1"/>
    <col min="6921" max="6921" width="18.7109375" style="43" customWidth="1"/>
    <col min="6922" max="6922" width="9" style="43" customWidth="1"/>
    <col min="6923" max="6924" width="9.140625" style="43" customWidth="1"/>
    <col min="6925" max="6925" width="9.42578125" style="43" customWidth="1"/>
    <col min="6926" max="6926" width="9.140625" style="43"/>
    <col min="6927" max="6927" width="13.28515625" style="43" customWidth="1"/>
    <col min="6928" max="7174" width="9.140625" style="43"/>
    <col min="7175" max="7175" width="29.85546875" style="43" customWidth="1"/>
    <col min="7176" max="7176" width="2.7109375" style="43" customWidth="1"/>
    <col min="7177" max="7177" width="18.7109375" style="43" customWidth="1"/>
    <col min="7178" max="7178" width="9" style="43" customWidth="1"/>
    <col min="7179" max="7180" width="9.140625" style="43" customWidth="1"/>
    <col min="7181" max="7181" width="9.42578125" style="43" customWidth="1"/>
    <col min="7182" max="7182" width="9.140625" style="43"/>
    <col min="7183" max="7183" width="13.28515625" style="43" customWidth="1"/>
    <col min="7184" max="7430" width="9.140625" style="43"/>
    <col min="7431" max="7431" width="29.85546875" style="43" customWidth="1"/>
    <col min="7432" max="7432" width="2.7109375" style="43" customWidth="1"/>
    <col min="7433" max="7433" width="18.7109375" style="43" customWidth="1"/>
    <col min="7434" max="7434" width="9" style="43" customWidth="1"/>
    <col min="7435" max="7436" width="9.140625" style="43" customWidth="1"/>
    <col min="7437" max="7437" width="9.42578125" style="43" customWidth="1"/>
    <col min="7438" max="7438" width="9.140625" style="43"/>
    <col min="7439" max="7439" width="13.28515625" style="43" customWidth="1"/>
    <col min="7440" max="7686" width="9.140625" style="43"/>
    <col min="7687" max="7687" width="29.85546875" style="43" customWidth="1"/>
    <col min="7688" max="7688" width="2.7109375" style="43" customWidth="1"/>
    <col min="7689" max="7689" width="18.7109375" style="43" customWidth="1"/>
    <col min="7690" max="7690" width="9" style="43" customWidth="1"/>
    <col min="7691" max="7692" width="9.140625" style="43" customWidth="1"/>
    <col min="7693" max="7693" width="9.42578125" style="43" customWidth="1"/>
    <col min="7694" max="7694" width="9.140625" style="43"/>
    <col min="7695" max="7695" width="13.28515625" style="43" customWidth="1"/>
    <col min="7696" max="7942" width="9.140625" style="43"/>
    <col min="7943" max="7943" width="29.85546875" style="43" customWidth="1"/>
    <col min="7944" max="7944" width="2.7109375" style="43" customWidth="1"/>
    <col min="7945" max="7945" width="18.7109375" style="43" customWidth="1"/>
    <col min="7946" max="7946" width="9" style="43" customWidth="1"/>
    <col min="7947" max="7948" width="9.140625" style="43" customWidth="1"/>
    <col min="7949" max="7949" width="9.42578125" style="43" customWidth="1"/>
    <col min="7950" max="7950" width="9.140625" style="43"/>
    <col min="7951" max="7951" width="13.28515625" style="43" customWidth="1"/>
    <col min="7952" max="8198" width="9.140625" style="43"/>
    <col min="8199" max="8199" width="29.85546875" style="43" customWidth="1"/>
    <col min="8200" max="8200" width="2.7109375" style="43" customWidth="1"/>
    <col min="8201" max="8201" width="18.7109375" style="43" customWidth="1"/>
    <col min="8202" max="8202" width="9" style="43" customWidth="1"/>
    <col min="8203" max="8204" width="9.140625" style="43" customWidth="1"/>
    <col min="8205" max="8205" width="9.42578125" style="43" customWidth="1"/>
    <col min="8206" max="8206" width="9.140625" style="43"/>
    <col min="8207" max="8207" width="13.28515625" style="43" customWidth="1"/>
    <col min="8208" max="8454" width="9.140625" style="43"/>
    <col min="8455" max="8455" width="29.85546875" style="43" customWidth="1"/>
    <col min="8456" max="8456" width="2.7109375" style="43" customWidth="1"/>
    <col min="8457" max="8457" width="18.7109375" style="43" customWidth="1"/>
    <col min="8458" max="8458" width="9" style="43" customWidth="1"/>
    <col min="8459" max="8460" width="9.140625" style="43" customWidth="1"/>
    <col min="8461" max="8461" width="9.42578125" style="43" customWidth="1"/>
    <col min="8462" max="8462" width="9.140625" style="43"/>
    <col min="8463" max="8463" width="13.28515625" style="43" customWidth="1"/>
    <col min="8464" max="8710" width="9.140625" style="43"/>
    <col min="8711" max="8711" width="29.85546875" style="43" customWidth="1"/>
    <col min="8712" max="8712" width="2.7109375" style="43" customWidth="1"/>
    <col min="8713" max="8713" width="18.7109375" style="43" customWidth="1"/>
    <col min="8714" max="8714" width="9" style="43" customWidth="1"/>
    <col min="8715" max="8716" width="9.140625" style="43" customWidth="1"/>
    <col min="8717" max="8717" width="9.42578125" style="43" customWidth="1"/>
    <col min="8718" max="8718" width="9.140625" style="43"/>
    <col min="8719" max="8719" width="13.28515625" style="43" customWidth="1"/>
    <col min="8720" max="8966" width="9.140625" style="43"/>
    <col min="8967" max="8967" width="29.85546875" style="43" customWidth="1"/>
    <col min="8968" max="8968" width="2.7109375" style="43" customWidth="1"/>
    <col min="8969" max="8969" width="18.7109375" style="43" customWidth="1"/>
    <col min="8970" max="8970" width="9" style="43" customWidth="1"/>
    <col min="8971" max="8972" width="9.140625" style="43" customWidth="1"/>
    <col min="8973" max="8973" width="9.42578125" style="43" customWidth="1"/>
    <col min="8974" max="8974" width="9.140625" style="43"/>
    <col min="8975" max="8975" width="13.28515625" style="43" customWidth="1"/>
    <col min="8976" max="9222" width="9.140625" style="43"/>
    <col min="9223" max="9223" width="29.85546875" style="43" customWidth="1"/>
    <col min="9224" max="9224" width="2.7109375" style="43" customWidth="1"/>
    <col min="9225" max="9225" width="18.7109375" style="43" customWidth="1"/>
    <col min="9226" max="9226" width="9" style="43" customWidth="1"/>
    <col min="9227" max="9228" width="9.140625" style="43" customWidth="1"/>
    <col min="9229" max="9229" width="9.42578125" style="43" customWidth="1"/>
    <col min="9230" max="9230" width="9.140625" style="43"/>
    <col min="9231" max="9231" width="13.28515625" style="43" customWidth="1"/>
    <col min="9232" max="9478" width="9.140625" style="43"/>
    <col min="9479" max="9479" width="29.85546875" style="43" customWidth="1"/>
    <col min="9480" max="9480" width="2.7109375" style="43" customWidth="1"/>
    <col min="9481" max="9481" width="18.7109375" style="43" customWidth="1"/>
    <col min="9482" max="9482" width="9" style="43" customWidth="1"/>
    <col min="9483" max="9484" width="9.140625" style="43" customWidth="1"/>
    <col min="9485" max="9485" width="9.42578125" style="43" customWidth="1"/>
    <col min="9486" max="9486" width="9.140625" style="43"/>
    <col min="9487" max="9487" width="13.28515625" style="43" customWidth="1"/>
    <col min="9488" max="9734" width="9.140625" style="43"/>
    <col min="9735" max="9735" width="29.85546875" style="43" customWidth="1"/>
    <col min="9736" max="9736" width="2.7109375" style="43" customWidth="1"/>
    <col min="9737" max="9737" width="18.7109375" style="43" customWidth="1"/>
    <col min="9738" max="9738" width="9" style="43" customWidth="1"/>
    <col min="9739" max="9740" width="9.140625" style="43" customWidth="1"/>
    <col min="9741" max="9741" width="9.42578125" style="43" customWidth="1"/>
    <col min="9742" max="9742" width="9.140625" style="43"/>
    <col min="9743" max="9743" width="13.28515625" style="43" customWidth="1"/>
    <col min="9744" max="9990" width="9.140625" style="43"/>
    <col min="9991" max="9991" width="29.85546875" style="43" customWidth="1"/>
    <col min="9992" max="9992" width="2.7109375" style="43" customWidth="1"/>
    <col min="9993" max="9993" width="18.7109375" style="43" customWidth="1"/>
    <col min="9994" max="9994" width="9" style="43" customWidth="1"/>
    <col min="9995" max="9996" width="9.140625" style="43" customWidth="1"/>
    <col min="9997" max="9997" width="9.42578125" style="43" customWidth="1"/>
    <col min="9998" max="9998" width="9.140625" style="43"/>
    <col min="9999" max="9999" width="13.28515625" style="43" customWidth="1"/>
    <col min="10000" max="10246" width="9.140625" style="43"/>
    <col min="10247" max="10247" width="29.85546875" style="43" customWidth="1"/>
    <col min="10248" max="10248" width="2.7109375" style="43" customWidth="1"/>
    <col min="10249" max="10249" width="18.7109375" style="43" customWidth="1"/>
    <col min="10250" max="10250" width="9" style="43" customWidth="1"/>
    <col min="10251" max="10252" width="9.140625" style="43" customWidth="1"/>
    <col min="10253" max="10253" width="9.42578125" style="43" customWidth="1"/>
    <col min="10254" max="10254" width="9.140625" style="43"/>
    <col min="10255" max="10255" width="13.28515625" style="43" customWidth="1"/>
    <col min="10256" max="10502" width="9.140625" style="43"/>
    <col min="10503" max="10503" width="29.85546875" style="43" customWidth="1"/>
    <col min="10504" max="10504" width="2.7109375" style="43" customWidth="1"/>
    <col min="10505" max="10505" width="18.7109375" style="43" customWidth="1"/>
    <col min="10506" max="10506" width="9" style="43" customWidth="1"/>
    <col min="10507" max="10508" width="9.140625" style="43" customWidth="1"/>
    <col min="10509" max="10509" width="9.42578125" style="43" customWidth="1"/>
    <col min="10510" max="10510" width="9.140625" style="43"/>
    <col min="10511" max="10511" width="13.28515625" style="43" customWidth="1"/>
    <col min="10512" max="10758" width="9.140625" style="43"/>
    <col min="10759" max="10759" width="29.85546875" style="43" customWidth="1"/>
    <col min="10760" max="10760" width="2.7109375" style="43" customWidth="1"/>
    <col min="10761" max="10761" width="18.7109375" style="43" customWidth="1"/>
    <col min="10762" max="10762" width="9" style="43" customWidth="1"/>
    <col min="10763" max="10764" width="9.140625" style="43" customWidth="1"/>
    <col min="10765" max="10765" width="9.42578125" style="43" customWidth="1"/>
    <col min="10766" max="10766" width="9.140625" style="43"/>
    <col min="10767" max="10767" width="13.28515625" style="43" customWidth="1"/>
    <col min="10768" max="11014" width="9.140625" style="43"/>
    <col min="11015" max="11015" width="29.85546875" style="43" customWidth="1"/>
    <col min="11016" max="11016" width="2.7109375" style="43" customWidth="1"/>
    <col min="11017" max="11017" width="18.7109375" style="43" customWidth="1"/>
    <col min="11018" max="11018" width="9" style="43" customWidth="1"/>
    <col min="11019" max="11020" width="9.140625" style="43" customWidth="1"/>
    <col min="11021" max="11021" width="9.42578125" style="43" customWidth="1"/>
    <col min="11022" max="11022" width="9.140625" style="43"/>
    <col min="11023" max="11023" width="13.28515625" style="43" customWidth="1"/>
    <col min="11024" max="11270" width="9.140625" style="43"/>
    <col min="11271" max="11271" width="29.85546875" style="43" customWidth="1"/>
    <col min="11272" max="11272" width="2.7109375" style="43" customWidth="1"/>
    <col min="11273" max="11273" width="18.7109375" style="43" customWidth="1"/>
    <col min="11274" max="11274" width="9" style="43" customWidth="1"/>
    <col min="11275" max="11276" width="9.140625" style="43" customWidth="1"/>
    <col min="11277" max="11277" width="9.42578125" style="43" customWidth="1"/>
    <col min="11278" max="11278" width="9.140625" style="43"/>
    <col min="11279" max="11279" width="13.28515625" style="43" customWidth="1"/>
    <col min="11280" max="11526" width="9.140625" style="43"/>
    <col min="11527" max="11527" width="29.85546875" style="43" customWidth="1"/>
    <col min="11528" max="11528" width="2.7109375" style="43" customWidth="1"/>
    <col min="11529" max="11529" width="18.7109375" style="43" customWidth="1"/>
    <col min="11530" max="11530" width="9" style="43" customWidth="1"/>
    <col min="11531" max="11532" width="9.140625" style="43" customWidth="1"/>
    <col min="11533" max="11533" width="9.42578125" style="43" customWidth="1"/>
    <col min="11534" max="11534" width="9.140625" style="43"/>
    <col min="11535" max="11535" width="13.28515625" style="43" customWidth="1"/>
    <col min="11536" max="11782" width="9.140625" style="43"/>
    <col min="11783" max="11783" width="29.85546875" style="43" customWidth="1"/>
    <col min="11784" max="11784" width="2.7109375" style="43" customWidth="1"/>
    <col min="11785" max="11785" width="18.7109375" style="43" customWidth="1"/>
    <col min="11786" max="11786" width="9" style="43" customWidth="1"/>
    <col min="11787" max="11788" width="9.140625" style="43" customWidth="1"/>
    <col min="11789" max="11789" width="9.42578125" style="43" customWidth="1"/>
    <col min="11790" max="11790" width="9.140625" style="43"/>
    <col min="11791" max="11791" width="13.28515625" style="43" customWidth="1"/>
    <col min="11792" max="12038" width="9.140625" style="43"/>
    <col min="12039" max="12039" width="29.85546875" style="43" customWidth="1"/>
    <col min="12040" max="12040" width="2.7109375" style="43" customWidth="1"/>
    <col min="12041" max="12041" width="18.7109375" style="43" customWidth="1"/>
    <col min="12042" max="12042" width="9" style="43" customWidth="1"/>
    <col min="12043" max="12044" width="9.140625" style="43" customWidth="1"/>
    <col min="12045" max="12045" width="9.42578125" style="43" customWidth="1"/>
    <col min="12046" max="12046" width="9.140625" style="43"/>
    <col min="12047" max="12047" width="13.28515625" style="43" customWidth="1"/>
    <col min="12048" max="12294" width="9.140625" style="43"/>
    <col min="12295" max="12295" width="29.85546875" style="43" customWidth="1"/>
    <col min="12296" max="12296" width="2.7109375" style="43" customWidth="1"/>
    <col min="12297" max="12297" width="18.7109375" style="43" customWidth="1"/>
    <col min="12298" max="12298" width="9" style="43" customWidth="1"/>
    <col min="12299" max="12300" width="9.140625" style="43" customWidth="1"/>
    <col min="12301" max="12301" width="9.42578125" style="43" customWidth="1"/>
    <col min="12302" max="12302" width="9.140625" style="43"/>
    <col min="12303" max="12303" width="13.28515625" style="43" customWidth="1"/>
    <col min="12304" max="12550" width="9.140625" style="43"/>
    <col min="12551" max="12551" width="29.85546875" style="43" customWidth="1"/>
    <col min="12552" max="12552" width="2.7109375" style="43" customWidth="1"/>
    <col min="12553" max="12553" width="18.7109375" style="43" customWidth="1"/>
    <col min="12554" max="12554" width="9" style="43" customWidth="1"/>
    <col min="12555" max="12556" width="9.140625" style="43" customWidth="1"/>
    <col min="12557" max="12557" width="9.42578125" style="43" customWidth="1"/>
    <col min="12558" max="12558" width="9.140625" style="43"/>
    <col min="12559" max="12559" width="13.28515625" style="43" customWidth="1"/>
    <col min="12560" max="12806" width="9.140625" style="43"/>
    <col min="12807" max="12807" width="29.85546875" style="43" customWidth="1"/>
    <col min="12808" max="12808" width="2.7109375" style="43" customWidth="1"/>
    <col min="12809" max="12809" width="18.7109375" style="43" customWidth="1"/>
    <col min="12810" max="12810" width="9" style="43" customWidth="1"/>
    <col min="12811" max="12812" width="9.140625" style="43" customWidth="1"/>
    <col min="12813" max="12813" width="9.42578125" style="43" customWidth="1"/>
    <col min="12814" max="12814" width="9.140625" style="43"/>
    <col min="12815" max="12815" width="13.28515625" style="43" customWidth="1"/>
    <col min="12816" max="13062" width="9.140625" style="43"/>
    <col min="13063" max="13063" width="29.85546875" style="43" customWidth="1"/>
    <col min="13064" max="13064" width="2.7109375" style="43" customWidth="1"/>
    <col min="13065" max="13065" width="18.7109375" style="43" customWidth="1"/>
    <col min="13066" max="13066" width="9" style="43" customWidth="1"/>
    <col min="13067" max="13068" width="9.140625" style="43" customWidth="1"/>
    <col min="13069" max="13069" width="9.42578125" style="43" customWidth="1"/>
    <col min="13070" max="13070" width="9.140625" style="43"/>
    <col min="13071" max="13071" width="13.28515625" style="43" customWidth="1"/>
    <col min="13072" max="13318" width="9.140625" style="43"/>
    <col min="13319" max="13319" width="29.85546875" style="43" customWidth="1"/>
    <col min="13320" max="13320" width="2.7109375" style="43" customWidth="1"/>
    <col min="13321" max="13321" width="18.7109375" style="43" customWidth="1"/>
    <col min="13322" max="13322" width="9" style="43" customWidth="1"/>
    <col min="13323" max="13324" width="9.140625" style="43" customWidth="1"/>
    <col min="13325" max="13325" width="9.42578125" style="43" customWidth="1"/>
    <col min="13326" max="13326" width="9.140625" style="43"/>
    <col min="13327" max="13327" width="13.28515625" style="43" customWidth="1"/>
    <col min="13328" max="13574" width="9.140625" style="43"/>
    <col min="13575" max="13575" width="29.85546875" style="43" customWidth="1"/>
    <col min="13576" max="13576" width="2.7109375" style="43" customWidth="1"/>
    <col min="13577" max="13577" width="18.7109375" style="43" customWidth="1"/>
    <col min="13578" max="13578" width="9" style="43" customWidth="1"/>
    <col min="13579" max="13580" width="9.140625" style="43" customWidth="1"/>
    <col min="13581" max="13581" width="9.42578125" style="43" customWidth="1"/>
    <col min="13582" max="13582" width="9.140625" style="43"/>
    <col min="13583" max="13583" width="13.28515625" style="43" customWidth="1"/>
    <col min="13584" max="13830" width="9.140625" style="43"/>
    <col min="13831" max="13831" width="29.85546875" style="43" customWidth="1"/>
    <col min="13832" max="13832" width="2.7109375" style="43" customWidth="1"/>
    <col min="13833" max="13833" width="18.7109375" style="43" customWidth="1"/>
    <col min="13834" max="13834" width="9" style="43" customWidth="1"/>
    <col min="13835" max="13836" width="9.140625" style="43" customWidth="1"/>
    <col min="13837" max="13837" width="9.42578125" style="43" customWidth="1"/>
    <col min="13838" max="13838" width="9.140625" style="43"/>
    <col min="13839" max="13839" width="13.28515625" style="43" customWidth="1"/>
    <col min="13840" max="14086" width="9.140625" style="43"/>
    <col min="14087" max="14087" width="29.85546875" style="43" customWidth="1"/>
    <col min="14088" max="14088" width="2.7109375" style="43" customWidth="1"/>
    <col min="14089" max="14089" width="18.7109375" style="43" customWidth="1"/>
    <col min="14090" max="14090" width="9" style="43" customWidth="1"/>
    <col min="14091" max="14092" width="9.140625" style="43" customWidth="1"/>
    <col min="14093" max="14093" width="9.42578125" style="43" customWidth="1"/>
    <col min="14094" max="14094" width="9.140625" style="43"/>
    <col min="14095" max="14095" width="13.28515625" style="43" customWidth="1"/>
    <col min="14096" max="14342" width="9.140625" style="43"/>
    <col min="14343" max="14343" width="29.85546875" style="43" customWidth="1"/>
    <col min="14344" max="14344" width="2.7109375" style="43" customWidth="1"/>
    <col min="14345" max="14345" width="18.7109375" style="43" customWidth="1"/>
    <col min="14346" max="14346" width="9" style="43" customWidth="1"/>
    <col min="14347" max="14348" width="9.140625" style="43" customWidth="1"/>
    <col min="14349" max="14349" width="9.42578125" style="43" customWidth="1"/>
    <col min="14350" max="14350" width="9.140625" style="43"/>
    <col min="14351" max="14351" width="13.28515625" style="43" customWidth="1"/>
    <col min="14352" max="14598" width="9.140625" style="43"/>
    <col min="14599" max="14599" width="29.85546875" style="43" customWidth="1"/>
    <col min="14600" max="14600" width="2.7109375" style="43" customWidth="1"/>
    <col min="14601" max="14601" width="18.7109375" style="43" customWidth="1"/>
    <col min="14602" max="14602" width="9" style="43" customWidth="1"/>
    <col min="14603" max="14604" width="9.140625" style="43" customWidth="1"/>
    <col min="14605" max="14605" width="9.42578125" style="43" customWidth="1"/>
    <col min="14606" max="14606" width="9.140625" style="43"/>
    <col min="14607" max="14607" width="13.28515625" style="43" customWidth="1"/>
    <col min="14608" max="14854" width="9.140625" style="43"/>
    <col min="14855" max="14855" width="29.85546875" style="43" customWidth="1"/>
    <col min="14856" max="14856" width="2.7109375" style="43" customWidth="1"/>
    <col min="14857" max="14857" width="18.7109375" style="43" customWidth="1"/>
    <col min="14858" max="14858" width="9" style="43" customWidth="1"/>
    <col min="14859" max="14860" width="9.140625" style="43" customWidth="1"/>
    <col min="14861" max="14861" width="9.42578125" style="43" customWidth="1"/>
    <col min="14862" max="14862" width="9.140625" style="43"/>
    <col min="14863" max="14863" width="13.28515625" style="43" customWidth="1"/>
    <col min="14864" max="15110" width="9.140625" style="43"/>
    <col min="15111" max="15111" width="29.85546875" style="43" customWidth="1"/>
    <col min="15112" max="15112" width="2.7109375" style="43" customWidth="1"/>
    <col min="15113" max="15113" width="18.7109375" style="43" customWidth="1"/>
    <col min="15114" max="15114" width="9" style="43" customWidth="1"/>
    <col min="15115" max="15116" width="9.140625" style="43" customWidth="1"/>
    <col min="15117" max="15117" width="9.42578125" style="43" customWidth="1"/>
    <col min="15118" max="15118" width="9.140625" style="43"/>
    <col min="15119" max="15119" width="13.28515625" style="43" customWidth="1"/>
    <col min="15120" max="15366" width="9.140625" style="43"/>
    <col min="15367" max="15367" width="29.85546875" style="43" customWidth="1"/>
    <col min="15368" max="15368" width="2.7109375" style="43" customWidth="1"/>
    <col min="15369" max="15369" width="18.7109375" style="43" customWidth="1"/>
    <col min="15370" max="15370" width="9" style="43" customWidth="1"/>
    <col min="15371" max="15372" width="9.140625" style="43" customWidth="1"/>
    <col min="15373" max="15373" width="9.42578125" style="43" customWidth="1"/>
    <col min="15374" max="15374" width="9.140625" style="43"/>
    <col min="15375" max="15375" width="13.28515625" style="43" customWidth="1"/>
    <col min="15376" max="15622" width="9.140625" style="43"/>
    <col min="15623" max="15623" width="29.85546875" style="43" customWidth="1"/>
    <col min="15624" max="15624" width="2.7109375" style="43" customWidth="1"/>
    <col min="15625" max="15625" width="18.7109375" style="43" customWidth="1"/>
    <col min="15626" max="15626" width="9" style="43" customWidth="1"/>
    <col min="15627" max="15628" width="9.140625" style="43" customWidth="1"/>
    <col min="15629" max="15629" width="9.42578125" style="43" customWidth="1"/>
    <col min="15630" max="15630" width="9.140625" style="43"/>
    <col min="15631" max="15631" width="13.28515625" style="43" customWidth="1"/>
    <col min="15632" max="15878" width="9.140625" style="43"/>
    <col min="15879" max="15879" width="29.85546875" style="43" customWidth="1"/>
    <col min="15880" max="15880" width="2.7109375" style="43" customWidth="1"/>
    <col min="15881" max="15881" width="18.7109375" style="43" customWidth="1"/>
    <col min="15882" max="15882" width="9" style="43" customWidth="1"/>
    <col min="15883" max="15884" width="9.140625" style="43" customWidth="1"/>
    <col min="15885" max="15885" width="9.42578125" style="43" customWidth="1"/>
    <col min="15886" max="15886" width="9.140625" style="43"/>
    <col min="15887" max="15887" width="13.28515625" style="43" customWidth="1"/>
    <col min="15888" max="16134" width="9.140625" style="43"/>
    <col min="16135" max="16135" width="29.85546875" style="43" customWidth="1"/>
    <col min="16136" max="16136" width="2.7109375" style="43" customWidth="1"/>
    <col min="16137" max="16137" width="18.7109375" style="43" customWidth="1"/>
    <col min="16138" max="16138" width="9" style="43" customWidth="1"/>
    <col min="16139" max="16140" width="9.140625" style="43" customWidth="1"/>
    <col min="16141" max="16141" width="9.42578125" style="43" customWidth="1"/>
    <col min="16142" max="16142" width="9.140625" style="43"/>
    <col min="16143" max="16143" width="13.28515625" style="43" customWidth="1"/>
    <col min="16144" max="16384" width="9.140625" style="43"/>
  </cols>
  <sheetData>
    <row r="1" spans="8:15">
      <c r="I1" s="433" t="s">
        <v>428</v>
      </c>
      <c r="J1" s="433"/>
      <c r="K1" s="433"/>
      <c r="L1" s="433"/>
      <c r="M1" s="433"/>
    </row>
    <row r="2" spans="8:15">
      <c r="I2" s="434"/>
      <c r="J2" s="435"/>
      <c r="K2" s="435"/>
      <c r="L2" s="436" t="s">
        <v>429</v>
      </c>
      <c r="M2" s="436"/>
    </row>
    <row r="3" spans="8:15">
      <c r="H3" s="437" t="s">
        <v>430</v>
      </c>
      <c r="I3" s="438"/>
      <c r="J3" s="65" t="s">
        <v>431</v>
      </c>
      <c r="K3" s="65" t="s">
        <v>68</v>
      </c>
      <c r="L3" s="65" t="s">
        <v>432</v>
      </c>
      <c r="M3" s="65" t="s">
        <v>433</v>
      </c>
    </row>
    <row r="4" spans="8:15">
      <c r="H4" s="439"/>
      <c r="I4" s="439"/>
      <c r="J4" s="440"/>
      <c r="K4" s="441"/>
      <c r="L4" s="441"/>
      <c r="M4" s="441"/>
    </row>
    <row r="5" spans="8:15">
      <c r="H5" s="442"/>
      <c r="I5" s="443" t="s">
        <v>434</v>
      </c>
      <c r="J5" s="444" t="s">
        <v>435</v>
      </c>
      <c r="K5" s="445">
        <v>7.8</v>
      </c>
      <c r="L5" s="445">
        <v>7.8</v>
      </c>
      <c r="M5" s="221">
        <f>SUM(L5/K5*100)</f>
        <v>100</v>
      </c>
      <c r="O5" s="446"/>
    </row>
    <row r="6" spans="8:15">
      <c r="H6" s="447" t="s">
        <v>436</v>
      </c>
      <c r="I6" s="447"/>
      <c r="J6" s="444" t="s">
        <v>435</v>
      </c>
      <c r="K6" s="446">
        <v>0.7</v>
      </c>
      <c r="L6" s="446">
        <v>4.0999999999999996</v>
      </c>
      <c r="M6" s="220">
        <f t="shared" ref="M6:M20" si="0">SUM(L6/K6*100)</f>
        <v>585.71428571428567</v>
      </c>
      <c r="O6" s="446"/>
    </row>
    <row r="7" spans="8:15">
      <c r="H7" s="447" t="s">
        <v>437</v>
      </c>
      <c r="I7" s="447"/>
      <c r="J7" s="444" t="s">
        <v>438</v>
      </c>
      <c r="K7" s="448">
        <v>34.5</v>
      </c>
      <c r="L7" s="449">
        <v>38.5</v>
      </c>
      <c r="M7" s="220">
        <f t="shared" si="0"/>
        <v>111.59420289855073</v>
      </c>
      <c r="O7" s="449"/>
    </row>
    <row r="8" spans="8:15">
      <c r="H8" s="447" t="s">
        <v>439</v>
      </c>
      <c r="I8" s="447"/>
      <c r="J8" s="450" t="s">
        <v>440</v>
      </c>
      <c r="K8" s="446">
        <v>38</v>
      </c>
      <c r="L8" s="446">
        <v>68.3</v>
      </c>
      <c r="M8" s="446">
        <f t="shared" si="0"/>
        <v>179.73684210526315</v>
      </c>
      <c r="O8" s="446"/>
    </row>
    <row r="9" spans="8:15">
      <c r="H9" s="447" t="s">
        <v>441</v>
      </c>
      <c r="I9" s="447"/>
      <c r="J9" s="444" t="s">
        <v>442</v>
      </c>
      <c r="K9" s="220">
        <v>27.1</v>
      </c>
      <c r="L9" s="220">
        <v>23.2</v>
      </c>
      <c r="M9" s="220">
        <f t="shared" si="0"/>
        <v>85.608856088560884</v>
      </c>
      <c r="O9" s="220"/>
    </row>
    <row r="10" spans="8:15">
      <c r="H10" s="447" t="s">
        <v>443</v>
      </c>
      <c r="I10" s="447"/>
      <c r="J10" s="444" t="s">
        <v>442</v>
      </c>
      <c r="K10" s="220">
        <v>34.799999999999997</v>
      </c>
      <c r="L10" s="220">
        <v>33.200000000000003</v>
      </c>
      <c r="M10" s="220">
        <f>SUM(L10/K10*100)</f>
        <v>95.402298850574724</v>
      </c>
      <c r="O10" s="220"/>
    </row>
    <row r="11" spans="8:15">
      <c r="H11" s="447" t="s">
        <v>444</v>
      </c>
      <c r="I11" s="447"/>
      <c r="J11" s="444" t="s">
        <v>442</v>
      </c>
      <c r="K11" s="449">
        <v>0.5</v>
      </c>
      <c r="L11" s="220">
        <v>0.5</v>
      </c>
      <c r="M11" s="220">
        <f>SUM(L11/K11*100)</f>
        <v>100</v>
      </c>
      <c r="O11" s="220"/>
    </row>
    <row r="12" spans="8:15">
      <c r="H12" s="447" t="s">
        <v>445</v>
      </c>
      <c r="I12" s="447"/>
      <c r="J12" s="444" t="s">
        <v>446</v>
      </c>
      <c r="K12" s="220">
        <v>9.5</v>
      </c>
      <c r="L12" s="220">
        <v>6.4</v>
      </c>
      <c r="M12" s="220">
        <f t="shared" si="0"/>
        <v>67.368421052631575</v>
      </c>
      <c r="O12" s="220"/>
    </row>
    <row r="13" spans="8:15">
      <c r="H13" s="447" t="s">
        <v>447</v>
      </c>
      <c r="I13" s="447"/>
      <c r="J13" s="444" t="s">
        <v>442</v>
      </c>
      <c r="K13" s="220">
        <v>2</v>
      </c>
      <c r="L13" s="220">
        <v>0.6</v>
      </c>
      <c r="M13" s="220">
        <f t="shared" si="0"/>
        <v>30</v>
      </c>
      <c r="O13" s="220"/>
    </row>
    <row r="14" spans="8:15">
      <c r="H14" s="447" t="s">
        <v>448</v>
      </c>
      <c r="I14" s="447"/>
      <c r="J14" s="444" t="s">
        <v>446</v>
      </c>
      <c r="K14" s="446">
        <v>0.4</v>
      </c>
      <c r="L14" s="446">
        <v>3.7</v>
      </c>
      <c r="M14" s="220">
        <f t="shared" si="0"/>
        <v>925</v>
      </c>
      <c r="O14" s="446"/>
    </row>
    <row r="15" spans="8:15">
      <c r="H15" s="447" t="s">
        <v>449</v>
      </c>
      <c r="I15" s="447"/>
      <c r="J15" s="444" t="s">
        <v>446</v>
      </c>
      <c r="K15" s="220">
        <v>0.4</v>
      </c>
      <c r="L15" s="220">
        <v>0.3</v>
      </c>
      <c r="M15" s="220">
        <f t="shared" si="0"/>
        <v>74.999999999999986</v>
      </c>
      <c r="O15" s="220"/>
    </row>
    <row r="16" spans="8:15">
      <c r="H16" s="447" t="s">
        <v>450</v>
      </c>
      <c r="I16" s="447"/>
      <c r="J16" s="444" t="s">
        <v>442</v>
      </c>
      <c r="K16" s="220">
        <v>0.2</v>
      </c>
      <c r="L16" s="220">
        <v>0.5</v>
      </c>
      <c r="M16" s="446">
        <f>SUM(L16/K16*100)</f>
        <v>250</v>
      </c>
      <c r="O16" s="220"/>
    </row>
    <row r="17" spans="8:15">
      <c r="H17" s="451"/>
      <c r="I17" s="451" t="s">
        <v>451</v>
      </c>
      <c r="J17" s="444" t="s">
        <v>452</v>
      </c>
      <c r="K17" s="220">
        <v>0</v>
      </c>
      <c r="L17" s="452">
        <v>0</v>
      </c>
      <c r="M17" s="446" t="s">
        <v>351</v>
      </c>
      <c r="O17" s="452"/>
    </row>
    <row r="18" spans="8:15">
      <c r="H18" s="451"/>
      <c r="I18" s="451" t="s">
        <v>453</v>
      </c>
      <c r="J18" s="444" t="s">
        <v>452</v>
      </c>
      <c r="K18" s="453">
        <v>0</v>
      </c>
      <c r="L18" s="452">
        <v>0</v>
      </c>
      <c r="M18" s="446" t="s">
        <v>351</v>
      </c>
      <c r="O18" s="452"/>
    </row>
    <row r="19" spans="8:15">
      <c r="H19" s="451"/>
      <c r="I19" s="451" t="s">
        <v>454</v>
      </c>
      <c r="J19" s="444" t="s">
        <v>181</v>
      </c>
      <c r="K19" s="220">
        <v>12401</v>
      </c>
      <c r="L19" s="446">
        <v>55950</v>
      </c>
      <c r="M19" s="446">
        <f t="shared" si="0"/>
        <v>451.17329247641322</v>
      </c>
      <c r="O19" s="446"/>
    </row>
    <row r="20" spans="8:15" ht="14.25">
      <c r="H20" s="447" t="s">
        <v>455</v>
      </c>
      <c r="I20" s="447"/>
      <c r="J20" s="444" t="s">
        <v>456</v>
      </c>
      <c r="K20" s="220">
        <v>19.899999999999999</v>
      </c>
      <c r="L20" s="220">
        <v>23.6</v>
      </c>
      <c r="M20" s="446">
        <f t="shared" si="0"/>
        <v>118.59296482412063</v>
      </c>
      <c r="O20" s="220"/>
    </row>
    <row r="21" spans="8:15" ht="14.25">
      <c r="H21" s="447" t="s">
        <v>457</v>
      </c>
      <c r="I21" s="447"/>
      <c r="J21" s="444" t="s">
        <v>456</v>
      </c>
      <c r="K21" s="450">
        <v>11.3</v>
      </c>
      <c r="L21" s="450">
        <v>14.1</v>
      </c>
      <c r="M21" s="446">
        <f>SUM(L21/K21*100)</f>
        <v>124.77876106194689</v>
      </c>
      <c r="O21" s="450"/>
    </row>
    <row r="22" spans="8:15">
      <c r="H22" s="447" t="s">
        <v>458</v>
      </c>
      <c r="I22" s="447"/>
      <c r="J22" s="454" t="s">
        <v>181</v>
      </c>
      <c r="K22" s="220">
        <v>3215</v>
      </c>
      <c r="L22" s="449">
        <v>13819</v>
      </c>
      <c r="M22" s="446">
        <f>SUM(L22/K22*100)</f>
        <v>429.82892690513222</v>
      </c>
      <c r="O22" s="446"/>
    </row>
    <row r="23" spans="8:15">
      <c r="H23" s="455" t="s">
        <v>459</v>
      </c>
      <c r="I23" s="455"/>
      <c r="J23" s="456" t="s">
        <v>460</v>
      </c>
      <c r="K23" s="223">
        <v>0</v>
      </c>
      <c r="L23" s="457">
        <v>0</v>
      </c>
      <c r="M23" s="457" t="s">
        <v>351</v>
      </c>
      <c r="O23" s="446"/>
    </row>
    <row r="24" spans="8:15" ht="15">
      <c r="O24" s="460"/>
    </row>
    <row r="25" spans="8:15" ht="15">
      <c r="O25" s="460"/>
    </row>
  </sheetData>
  <mergeCells count="22">
    <mergeCell ref="H21:I21"/>
    <mergeCell ref="H22:I22"/>
    <mergeCell ref="H23:I23"/>
    <mergeCell ref="H12:I12"/>
    <mergeCell ref="H13:I13"/>
    <mergeCell ref="H14:I14"/>
    <mergeCell ref="H15:I15"/>
    <mergeCell ref="H16:I16"/>
    <mergeCell ref="H20:I20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16" sqref="H16"/>
    </sheetView>
  </sheetViews>
  <sheetFormatPr defaultRowHeight="12.75"/>
  <cols>
    <col min="1" max="1" width="3.28515625" style="43" customWidth="1"/>
    <col min="2" max="2" width="29.85546875" style="43" customWidth="1"/>
    <col min="3" max="4" width="9.42578125" style="43" bestFit="1" customWidth="1"/>
    <col min="5" max="5" width="9.42578125" style="43" customWidth="1"/>
    <col min="6" max="6" width="9.140625" style="43"/>
    <col min="7" max="7" width="10.42578125" style="43" customWidth="1"/>
    <col min="8" max="8" width="9.140625" style="43"/>
    <col min="9" max="9" width="9.85546875" style="43" customWidth="1"/>
    <col min="10" max="256" width="9.140625" style="43"/>
    <col min="257" max="257" width="3.28515625" style="43" customWidth="1"/>
    <col min="258" max="258" width="29.85546875" style="43" customWidth="1"/>
    <col min="259" max="260" width="9.42578125" style="43" bestFit="1" customWidth="1"/>
    <col min="261" max="261" width="9.42578125" style="43" customWidth="1"/>
    <col min="262" max="262" width="9.140625" style="43"/>
    <col min="263" max="263" width="10.42578125" style="43" customWidth="1"/>
    <col min="264" max="264" width="9.140625" style="43"/>
    <col min="265" max="265" width="9.85546875" style="43" customWidth="1"/>
    <col min="266" max="512" width="9.140625" style="43"/>
    <col min="513" max="513" width="3.28515625" style="43" customWidth="1"/>
    <col min="514" max="514" width="29.85546875" style="43" customWidth="1"/>
    <col min="515" max="516" width="9.42578125" style="43" bestFit="1" customWidth="1"/>
    <col min="517" max="517" width="9.42578125" style="43" customWidth="1"/>
    <col min="518" max="518" width="9.140625" style="43"/>
    <col min="519" max="519" width="10.42578125" style="43" customWidth="1"/>
    <col min="520" max="520" width="9.140625" style="43"/>
    <col min="521" max="521" width="9.85546875" style="43" customWidth="1"/>
    <col min="522" max="768" width="9.140625" style="43"/>
    <col min="769" max="769" width="3.28515625" style="43" customWidth="1"/>
    <col min="770" max="770" width="29.85546875" style="43" customWidth="1"/>
    <col min="771" max="772" width="9.42578125" style="43" bestFit="1" customWidth="1"/>
    <col min="773" max="773" width="9.42578125" style="43" customWidth="1"/>
    <col min="774" max="774" width="9.140625" style="43"/>
    <col min="775" max="775" width="10.42578125" style="43" customWidth="1"/>
    <col min="776" max="776" width="9.140625" style="43"/>
    <col min="777" max="777" width="9.85546875" style="43" customWidth="1"/>
    <col min="778" max="1024" width="9.140625" style="43"/>
    <col min="1025" max="1025" width="3.28515625" style="43" customWidth="1"/>
    <col min="1026" max="1026" width="29.85546875" style="43" customWidth="1"/>
    <col min="1027" max="1028" width="9.42578125" style="43" bestFit="1" customWidth="1"/>
    <col min="1029" max="1029" width="9.42578125" style="43" customWidth="1"/>
    <col min="1030" max="1030" width="9.140625" style="43"/>
    <col min="1031" max="1031" width="10.42578125" style="43" customWidth="1"/>
    <col min="1032" max="1032" width="9.140625" style="43"/>
    <col min="1033" max="1033" width="9.85546875" style="43" customWidth="1"/>
    <col min="1034" max="1280" width="9.140625" style="43"/>
    <col min="1281" max="1281" width="3.28515625" style="43" customWidth="1"/>
    <col min="1282" max="1282" width="29.85546875" style="43" customWidth="1"/>
    <col min="1283" max="1284" width="9.42578125" style="43" bestFit="1" customWidth="1"/>
    <col min="1285" max="1285" width="9.42578125" style="43" customWidth="1"/>
    <col min="1286" max="1286" width="9.140625" style="43"/>
    <col min="1287" max="1287" width="10.42578125" style="43" customWidth="1"/>
    <col min="1288" max="1288" width="9.140625" style="43"/>
    <col min="1289" max="1289" width="9.85546875" style="43" customWidth="1"/>
    <col min="1290" max="1536" width="9.140625" style="43"/>
    <col min="1537" max="1537" width="3.28515625" style="43" customWidth="1"/>
    <col min="1538" max="1538" width="29.85546875" style="43" customWidth="1"/>
    <col min="1539" max="1540" width="9.42578125" style="43" bestFit="1" customWidth="1"/>
    <col min="1541" max="1541" width="9.42578125" style="43" customWidth="1"/>
    <col min="1542" max="1542" width="9.140625" style="43"/>
    <col min="1543" max="1543" width="10.42578125" style="43" customWidth="1"/>
    <col min="1544" max="1544" width="9.140625" style="43"/>
    <col min="1545" max="1545" width="9.85546875" style="43" customWidth="1"/>
    <col min="1546" max="1792" width="9.140625" style="43"/>
    <col min="1793" max="1793" width="3.28515625" style="43" customWidth="1"/>
    <col min="1794" max="1794" width="29.85546875" style="43" customWidth="1"/>
    <col min="1795" max="1796" width="9.42578125" style="43" bestFit="1" customWidth="1"/>
    <col min="1797" max="1797" width="9.42578125" style="43" customWidth="1"/>
    <col min="1798" max="1798" width="9.140625" style="43"/>
    <col min="1799" max="1799" width="10.42578125" style="43" customWidth="1"/>
    <col min="1800" max="1800" width="9.140625" style="43"/>
    <col min="1801" max="1801" width="9.85546875" style="43" customWidth="1"/>
    <col min="1802" max="2048" width="9.140625" style="43"/>
    <col min="2049" max="2049" width="3.28515625" style="43" customWidth="1"/>
    <col min="2050" max="2050" width="29.85546875" style="43" customWidth="1"/>
    <col min="2051" max="2052" width="9.42578125" style="43" bestFit="1" customWidth="1"/>
    <col min="2053" max="2053" width="9.42578125" style="43" customWidth="1"/>
    <col min="2054" max="2054" width="9.140625" style="43"/>
    <col min="2055" max="2055" width="10.42578125" style="43" customWidth="1"/>
    <col min="2056" max="2056" width="9.140625" style="43"/>
    <col min="2057" max="2057" width="9.85546875" style="43" customWidth="1"/>
    <col min="2058" max="2304" width="9.140625" style="43"/>
    <col min="2305" max="2305" width="3.28515625" style="43" customWidth="1"/>
    <col min="2306" max="2306" width="29.85546875" style="43" customWidth="1"/>
    <col min="2307" max="2308" width="9.42578125" style="43" bestFit="1" customWidth="1"/>
    <col min="2309" max="2309" width="9.42578125" style="43" customWidth="1"/>
    <col min="2310" max="2310" width="9.140625" style="43"/>
    <col min="2311" max="2311" width="10.42578125" style="43" customWidth="1"/>
    <col min="2312" max="2312" width="9.140625" style="43"/>
    <col min="2313" max="2313" width="9.85546875" style="43" customWidth="1"/>
    <col min="2314" max="2560" width="9.140625" style="43"/>
    <col min="2561" max="2561" width="3.28515625" style="43" customWidth="1"/>
    <col min="2562" max="2562" width="29.85546875" style="43" customWidth="1"/>
    <col min="2563" max="2564" width="9.42578125" style="43" bestFit="1" customWidth="1"/>
    <col min="2565" max="2565" width="9.42578125" style="43" customWidth="1"/>
    <col min="2566" max="2566" width="9.140625" style="43"/>
    <col min="2567" max="2567" width="10.42578125" style="43" customWidth="1"/>
    <col min="2568" max="2568" width="9.140625" style="43"/>
    <col min="2569" max="2569" width="9.85546875" style="43" customWidth="1"/>
    <col min="2570" max="2816" width="9.140625" style="43"/>
    <col min="2817" max="2817" width="3.28515625" style="43" customWidth="1"/>
    <col min="2818" max="2818" width="29.85546875" style="43" customWidth="1"/>
    <col min="2819" max="2820" width="9.42578125" style="43" bestFit="1" customWidth="1"/>
    <col min="2821" max="2821" width="9.42578125" style="43" customWidth="1"/>
    <col min="2822" max="2822" width="9.140625" style="43"/>
    <col min="2823" max="2823" width="10.42578125" style="43" customWidth="1"/>
    <col min="2824" max="2824" width="9.140625" style="43"/>
    <col min="2825" max="2825" width="9.85546875" style="43" customWidth="1"/>
    <col min="2826" max="3072" width="9.140625" style="43"/>
    <col min="3073" max="3073" width="3.28515625" style="43" customWidth="1"/>
    <col min="3074" max="3074" width="29.85546875" style="43" customWidth="1"/>
    <col min="3075" max="3076" width="9.42578125" style="43" bestFit="1" customWidth="1"/>
    <col min="3077" max="3077" width="9.42578125" style="43" customWidth="1"/>
    <col min="3078" max="3078" width="9.140625" style="43"/>
    <col min="3079" max="3079" width="10.42578125" style="43" customWidth="1"/>
    <col min="3080" max="3080" width="9.140625" style="43"/>
    <col min="3081" max="3081" width="9.85546875" style="43" customWidth="1"/>
    <col min="3082" max="3328" width="9.140625" style="43"/>
    <col min="3329" max="3329" width="3.28515625" style="43" customWidth="1"/>
    <col min="3330" max="3330" width="29.85546875" style="43" customWidth="1"/>
    <col min="3331" max="3332" width="9.42578125" style="43" bestFit="1" customWidth="1"/>
    <col min="3333" max="3333" width="9.42578125" style="43" customWidth="1"/>
    <col min="3334" max="3334" width="9.140625" style="43"/>
    <col min="3335" max="3335" width="10.42578125" style="43" customWidth="1"/>
    <col min="3336" max="3336" width="9.140625" style="43"/>
    <col min="3337" max="3337" width="9.85546875" style="43" customWidth="1"/>
    <col min="3338" max="3584" width="9.140625" style="43"/>
    <col min="3585" max="3585" width="3.28515625" style="43" customWidth="1"/>
    <col min="3586" max="3586" width="29.85546875" style="43" customWidth="1"/>
    <col min="3587" max="3588" width="9.42578125" style="43" bestFit="1" customWidth="1"/>
    <col min="3589" max="3589" width="9.42578125" style="43" customWidth="1"/>
    <col min="3590" max="3590" width="9.140625" style="43"/>
    <col min="3591" max="3591" width="10.42578125" style="43" customWidth="1"/>
    <col min="3592" max="3592" width="9.140625" style="43"/>
    <col min="3593" max="3593" width="9.85546875" style="43" customWidth="1"/>
    <col min="3594" max="3840" width="9.140625" style="43"/>
    <col min="3841" max="3841" width="3.28515625" style="43" customWidth="1"/>
    <col min="3842" max="3842" width="29.85546875" style="43" customWidth="1"/>
    <col min="3843" max="3844" width="9.42578125" style="43" bestFit="1" customWidth="1"/>
    <col min="3845" max="3845" width="9.42578125" style="43" customWidth="1"/>
    <col min="3846" max="3846" width="9.140625" style="43"/>
    <col min="3847" max="3847" width="10.42578125" style="43" customWidth="1"/>
    <col min="3848" max="3848" width="9.140625" style="43"/>
    <col min="3849" max="3849" width="9.85546875" style="43" customWidth="1"/>
    <col min="3850" max="4096" width="9.140625" style="43"/>
    <col min="4097" max="4097" width="3.28515625" style="43" customWidth="1"/>
    <col min="4098" max="4098" width="29.85546875" style="43" customWidth="1"/>
    <col min="4099" max="4100" width="9.42578125" style="43" bestFit="1" customWidth="1"/>
    <col min="4101" max="4101" width="9.42578125" style="43" customWidth="1"/>
    <col min="4102" max="4102" width="9.140625" style="43"/>
    <col min="4103" max="4103" width="10.42578125" style="43" customWidth="1"/>
    <col min="4104" max="4104" width="9.140625" style="43"/>
    <col min="4105" max="4105" width="9.85546875" style="43" customWidth="1"/>
    <col min="4106" max="4352" width="9.140625" style="43"/>
    <col min="4353" max="4353" width="3.28515625" style="43" customWidth="1"/>
    <col min="4354" max="4354" width="29.85546875" style="43" customWidth="1"/>
    <col min="4355" max="4356" width="9.42578125" style="43" bestFit="1" customWidth="1"/>
    <col min="4357" max="4357" width="9.42578125" style="43" customWidth="1"/>
    <col min="4358" max="4358" width="9.140625" style="43"/>
    <col min="4359" max="4359" width="10.42578125" style="43" customWidth="1"/>
    <col min="4360" max="4360" width="9.140625" style="43"/>
    <col min="4361" max="4361" width="9.85546875" style="43" customWidth="1"/>
    <col min="4362" max="4608" width="9.140625" style="43"/>
    <col min="4609" max="4609" width="3.28515625" style="43" customWidth="1"/>
    <col min="4610" max="4610" width="29.85546875" style="43" customWidth="1"/>
    <col min="4611" max="4612" width="9.42578125" style="43" bestFit="1" customWidth="1"/>
    <col min="4613" max="4613" width="9.42578125" style="43" customWidth="1"/>
    <col min="4614" max="4614" width="9.140625" style="43"/>
    <col min="4615" max="4615" width="10.42578125" style="43" customWidth="1"/>
    <col min="4616" max="4616" width="9.140625" style="43"/>
    <col min="4617" max="4617" width="9.85546875" style="43" customWidth="1"/>
    <col min="4618" max="4864" width="9.140625" style="43"/>
    <col min="4865" max="4865" width="3.28515625" style="43" customWidth="1"/>
    <col min="4866" max="4866" width="29.85546875" style="43" customWidth="1"/>
    <col min="4867" max="4868" width="9.42578125" style="43" bestFit="1" customWidth="1"/>
    <col min="4869" max="4869" width="9.42578125" style="43" customWidth="1"/>
    <col min="4870" max="4870" width="9.140625" style="43"/>
    <col min="4871" max="4871" width="10.42578125" style="43" customWidth="1"/>
    <col min="4872" max="4872" width="9.140625" style="43"/>
    <col min="4873" max="4873" width="9.85546875" style="43" customWidth="1"/>
    <col min="4874" max="5120" width="9.140625" style="43"/>
    <col min="5121" max="5121" width="3.28515625" style="43" customWidth="1"/>
    <col min="5122" max="5122" width="29.85546875" style="43" customWidth="1"/>
    <col min="5123" max="5124" width="9.42578125" style="43" bestFit="1" customWidth="1"/>
    <col min="5125" max="5125" width="9.42578125" style="43" customWidth="1"/>
    <col min="5126" max="5126" width="9.140625" style="43"/>
    <col min="5127" max="5127" width="10.42578125" style="43" customWidth="1"/>
    <col min="5128" max="5128" width="9.140625" style="43"/>
    <col min="5129" max="5129" width="9.85546875" style="43" customWidth="1"/>
    <col min="5130" max="5376" width="9.140625" style="43"/>
    <col min="5377" max="5377" width="3.28515625" style="43" customWidth="1"/>
    <col min="5378" max="5378" width="29.85546875" style="43" customWidth="1"/>
    <col min="5379" max="5380" width="9.42578125" style="43" bestFit="1" customWidth="1"/>
    <col min="5381" max="5381" width="9.42578125" style="43" customWidth="1"/>
    <col min="5382" max="5382" width="9.140625" style="43"/>
    <col min="5383" max="5383" width="10.42578125" style="43" customWidth="1"/>
    <col min="5384" max="5384" width="9.140625" style="43"/>
    <col min="5385" max="5385" width="9.85546875" style="43" customWidth="1"/>
    <col min="5386" max="5632" width="9.140625" style="43"/>
    <col min="5633" max="5633" width="3.28515625" style="43" customWidth="1"/>
    <col min="5634" max="5634" width="29.85546875" style="43" customWidth="1"/>
    <col min="5635" max="5636" width="9.42578125" style="43" bestFit="1" customWidth="1"/>
    <col min="5637" max="5637" width="9.42578125" style="43" customWidth="1"/>
    <col min="5638" max="5638" width="9.140625" style="43"/>
    <col min="5639" max="5639" width="10.42578125" style="43" customWidth="1"/>
    <col min="5640" max="5640" width="9.140625" style="43"/>
    <col min="5641" max="5641" width="9.85546875" style="43" customWidth="1"/>
    <col min="5642" max="5888" width="9.140625" style="43"/>
    <col min="5889" max="5889" width="3.28515625" style="43" customWidth="1"/>
    <col min="5890" max="5890" width="29.85546875" style="43" customWidth="1"/>
    <col min="5891" max="5892" width="9.42578125" style="43" bestFit="1" customWidth="1"/>
    <col min="5893" max="5893" width="9.42578125" style="43" customWidth="1"/>
    <col min="5894" max="5894" width="9.140625" style="43"/>
    <col min="5895" max="5895" width="10.42578125" style="43" customWidth="1"/>
    <col min="5896" max="5896" width="9.140625" style="43"/>
    <col min="5897" max="5897" width="9.85546875" style="43" customWidth="1"/>
    <col min="5898" max="6144" width="9.140625" style="43"/>
    <col min="6145" max="6145" width="3.28515625" style="43" customWidth="1"/>
    <col min="6146" max="6146" width="29.85546875" style="43" customWidth="1"/>
    <col min="6147" max="6148" width="9.42578125" style="43" bestFit="1" customWidth="1"/>
    <col min="6149" max="6149" width="9.42578125" style="43" customWidth="1"/>
    <col min="6150" max="6150" width="9.140625" style="43"/>
    <col min="6151" max="6151" width="10.42578125" style="43" customWidth="1"/>
    <col min="6152" max="6152" width="9.140625" style="43"/>
    <col min="6153" max="6153" width="9.85546875" style="43" customWidth="1"/>
    <col min="6154" max="6400" width="9.140625" style="43"/>
    <col min="6401" max="6401" width="3.28515625" style="43" customWidth="1"/>
    <col min="6402" max="6402" width="29.85546875" style="43" customWidth="1"/>
    <col min="6403" max="6404" width="9.42578125" style="43" bestFit="1" customWidth="1"/>
    <col min="6405" max="6405" width="9.42578125" style="43" customWidth="1"/>
    <col min="6406" max="6406" width="9.140625" style="43"/>
    <col min="6407" max="6407" width="10.42578125" style="43" customWidth="1"/>
    <col min="6408" max="6408" width="9.140625" style="43"/>
    <col min="6409" max="6409" width="9.85546875" style="43" customWidth="1"/>
    <col min="6410" max="6656" width="9.140625" style="43"/>
    <col min="6657" max="6657" width="3.28515625" style="43" customWidth="1"/>
    <col min="6658" max="6658" width="29.85546875" style="43" customWidth="1"/>
    <col min="6659" max="6660" width="9.42578125" style="43" bestFit="1" customWidth="1"/>
    <col min="6661" max="6661" width="9.42578125" style="43" customWidth="1"/>
    <col min="6662" max="6662" width="9.140625" style="43"/>
    <col min="6663" max="6663" width="10.42578125" style="43" customWidth="1"/>
    <col min="6664" max="6664" width="9.140625" style="43"/>
    <col min="6665" max="6665" width="9.85546875" style="43" customWidth="1"/>
    <col min="6666" max="6912" width="9.140625" style="43"/>
    <col min="6913" max="6913" width="3.28515625" style="43" customWidth="1"/>
    <col min="6914" max="6914" width="29.85546875" style="43" customWidth="1"/>
    <col min="6915" max="6916" width="9.42578125" style="43" bestFit="1" customWidth="1"/>
    <col min="6917" max="6917" width="9.42578125" style="43" customWidth="1"/>
    <col min="6918" max="6918" width="9.140625" style="43"/>
    <col min="6919" max="6919" width="10.42578125" style="43" customWidth="1"/>
    <col min="6920" max="6920" width="9.140625" style="43"/>
    <col min="6921" max="6921" width="9.85546875" style="43" customWidth="1"/>
    <col min="6922" max="7168" width="9.140625" style="43"/>
    <col min="7169" max="7169" width="3.28515625" style="43" customWidth="1"/>
    <col min="7170" max="7170" width="29.85546875" style="43" customWidth="1"/>
    <col min="7171" max="7172" width="9.42578125" style="43" bestFit="1" customWidth="1"/>
    <col min="7173" max="7173" width="9.42578125" style="43" customWidth="1"/>
    <col min="7174" max="7174" width="9.140625" style="43"/>
    <col min="7175" max="7175" width="10.42578125" style="43" customWidth="1"/>
    <col min="7176" max="7176" width="9.140625" style="43"/>
    <col min="7177" max="7177" width="9.85546875" style="43" customWidth="1"/>
    <col min="7178" max="7424" width="9.140625" style="43"/>
    <col min="7425" max="7425" width="3.28515625" style="43" customWidth="1"/>
    <col min="7426" max="7426" width="29.85546875" style="43" customWidth="1"/>
    <col min="7427" max="7428" width="9.42578125" style="43" bestFit="1" customWidth="1"/>
    <col min="7429" max="7429" width="9.42578125" style="43" customWidth="1"/>
    <col min="7430" max="7430" width="9.140625" style="43"/>
    <col min="7431" max="7431" width="10.42578125" style="43" customWidth="1"/>
    <col min="7432" max="7432" width="9.140625" style="43"/>
    <col min="7433" max="7433" width="9.85546875" style="43" customWidth="1"/>
    <col min="7434" max="7680" width="9.140625" style="43"/>
    <col min="7681" max="7681" width="3.28515625" style="43" customWidth="1"/>
    <col min="7682" max="7682" width="29.85546875" style="43" customWidth="1"/>
    <col min="7683" max="7684" width="9.42578125" style="43" bestFit="1" customWidth="1"/>
    <col min="7685" max="7685" width="9.42578125" style="43" customWidth="1"/>
    <col min="7686" max="7686" width="9.140625" style="43"/>
    <col min="7687" max="7687" width="10.42578125" style="43" customWidth="1"/>
    <col min="7688" max="7688" width="9.140625" style="43"/>
    <col min="7689" max="7689" width="9.85546875" style="43" customWidth="1"/>
    <col min="7690" max="7936" width="9.140625" style="43"/>
    <col min="7937" max="7937" width="3.28515625" style="43" customWidth="1"/>
    <col min="7938" max="7938" width="29.85546875" style="43" customWidth="1"/>
    <col min="7939" max="7940" width="9.42578125" style="43" bestFit="1" customWidth="1"/>
    <col min="7941" max="7941" width="9.42578125" style="43" customWidth="1"/>
    <col min="7942" max="7942" width="9.140625" style="43"/>
    <col min="7943" max="7943" width="10.42578125" style="43" customWidth="1"/>
    <col min="7944" max="7944" width="9.140625" style="43"/>
    <col min="7945" max="7945" width="9.85546875" style="43" customWidth="1"/>
    <col min="7946" max="8192" width="9.140625" style="43"/>
    <col min="8193" max="8193" width="3.28515625" style="43" customWidth="1"/>
    <col min="8194" max="8194" width="29.85546875" style="43" customWidth="1"/>
    <col min="8195" max="8196" width="9.42578125" style="43" bestFit="1" customWidth="1"/>
    <col min="8197" max="8197" width="9.42578125" style="43" customWidth="1"/>
    <col min="8198" max="8198" width="9.140625" style="43"/>
    <col min="8199" max="8199" width="10.42578125" style="43" customWidth="1"/>
    <col min="8200" max="8200" width="9.140625" style="43"/>
    <col min="8201" max="8201" width="9.85546875" style="43" customWidth="1"/>
    <col min="8202" max="8448" width="9.140625" style="43"/>
    <col min="8449" max="8449" width="3.28515625" style="43" customWidth="1"/>
    <col min="8450" max="8450" width="29.85546875" style="43" customWidth="1"/>
    <col min="8451" max="8452" width="9.42578125" style="43" bestFit="1" customWidth="1"/>
    <col min="8453" max="8453" width="9.42578125" style="43" customWidth="1"/>
    <col min="8454" max="8454" width="9.140625" style="43"/>
    <col min="8455" max="8455" width="10.42578125" style="43" customWidth="1"/>
    <col min="8456" max="8456" width="9.140625" style="43"/>
    <col min="8457" max="8457" width="9.85546875" style="43" customWidth="1"/>
    <col min="8458" max="8704" width="9.140625" style="43"/>
    <col min="8705" max="8705" width="3.28515625" style="43" customWidth="1"/>
    <col min="8706" max="8706" width="29.85546875" style="43" customWidth="1"/>
    <col min="8707" max="8708" width="9.42578125" style="43" bestFit="1" customWidth="1"/>
    <col min="8709" max="8709" width="9.42578125" style="43" customWidth="1"/>
    <col min="8710" max="8710" width="9.140625" style="43"/>
    <col min="8711" max="8711" width="10.42578125" style="43" customWidth="1"/>
    <col min="8712" max="8712" width="9.140625" style="43"/>
    <col min="8713" max="8713" width="9.85546875" style="43" customWidth="1"/>
    <col min="8714" max="8960" width="9.140625" style="43"/>
    <col min="8961" max="8961" width="3.28515625" style="43" customWidth="1"/>
    <col min="8962" max="8962" width="29.85546875" style="43" customWidth="1"/>
    <col min="8963" max="8964" width="9.42578125" style="43" bestFit="1" customWidth="1"/>
    <col min="8965" max="8965" width="9.42578125" style="43" customWidth="1"/>
    <col min="8966" max="8966" width="9.140625" style="43"/>
    <col min="8967" max="8967" width="10.42578125" style="43" customWidth="1"/>
    <col min="8968" max="8968" width="9.140625" style="43"/>
    <col min="8969" max="8969" width="9.85546875" style="43" customWidth="1"/>
    <col min="8970" max="9216" width="9.140625" style="43"/>
    <col min="9217" max="9217" width="3.28515625" style="43" customWidth="1"/>
    <col min="9218" max="9218" width="29.85546875" style="43" customWidth="1"/>
    <col min="9219" max="9220" width="9.42578125" style="43" bestFit="1" customWidth="1"/>
    <col min="9221" max="9221" width="9.42578125" style="43" customWidth="1"/>
    <col min="9222" max="9222" width="9.140625" style="43"/>
    <col min="9223" max="9223" width="10.42578125" style="43" customWidth="1"/>
    <col min="9224" max="9224" width="9.140625" style="43"/>
    <col min="9225" max="9225" width="9.85546875" style="43" customWidth="1"/>
    <col min="9226" max="9472" width="9.140625" style="43"/>
    <col min="9473" max="9473" width="3.28515625" style="43" customWidth="1"/>
    <col min="9474" max="9474" width="29.85546875" style="43" customWidth="1"/>
    <col min="9475" max="9476" width="9.42578125" style="43" bestFit="1" customWidth="1"/>
    <col min="9477" max="9477" width="9.42578125" style="43" customWidth="1"/>
    <col min="9478" max="9478" width="9.140625" style="43"/>
    <col min="9479" max="9479" width="10.42578125" style="43" customWidth="1"/>
    <col min="9480" max="9480" width="9.140625" style="43"/>
    <col min="9481" max="9481" width="9.85546875" style="43" customWidth="1"/>
    <col min="9482" max="9728" width="9.140625" style="43"/>
    <col min="9729" max="9729" width="3.28515625" style="43" customWidth="1"/>
    <col min="9730" max="9730" width="29.85546875" style="43" customWidth="1"/>
    <col min="9731" max="9732" width="9.42578125" style="43" bestFit="1" customWidth="1"/>
    <col min="9733" max="9733" width="9.42578125" style="43" customWidth="1"/>
    <col min="9734" max="9734" width="9.140625" style="43"/>
    <col min="9735" max="9735" width="10.42578125" style="43" customWidth="1"/>
    <col min="9736" max="9736" width="9.140625" style="43"/>
    <col min="9737" max="9737" width="9.85546875" style="43" customWidth="1"/>
    <col min="9738" max="9984" width="9.140625" style="43"/>
    <col min="9985" max="9985" width="3.28515625" style="43" customWidth="1"/>
    <col min="9986" max="9986" width="29.85546875" style="43" customWidth="1"/>
    <col min="9987" max="9988" width="9.42578125" style="43" bestFit="1" customWidth="1"/>
    <col min="9989" max="9989" width="9.42578125" style="43" customWidth="1"/>
    <col min="9990" max="9990" width="9.140625" style="43"/>
    <col min="9991" max="9991" width="10.42578125" style="43" customWidth="1"/>
    <col min="9992" max="9992" width="9.140625" style="43"/>
    <col min="9993" max="9993" width="9.85546875" style="43" customWidth="1"/>
    <col min="9994" max="10240" width="9.140625" style="43"/>
    <col min="10241" max="10241" width="3.28515625" style="43" customWidth="1"/>
    <col min="10242" max="10242" width="29.85546875" style="43" customWidth="1"/>
    <col min="10243" max="10244" width="9.42578125" style="43" bestFit="1" customWidth="1"/>
    <col min="10245" max="10245" width="9.42578125" style="43" customWidth="1"/>
    <col min="10246" max="10246" width="9.140625" style="43"/>
    <col min="10247" max="10247" width="10.42578125" style="43" customWidth="1"/>
    <col min="10248" max="10248" width="9.140625" style="43"/>
    <col min="10249" max="10249" width="9.85546875" style="43" customWidth="1"/>
    <col min="10250" max="10496" width="9.140625" style="43"/>
    <col min="10497" max="10497" width="3.28515625" style="43" customWidth="1"/>
    <col min="10498" max="10498" width="29.85546875" style="43" customWidth="1"/>
    <col min="10499" max="10500" width="9.42578125" style="43" bestFit="1" customWidth="1"/>
    <col min="10501" max="10501" width="9.42578125" style="43" customWidth="1"/>
    <col min="10502" max="10502" width="9.140625" style="43"/>
    <col min="10503" max="10503" width="10.42578125" style="43" customWidth="1"/>
    <col min="10504" max="10504" width="9.140625" style="43"/>
    <col min="10505" max="10505" width="9.85546875" style="43" customWidth="1"/>
    <col min="10506" max="10752" width="9.140625" style="43"/>
    <col min="10753" max="10753" width="3.28515625" style="43" customWidth="1"/>
    <col min="10754" max="10754" width="29.85546875" style="43" customWidth="1"/>
    <col min="10755" max="10756" width="9.42578125" style="43" bestFit="1" customWidth="1"/>
    <col min="10757" max="10757" width="9.42578125" style="43" customWidth="1"/>
    <col min="10758" max="10758" width="9.140625" style="43"/>
    <col min="10759" max="10759" width="10.42578125" style="43" customWidth="1"/>
    <col min="10760" max="10760" width="9.140625" style="43"/>
    <col min="10761" max="10761" width="9.85546875" style="43" customWidth="1"/>
    <col min="10762" max="11008" width="9.140625" style="43"/>
    <col min="11009" max="11009" width="3.28515625" style="43" customWidth="1"/>
    <col min="11010" max="11010" width="29.85546875" style="43" customWidth="1"/>
    <col min="11011" max="11012" width="9.42578125" style="43" bestFit="1" customWidth="1"/>
    <col min="11013" max="11013" width="9.42578125" style="43" customWidth="1"/>
    <col min="11014" max="11014" width="9.140625" style="43"/>
    <col min="11015" max="11015" width="10.42578125" style="43" customWidth="1"/>
    <col min="11016" max="11016" width="9.140625" style="43"/>
    <col min="11017" max="11017" width="9.85546875" style="43" customWidth="1"/>
    <col min="11018" max="11264" width="9.140625" style="43"/>
    <col min="11265" max="11265" width="3.28515625" style="43" customWidth="1"/>
    <col min="11266" max="11266" width="29.85546875" style="43" customWidth="1"/>
    <col min="11267" max="11268" width="9.42578125" style="43" bestFit="1" customWidth="1"/>
    <col min="11269" max="11269" width="9.42578125" style="43" customWidth="1"/>
    <col min="11270" max="11270" width="9.140625" style="43"/>
    <col min="11271" max="11271" width="10.42578125" style="43" customWidth="1"/>
    <col min="11272" max="11272" width="9.140625" style="43"/>
    <col min="11273" max="11273" width="9.85546875" style="43" customWidth="1"/>
    <col min="11274" max="11520" width="9.140625" style="43"/>
    <col min="11521" max="11521" width="3.28515625" style="43" customWidth="1"/>
    <col min="11522" max="11522" width="29.85546875" style="43" customWidth="1"/>
    <col min="11523" max="11524" width="9.42578125" style="43" bestFit="1" customWidth="1"/>
    <col min="11525" max="11525" width="9.42578125" style="43" customWidth="1"/>
    <col min="11526" max="11526" width="9.140625" style="43"/>
    <col min="11527" max="11527" width="10.42578125" style="43" customWidth="1"/>
    <col min="11528" max="11528" width="9.140625" style="43"/>
    <col min="11529" max="11529" width="9.85546875" style="43" customWidth="1"/>
    <col min="11530" max="11776" width="9.140625" style="43"/>
    <col min="11777" max="11777" width="3.28515625" style="43" customWidth="1"/>
    <col min="11778" max="11778" width="29.85546875" style="43" customWidth="1"/>
    <col min="11779" max="11780" width="9.42578125" style="43" bestFit="1" customWidth="1"/>
    <col min="11781" max="11781" width="9.42578125" style="43" customWidth="1"/>
    <col min="11782" max="11782" width="9.140625" style="43"/>
    <col min="11783" max="11783" width="10.42578125" style="43" customWidth="1"/>
    <col min="11784" max="11784" width="9.140625" style="43"/>
    <col min="11785" max="11785" width="9.85546875" style="43" customWidth="1"/>
    <col min="11786" max="12032" width="9.140625" style="43"/>
    <col min="12033" max="12033" width="3.28515625" style="43" customWidth="1"/>
    <col min="12034" max="12034" width="29.85546875" style="43" customWidth="1"/>
    <col min="12035" max="12036" width="9.42578125" style="43" bestFit="1" customWidth="1"/>
    <col min="12037" max="12037" width="9.42578125" style="43" customWidth="1"/>
    <col min="12038" max="12038" width="9.140625" style="43"/>
    <col min="12039" max="12039" width="10.42578125" style="43" customWidth="1"/>
    <col min="12040" max="12040" width="9.140625" style="43"/>
    <col min="12041" max="12041" width="9.85546875" style="43" customWidth="1"/>
    <col min="12042" max="12288" width="9.140625" style="43"/>
    <col min="12289" max="12289" width="3.28515625" style="43" customWidth="1"/>
    <col min="12290" max="12290" width="29.85546875" style="43" customWidth="1"/>
    <col min="12291" max="12292" width="9.42578125" style="43" bestFit="1" customWidth="1"/>
    <col min="12293" max="12293" width="9.42578125" style="43" customWidth="1"/>
    <col min="12294" max="12294" width="9.140625" style="43"/>
    <col min="12295" max="12295" width="10.42578125" style="43" customWidth="1"/>
    <col min="12296" max="12296" width="9.140625" style="43"/>
    <col min="12297" max="12297" width="9.85546875" style="43" customWidth="1"/>
    <col min="12298" max="12544" width="9.140625" style="43"/>
    <col min="12545" max="12545" width="3.28515625" style="43" customWidth="1"/>
    <col min="12546" max="12546" width="29.85546875" style="43" customWidth="1"/>
    <col min="12547" max="12548" width="9.42578125" style="43" bestFit="1" customWidth="1"/>
    <col min="12549" max="12549" width="9.42578125" style="43" customWidth="1"/>
    <col min="12550" max="12550" width="9.140625" style="43"/>
    <col min="12551" max="12551" width="10.42578125" style="43" customWidth="1"/>
    <col min="12552" max="12552" width="9.140625" style="43"/>
    <col min="12553" max="12553" width="9.85546875" style="43" customWidth="1"/>
    <col min="12554" max="12800" width="9.140625" style="43"/>
    <col min="12801" max="12801" width="3.28515625" style="43" customWidth="1"/>
    <col min="12802" max="12802" width="29.85546875" style="43" customWidth="1"/>
    <col min="12803" max="12804" width="9.42578125" style="43" bestFit="1" customWidth="1"/>
    <col min="12805" max="12805" width="9.42578125" style="43" customWidth="1"/>
    <col min="12806" max="12806" width="9.140625" style="43"/>
    <col min="12807" max="12807" width="10.42578125" style="43" customWidth="1"/>
    <col min="12808" max="12808" width="9.140625" style="43"/>
    <col min="12809" max="12809" width="9.85546875" style="43" customWidth="1"/>
    <col min="12810" max="13056" width="9.140625" style="43"/>
    <col min="13057" max="13057" width="3.28515625" style="43" customWidth="1"/>
    <col min="13058" max="13058" width="29.85546875" style="43" customWidth="1"/>
    <col min="13059" max="13060" width="9.42578125" style="43" bestFit="1" customWidth="1"/>
    <col min="13061" max="13061" width="9.42578125" style="43" customWidth="1"/>
    <col min="13062" max="13062" width="9.140625" style="43"/>
    <col min="13063" max="13063" width="10.42578125" style="43" customWidth="1"/>
    <col min="13064" max="13064" width="9.140625" style="43"/>
    <col min="13065" max="13065" width="9.85546875" style="43" customWidth="1"/>
    <col min="13066" max="13312" width="9.140625" style="43"/>
    <col min="13313" max="13313" width="3.28515625" style="43" customWidth="1"/>
    <col min="13314" max="13314" width="29.85546875" style="43" customWidth="1"/>
    <col min="13315" max="13316" width="9.42578125" style="43" bestFit="1" customWidth="1"/>
    <col min="13317" max="13317" width="9.42578125" style="43" customWidth="1"/>
    <col min="13318" max="13318" width="9.140625" style="43"/>
    <col min="13319" max="13319" width="10.42578125" style="43" customWidth="1"/>
    <col min="13320" max="13320" width="9.140625" style="43"/>
    <col min="13321" max="13321" width="9.85546875" style="43" customWidth="1"/>
    <col min="13322" max="13568" width="9.140625" style="43"/>
    <col min="13569" max="13569" width="3.28515625" style="43" customWidth="1"/>
    <col min="13570" max="13570" width="29.85546875" style="43" customWidth="1"/>
    <col min="13571" max="13572" width="9.42578125" style="43" bestFit="1" customWidth="1"/>
    <col min="13573" max="13573" width="9.42578125" style="43" customWidth="1"/>
    <col min="13574" max="13574" width="9.140625" style="43"/>
    <col min="13575" max="13575" width="10.42578125" style="43" customWidth="1"/>
    <col min="13576" max="13576" width="9.140625" style="43"/>
    <col min="13577" max="13577" width="9.85546875" style="43" customWidth="1"/>
    <col min="13578" max="13824" width="9.140625" style="43"/>
    <col min="13825" max="13825" width="3.28515625" style="43" customWidth="1"/>
    <col min="13826" max="13826" width="29.85546875" style="43" customWidth="1"/>
    <col min="13827" max="13828" width="9.42578125" style="43" bestFit="1" customWidth="1"/>
    <col min="13829" max="13829" width="9.42578125" style="43" customWidth="1"/>
    <col min="13830" max="13830" width="9.140625" style="43"/>
    <col min="13831" max="13831" width="10.42578125" style="43" customWidth="1"/>
    <col min="13832" max="13832" width="9.140625" style="43"/>
    <col min="13833" max="13833" width="9.85546875" style="43" customWidth="1"/>
    <col min="13834" max="14080" width="9.140625" style="43"/>
    <col min="14081" max="14081" width="3.28515625" style="43" customWidth="1"/>
    <col min="14082" max="14082" width="29.85546875" style="43" customWidth="1"/>
    <col min="14083" max="14084" width="9.42578125" style="43" bestFit="1" customWidth="1"/>
    <col min="14085" max="14085" width="9.42578125" style="43" customWidth="1"/>
    <col min="14086" max="14086" width="9.140625" style="43"/>
    <col min="14087" max="14087" width="10.42578125" style="43" customWidth="1"/>
    <col min="14088" max="14088" width="9.140625" style="43"/>
    <col min="14089" max="14089" width="9.85546875" style="43" customWidth="1"/>
    <col min="14090" max="14336" width="9.140625" style="43"/>
    <col min="14337" max="14337" width="3.28515625" style="43" customWidth="1"/>
    <col min="14338" max="14338" width="29.85546875" style="43" customWidth="1"/>
    <col min="14339" max="14340" width="9.42578125" style="43" bestFit="1" customWidth="1"/>
    <col min="14341" max="14341" width="9.42578125" style="43" customWidth="1"/>
    <col min="14342" max="14342" width="9.140625" style="43"/>
    <col min="14343" max="14343" width="10.42578125" style="43" customWidth="1"/>
    <col min="14344" max="14344" width="9.140625" style="43"/>
    <col min="14345" max="14345" width="9.85546875" style="43" customWidth="1"/>
    <col min="14346" max="14592" width="9.140625" style="43"/>
    <col min="14593" max="14593" width="3.28515625" style="43" customWidth="1"/>
    <col min="14594" max="14594" width="29.85546875" style="43" customWidth="1"/>
    <col min="14595" max="14596" width="9.42578125" style="43" bestFit="1" customWidth="1"/>
    <col min="14597" max="14597" width="9.42578125" style="43" customWidth="1"/>
    <col min="14598" max="14598" width="9.140625" style="43"/>
    <col min="14599" max="14599" width="10.42578125" style="43" customWidth="1"/>
    <col min="14600" max="14600" width="9.140625" style="43"/>
    <col min="14601" max="14601" width="9.85546875" style="43" customWidth="1"/>
    <col min="14602" max="14848" width="9.140625" style="43"/>
    <col min="14849" max="14849" width="3.28515625" style="43" customWidth="1"/>
    <col min="14850" max="14850" width="29.85546875" style="43" customWidth="1"/>
    <col min="14851" max="14852" width="9.42578125" style="43" bestFit="1" customWidth="1"/>
    <col min="14853" max="14853" width="9.42578125" style="43" customWidth="1"/>
    <col min="14854" max="14854" width="9.140625" style="43"/>
    <col min="14855" max="14855" width="10.42578125" style="43" customWidth="1"/>
    <col min="14856" max="14856" width="9.140625" style="43"/>
    <col min="14857" max="14857" width="9.85546875" style="43" customWidth="1"/>
    <col min="14858" max="15104" width="9.140625" style="43"/>
    <col min="15105" max="15105" width="3.28515625" style="43" customWidth="1"/>
    <col min="15106" max="15106" width="29.85546875" style="43" customWidth="1"/>
    <col min="15107" max="15108" width="9.42578125" style="43" bestFit="1" customWidth="1"/>
    <col min="15109" max="15109" width="9.42578125" style="43" customWidth="1"/>
    <col min="15110" max="15110" width="9.140625" style="43"/>
    <col min="15111" max="15111" width="10.42578125" style="43" customWidth="1"/>
    <col min="15112" max="15112" width="9.140625" style="43"/>
    <col min="15113" max="15113" width="9.85546875" style="43" customWidth="1"/>
    <col min="15114" max="15360" width="9.140625" style="43"/>
    <col min="15361" max="15361" width="3.28515625" style="43" customWidth="1"/>
    <col min="15362" max="15362" width="29.85546875" style="43" customWidth="1"/>
    <col min="15363" max="15364" width="9.42578125" style="43" bestFit="1" customWidth="1"/>
    <col min="15365" max="15365" width="9.42578125" style="43" customWidth="1"/>
    <col min="15366" max="15366" width="9.140625" style="43"/>
    <col min="15367" max="15367" width="10.42578125" style="43" customWidth="1"/>
    <col min="15368" max="15368" width="9.140625" style="43"/>
    <col min="15369" max="15369" width="9.85546875" style="43" customWidth="1"/>
    <col min="15370" max="15616" width="9.140625" style="43"/>
    <col min="15617" max="15617" width="3.28515625" style="43" customWidth="1"/>
    <col min="15618" max="15618" width="29.85546875" style="43" customWidth="1"/>
    <col min="15619" max="15620" width="9.42578125" style="43" bestFit="1" customWidth="1"/>
    <col min="15621" max="15621" width="9.42578125" style="43" customWidth="1"/>
    <col min="15622" max="15622" width="9.140625" style="43"/>
    <col min="15623" max="15623" width="10.42578125" style="43" customWidth="1"/>
    <col min="15624" max="15624" width="9.140625" style="43"/>
    <col min="15625" max="15625" width="9.85546875" style="43" customWidth="1"/>
    <col min="15626" max="15872" width="9.140625" style="43"/>
    <col min="15873" max="15873" width="3.28515625" style="43" customWidth="1"/>
    <col min="15874" max="15874" width="29.85546875" style="43" customWidth="1"/>
    <col min="15875" max="15876" width="9.42578125" style="43" bestFit="1" customWidth="1"/>
    <col min="15877" max="15877" width="9.42578125" style="43" customWidth="1"/>
    <col min="15878" max="15878" width="9.140625" style="43"/>
    <col min="15879" max="15879" width="10.42578125" style="43" customWidth="1"/>
    <col min="15880" max="15880" width="9.140625" style="43"/>
    <col min="15881" max="15881" width="9.85546875" style="43" customWidth="1"/>
    <col min="15882" max="16128" width="9.140625" style="43"/>
    <col min="16129" max="16129" width="3.28515625" style="43" customWidth="1"/>
    <col min="16130" max="16130" width="29.85546875" style="43" customWidth="1"/>
    <col min="16131" max="16132" width="9.42578125" style="43" bestFit="1" customWidth="1"/>
    <col min="16133" max="16133" width="9.42578125" style="43" customWidth="1"/>
    <col min="16134" max="16134" width="9.140625" style="43"/>
    <col min="16135" max="16135" width="10.42578125" style="43" customWidth="1"/>
    <col min="16136" max="16136" width="9.140625" style="43"/>
    <col min="16137" max="16137" width="9.85546875" style="43" customWidth="1"/>
    <col min="16138" max="16384" width="9.140625" style="43"/>
  </cols>
  <sheetData>
    <row r="1" spans="1:9">
      <c r="B1" s="461" t="s">
        <v>461</v>
      </c>
      <c r="C1" s="461"/>
      <c r="D1" s="461"/>
      <c r="E1" s="461"/>
    </row>
    <row r="2" spans="1:9" ht="15">
      <c r="B2" s="462" t="s">
        <v>112</v>
      </c>
      <c r="C2" s="435"/>
      <c r="D2" s="463"/>
      <c r="E2" s="463"/>
    </row>
    <row r="3" spans="1:9">
      <c r="A3" s="464"/>
      <c r="B3" s="462"/>
      <c r="C3" s="465"/>
      <c r="D3" s="465"/>
      <c r="E3" s="466" t="s">
        <v>462</v>
      </c>
    </row>
    <row r="4" spans="1:9" ht="24">
      <c r="A4" s="467" t="s">
        <v>463</v>
      </c>
      <c r="B4" s="467"/>
      <c r="C4" s="468">
        <v>2013</v>
      </c>
      <c r="D4" s="468">
        <v>2014</v>
      </c>
      <c r="E4" s="469" t="s">
        <v>433</v>
      </c>
      <c r="F4" s="2"/>
    </row>
    <row r="5" spans="1:9" ht="15">
      <c r="A5" s="310" t="s">
        <v>464</v>
      </c>
      <c r="B5" s="310"/>
      <c r="C5" s="470">
        <f>SUM(C6+C9+C13)</f>
        <v>1445152.3</v>
      </c>
      <c r="D5" s="470">
        <f>SUM(D6+D9+D13)</f>
        <v>1744631.3</v>
      </c>
      <c r="E5" s="471">
        <f>D5/C5*100</f>
        <v>120.72300614959406</v>
      </c>
      <c r="G5" s="472"/>
      <c r="I5" s="473"/>
    </row>
    <row r="6" spans="1:9" ht="15">
      <c r="A6" s="474" t="s">
        <v>465</v>
      </c>
      <c r="B6" s="474"/>
      <c r="C6" s="470">
        <f>C7+C8</f>
        <v>233397.4</v>
      </c>
      <c r="D6" s="470">
        <f>D7+D8</f>
        <v>446333.4</v>
      </c>
      <c r="E6" s="471">
        <f>(D6/C6)*100</f>
        <v>191.23323567443339</v>
      </c>
      <c r="G6" s="472"/>
      <c r="I6" s="475"/>
    </row>
    <row r="7" spans="1:9" ht="15">
      <c r="A7" s="476" t="s">
        <v>466</v>
      </c>
      <c r="B7" s="476"/>
      <c r="C7" s="470">
        <v>163397.4</v>
      </c>
      <c r="D7" s="470">
        <v>142833.4</v>
      </c>
      <c r="E7" s="471">
        <f>(D7/C7)*100</f>
        <v>87.414732425362956</v>
      </c>
      <c r="G7" s="477"/>
      <c r="I7" s="475"/>
    </row>
    <row r="8" spans="1:9" ht="15">
      <c r="A8" s="476" t="s">
        <v>467</v>
      </c>
      <c r="B8" s="478"/>
      <c r="C8" s="470">
        <v>70000</v>
      </c>
      <c r="D8" s="470">
        <v>303500</v>
      </c>
      <c r="E8" s="471">
        <f>(D8/C8)*100</f>
        <v>433.57142857142856</v>
      </c>
      <c r="G8" s="479"/>
      <c r="I8" s="475"/>
    </row>
    <row r="9" spans="1:9" ht="15">
      <c r="A9" s="474" t="s">
        <v>468</v>
      </c>
      <c r="B9" s="474"/>
      <c r="C9" s="470">
        <f>C10+C11+C12</f>
        <v>216605.5</v>
      </c>
      <c r="D9" s="470">
        <f>D10+D11+D12</f>
        <v>284614.09999999998</v>
      </c>
      <c r="E9" s="471">
        <f t="shared" ref="E9:E15" si="0">(D9/C9)*100</f>
        <v>131.3974483565745</v>
      </c>
      <c r="G9" s="479"/>
      <c r="I9" s="475"/>
    </row>
    <row r="10" spans="1:9" ht="15">
      <c r="A10" s="480" t="s">
        <v>469</v>
      </c>
      <c r="B10" s="480"/>
      <c r="C10" s="470">
        <v>200810.5</v>
      </c>
      <c r="D10" s="481">
        <v>195970.5</v>
      </c>
      <c r="E10" s="471">
        <f t="shared" si="0"/>
        <v>97.589767467338604</v>
      </c>
      <c r="G10" s="477"/>
      <c r="I10" s="475"/>
    </row>
    <row r="11" spans="1:9" ht="15">
      <c r="A11" s="482" t="s">
        <v>470</v>
      </c>
      <c r="B11" s="482"/>
      <c r="C11" s="470">
        <v>2217</v>
      </c>
      <c r="D11" s="470">
        <v>4783.6000000000004</v>
      </c>
      <c r="E11" s="471">
        <f>(D11/C11)*100</f>
        <v>215.7690572846189</v>
      </c>
      <c r="G11" s="477"/>
      <c r="H11" s="483"/>
      <c r="I11" s="475"/>
    </row>
    <row r="12" spans="1:9" ht="15">
      <c r="A12" s="484"/>
      <c r="B12" s="484" t="s">
        <v>471</v>
      </c>
      <c r="C12" s="470">
        <v>13578</v>
      </c>
      <c r="D12" s="481">
        <v>83860</v>
      </c>
      <c r="E12" s="471">
        <f>(D12/C12)*100</f>
        <v>617.61673295036087</v>
      </c>
      <c r="G12" s="477"/>
      <c r="H12" s="483"/>
      <c r="I12" s="475"/>
    </row>
    <row r="13" spans="1:9" ht="15">
      <c r="A13" s="474" t="s">
        <v>472</v>
      </c>
      <c r="B13" s="474"/>
      <c r="C13" s="470">
        <f>C14+C15</f>
        <v>995149.4</v>
      </c>
      <c r="D13" s="470">
        <f>D14+D15</f>
        <v>1013683.8</v>
      </c>
      <c r="E13" s="471">
        <f t="shared" si="0"/>
        <v>101.86247411695169</v>
      </c>
      <c r="G13" s="479"/>
      <c r="I13" s="473"/>
    </row>
    <row r="14" spans="1:9" ht="24">
      <c r="A14" s="485"/>
      <c r="B14" s="486" t="s">
        <v>473</v>
      </c>
      <c r="C14" s="470">
        <v>890116.3</v>
      </c>
      <c r="D14" s="470">
        <v>900424.8</v>
      </c>
      <c r="E14" s="471">
        <f t="shared" si="0"/>
        <v>101.15810709229794</v>
      </c>
      <c r="G14" s="477"/>
      <c r="I14" s="473"/>
    </row>
    <row r="15" spans="1:9" ht="15">
      <c r="A15" s="487" t="s">
        <v>474</v>
      </c>
      <c r="B15" s="487"/>
      <c r="C15" s="488">
        <v>105033.1</v>
      </c>
      <c r="D15" s="488">
        <v>113259</v>
      </c>
      <c r="E15" s="489">
        <f t="shared" si="0"/>
        <v>107.83172161918479</v>
      </c>
      <c r="G15" s="477"/>
      <c r="I15" s="475"/>
    </row>
    <row r="16" spans="1:9">
      <c r="B16" s="490"/>
      <c r="C16" s="470"/>
      <c r="D16" s="490"/>
    </row>
    <row r="17" spans="2:4">
      <c r="B17" s="490"/>
      <c r="C17" s="490"/>
      <c r="D17" s="490"/>
    </row>
  </sheetData>
  <mergeCells count="11">
    <mergeCell ref="A9:B9"/>
    <mergeCell ref="A10:B10"/>
    <mergeCell ref="A11:B11"/>
    <mergeCell ref="A13:B13"/>
    <mergeCell ref="A15:B15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37" workbookViewId="0">
      <selection activeCell="W54" sqref="W54"/>
    </sheetView>
  </sheetViews>
  <sheetFormatPr defaultRowHeight="12.75"/>
  <cols>
    <col min="1" max="1" width="13.28515625" style="494" customWidth="1"/>
    <col min="2" max="2" width="6.7109375" style="530" customWidth="1"/>
    <col min="3" max="3" width="7.28515625" style="530" customWidth="1"/>
    <col min="4" max="4" width="4.42578125" style="530" customWidth="1"/>
    <col min="5" max="5" width="4.28515625" style="530" customWidth="1"/>
    <col min="6" max="6" width="8.42578125" style="531" customWidth="1"/>
    <col min="7" max="20" width="3.7109375" style="530" customWidth="1"/>
    <col min="21" max="256" width="9.140625" style="494"/>
    <col min="257" max="257" width="13.28515625" style="494" customWidth="1"/>
    <col min="258" max="258" width="6.7109375" style="494" customWidth="1"/>
    <col min="259" max="259" width="7.28515625" style="494" customWidth="1"/>
    <col min="260" max="260" width="4.42578125" style="494" customWidth="1"/>
    <col min="261" max="261" width="4.28515625" style="494" customWidth="1"/>
    <col min="262" max="262" width="8.42578125" style="494" customWidth="1"/>
    <col min="263" max="276" width="3.7109375" style="494" customWidth="1"/>
    <col min="277" max="512" width="9.140625" style="494"/>
    <col min="513" max="513" width="13.28515625" style="494" customWidth="1"/>
    <col min="514" max="514" width="6.7109375" style="494" customWidth="1"/>
    <col min="515" max="515" width="7.28515625" style="494" customWidth="1"/>
    <col min="516" max="516" width="4.42578125" style="494" customWidth="1"/>
    <col min="517" max="517" width="4.28515625" style="494" customWidth="1"/>
    <col min="518" max="518" width="8.42578125" style="494" customWidth="1"/>
    <col min="519" max="532" width="3.7109375" style="494" customWidth="1"/>
    <col min="533" max="768" width="9.140625" style="494"/>
    <col min="769" max="769" width="13.28515625" style="494" customWidth="1"/>
    <col min="770" max="770" width="6.7109375" style="494" customWidth="1"/>
    <col min="771" max="771" width="7.28515625" style="494" customWidth="1"/>
    <col min="772" max="772" width="4.42578125" style="494" customWidth="1"/>
    <col min="773" max="773" width="4.28515625" style="494" customWidth="1"/>
    <col min="774" max="774" width="8.42578125" style="494" customWidth="1"/>
    <col min="775" max="788" width="3.7109375" style="494" customWidth="1"/>
    <col min="789" max="1024" width="9.140625" style="494"/>
    <col min="1025" max="1025" width="13.28515625" style="494" customWidth="1"/>
    <col min="1026" max="1026" width="6.7109375" style="494" customWidth="1"/>
    <col min="1027" max="1027" width="7.28515625" style="494" customWidth="1"/>
    <col min="1028" max="1028" width="4.42578125" style="494" customWidth="1"/>
    <col min="1029" max="1029" width="4.28515625" style="494" customWidth="1"/>
    <col min="1030" max="1030" width="8.42578125" style="494" customWidth="1"/>
    <col min="1031" max="1044" width="3.7109375" style="494" customWidth="1"/>
    <col min="1045" max="1280" width="9.140625" style="494"/>
    <col min="1281" max="1281" width="13.28515625" style="494" customWidth="1"/>
    <col min="1282" max="1282" width="6.7109375" style="494" customWidth="1"/>
    <col min="1283" max="1283" width="7.28515625" style="494" customWidth="1"/>
    <col min="1284" max="1284" width="4.42578125" style="494" customWidth="1"/>
    <col min="1285" max="1285" width="4.28515625" style="494" customWidth="1"/>
    <col min="1286" max="1286" width="8.42578125" style="494" customWidth="1"/>
    <col min="1287" max="1300" width="3.7109375" style="494" customWidth="1"/>
    <col min="1301" max="1536" width="9.140625" style="494"/>
    <col min="1537" max="1537" width="13.28515625" style="494" customWidth="1"/>
    <col min="1538" max="1538" width="6.7109375" style="494" customWidth="1"/>
    <col min="1539" max="1539" width="7.28515625" style="494" customWidth="1"/>
    <col min="1540" max="1540" width="4.42578125" style="494" customWidth="1"/>
    <col min="1541" max="1541" width="4.28515625" style="494" customWidth="1"/>
    <col min="1542" max="1542" width="8.42578125" style="494" customWidth="1"/>
    <col min="1543" max="1556" width="3.7109375" style="494" customWidth="1"/>
    <col min="1557" max="1792" width="9.140625" style="494"/>
    <col min="1793" max="1793" width="13.28515625" style="494" customWidth="1"/>
    <col min="1794" max="1794" width="6.7109375" style="494" customWidth="1"/>
    <col min="1795" max="1795" width="7.28515625" style="494" customWidth="1"/>
    <col min="1796" max="1796" width="4.42578125" style="494" customWidth="1"/>
    <col min="1797" max="1797" width="4.28515625" style="494" customWidth="1"/>
    <col min="1798" max="1798" width="8.42578125" style="494" customWidth="1"/>
    <col min="1799" max="1812" width="3.7109375" style="494" customWidth="1"/>
    <col min="1813" max="2048" width="9.140625" style="494"/>
    <col min="2049" max="2049" width="13.28515625" style="494" customWidth="1"/>
    <col min="2050" max="2050" width="6.7109375" style="494" customWidth="1"/>
    <col min="2051" max="2051" width="7.28515625" style="494" customWidth="1"/>
    <col min="2052" max="2052" width="4.42578125" style="494" customWidth="1"/>
    <col min="2053" max="2053" width="4.28515625" style="494" customWidth="1"/>
    <col min="2054" max="2054" width="8.42578125" style="494" customWidth="1"/>
    <col min="2055" max="2068" width="3.7109375" style="494" customWidth="1"/>
    <col min="2069" max="2304" width="9.140625" style="494"/>
    <col min="2305" max="2305" width="13.28515625" style="494" customWidth="1"/>
    <col min="2306" max="2306" width="6.7109375" style="494" customWidth="1"/>
    <col min="2307" max="2307" width="7.28515625" style="494" customWidth="1"/>
    <col min="2308" max="2308" width="4.42578125" style="494" customWidth="1"/>
    <col min="2309" max="2309" width="4.28515625" style="494" customWidth="1"/>
    <col min="2310" max="2310" width="8.42578125" style="494" customWidth="1"/>
    <col min="2311" max="2324" width="3.7109375" style="494" customWidth="1"/>
    <col min="2325" max="2560" width="9.140625" style="494"/>
    <col min="2561" max="2561" width="13.28515625" style="494" customWidth="1"/>
    <col min="2562" max="2562" width="6.7109375" style="494" customWidth="1"/>
    <col min="2563" max="2563" width="7.28515625" style="494" customWidth="1"/>
    <col min="2564" max="2564" width="4.42578125" style="494" customWidth="1"/>
    <col min="2565" max="2565" width="4.28515625" style="494" customWidth="1"/>
    <col min="2566" max="2566" width="8.42578125" style="494" customWidth="1"/>
    <col min="2567" max="2580" width="3.7109375" style="494" customWidth="1"/>
    <col min="2581" max="2816" width="9.140625" style="494"/>
    <col min="2817" max="2817" width="13.28515625" style="494" customWidth="1"/>
    <col min="2818" max="2818" width="6.7109375" style="494" customWidth="1"/>
    <col min="2819" max="2819" width="7.28515625" style="494" customWidth="1"/>
    <col min="2820" max="2820" width="4.42578125" style="494" customWidth="1"/>
    <col min="2821" max="2821" width="4.28515625" style="494" customWidth="1"/>
    <col min="2822" max="2822" width="8.42578125" style="494" customWidth="1"/>
    <col min="2823" max="2836" width="3.7109375" style="494" customWidth="1"/>
    <col min="2837" max="3072" width="9.140625" style="494"/>
    <col min="3073" max="3073" width="13.28515625" style="494" customWidth="1"/>
    <col min="3074" max="3074" width="6.7109375" style="494" customWidth="1"/>
    <col min="3075" max="3075" width="7.28515625" style="494" customWidth="1"/>
    <col min="3076" max="3076" width="4.42578125" style="494" customWidth="1"/>
    <col min="3077" max="3077" width="4.28515625" style="494" customWidth="1"/>
    <col min="3078" max="3078" width="8.42578125" style="494" customWidth="1"/>
    <col min="3079" max="3092" width="3.7109375" style="494" customWidth="1"/>
    <col min="3093" max="3328" width="9.140625" style="494"/>
    <col min="3329" max="3329" width="13.28515625" style="494" customWidth="1"/>
    <col min="3330" max="3330" width="6.7109375" style="494" customWidth="1"/>
    <col min="3331" max="3331" width="7.28515625" style="494" customWidth="1"/>
    <col min="3332" max="3332" width="4.42578125" style="494" customWidth="1"/>
    <col min="3333" max="3333" width="4.28515625" style="494" customWidth="1"/>
    <col min="3334" max="3334" width="8.42578125" style="494" customWidth="1"/>
    <col min="3335" max="3348" width="3.7109375" style="494" customWidth="1"/>
    <col min="3349" max="3584" width="9.140625" style="494"/>
    <col min="3585" max="3585" width="13.28515625" style="494" customWidth="1"/>
    <col min="3586" max="3586" width="6.7109375" style="494" customWidth="1"/>
    <col min="3587" max="3587" width="7.28515625" style="494" customWidth="1"/>
    <col min="3588" max="3588" width="4.42578125" style="494" customWidth="1"/>
    <col min="3589" max="3589" width="4.28515625" style="494" customWidth="1"/>
    <col min="3590" max="3590" width="8.42578125" style="494" customWidth="1"/>
    <col min="3591" max="3604" width="3.7109375" style="494" customWidth="1"/>
    <col min="3605" max="3840" width="9.140625" style="494"/>
    <col min="3841" max="3841" width="13.28515625" style="494" customWidth="1"/>
    <col min="3842" max="3842" width="6.7109375" style="494" customWidth="1"/>
    <col min="3843" max="3843" width="7.28515625" style="494" customWidth="1"/>
    <col min="3844" max="3844" width="4.42578125" style="494" customWidth="1"/>
    <col min="3845" max="3845" width="4.28515625" style="494" customWidth="1"/>
    <col min="3846" max="3846" width="8.42578125" style="494" customWidth="1"/>
    <col min="3847" max="3860" width="3.7109375" style="494" customWidth="1"/>
    <col min="3861" max="4096" width="9.140625" style="494"/>
    <col min="4097" max="4097" width="13.28515625" style="494" customWidth="1"/>
    <col min="4098" max="4098" width="6.7109375" style="494" customWidth="1"/>
    <col min="4099" max="4099" width="7.28515625" style="494" customWidth="1"/>
    <col min="4100" max="4100" width="4.42578125" style="494" customWidth="1"/>
    <col min="4101" max="4101" width="4.28515625" style="494" customWidth="1"/>
    <col min="4102" max="4102" width="8.42578125" style="494" customWidth="1"/>
    <col min="4103" max="4116" width="3.7109375" style="494" customWidth="1"/>
    <col min="4117" max="4352" width="9.140625" style="494"/>
    <col min="4353" max="4353" width="13.28515625" style="494" customWidth="1"/>
    <col min="4354" max="4354" width="6.7109375" style="494" customWidth="1"/>
    <col min="4355" max="4355" width="7.28515625" style="494" customWidth="1"/>
    <col min="4356" max="4356" width="4.42578125" style="494" customWidth="1"/>
    <col min="4357" max="4357" width="4.28515625" style="494" customWidth="1"/>
    <col min="4358" max="4358" width="8.42578125" style="494" customWidth="1"/>
    <col min="4359" max="4372" width="3.7109375" style="494" customWidth="1"/>
    <col min="4373" max="4608" width="9.140625" style="494"/>
    <col min="4609" max="4609" width="13.28515625" style="494" customWidth="1"/>
    <col min="4610" max="4610" width="6.7109375" style="494" customWidth="1"/>
    <col min="4611" max="4611" width="7.28515625" style="494" customWidth="1"/>
    <col min="4612" max="4612" width="4.42578125" style="494" customWidth="1"/>
    <col min="4613" max="4613" width="4.28515625" style="494" customWidth="1"/>
    <col min="4614" max="4614" width="8.42578125" style="494" customWidth="1"/>
    <col min="4615" max="4628" width="3.7109375" style="494" customWidth="1"/>
    <col min="4629" max="4864" width="9.140625" style="494"/>
    <col min="4865" max="4865" width="13.28515625" style="494" customWidth="1"/>
    <col min="4866" max="4866" width="6.7109375" style="494" customWidth="1"/>
    <col min="4867" max="4867" width="7.28515625" style="494" customWidth="1"/>
    <col min="4868" max="4868" width="4.42578125" style="494" customWidth="1"/>
    <col min="4869" max="4869" width="4.28515625" style="494" customWidth="1"/>
    <col min="4870" max="4870" width="8.42578125" style="494" customWidth="1"/>
    <col min="4871" max="4884" width="3.7109375" style="494" customWidth="1"/>
    <col min="4885" max="5120" width="9.140625" style="494"/>
    <col min="5121" max="5121" width="13.28515625" style="494" customWidth="1"/>
    <col min="5122" max="5122" width="6.7109375" style="494" customWidth="1"/>
    <col min="5123" max="5123" width="7.28515625" style="494" customWidth="1"/>
    <col min="5124" max="5124" width="4.42578125" style="494" customWidth="1"/>
    <col min="5125" max="5125" width="4.28515625" style="494" customWidth="1"/>
    <col min="5126" max="5126" width="8.42578125" style="494" customWidth="1"/>
    <col min="5127" max="5140" width="3.7109375" style="494" customWidth="1"/>
    <col min="5141" max="5376" width="9.140625" style="494"/>
    <col min="5377" max="5377" width="13.28515625" style="494" customWidth="1"/>
    <col min="5378" max="5378" width="6.7109375" style="494" customWidth="1"/>
    <col min="5379" max="5379" width="7.28515625" style="494" customWidth="1"/>
    <col min="5380" max="5380" width="4.42578125" style="494" customWidth="1"/>
    <col min="5381" max="5381" width="4.28515625" style="494" customWidth="1"/>
    <col min="5382" max="5382" width="8.42578125" style="494" customWidth="1"/>
    <col min="5383" max="5396" width="3.7109375" style="494" customWidth="1"/>
    <col min="5397" max="5632" width="9.140625" style="494"/>
    <col min="5633" max="5633" width="13.28515625" style="494" customWidth="1"/>
    <col min="5634" max="5634" width="6.7109375" style="494" customWidth="1"/>
    <col min="5635" max="5635" width="7.28515625" style="494" customWidth="1"/>
    <col min="5636" max="5636" width="4.42578125" style="494" customWidth="1"/>
    <col min="5637" max="5637" width="4.28515625" style="494" customWidth="1"/>
    <col min="5638" max="5638" width="8.42578125" style="494" customWidth="1"/>
    <col min="5639" max="5652" width="3.7109375" style="494" customWidth="1"/>
    <col min="5653" max="5888" width="9.140625" style="494"/>
    <col min="5889" max="5889" width="13.28515625" style="494" customWidth="1"/>
    <col min="5890" max="5890" width="6.7109375" style="494" customWidth="1"/>
    <col min="5891" max="5891" width="7.28515625" style="494" customWidth="1"/>
    <col min="5892" max="5892" width="4.42578125" style="494" customWidth="1"/>
    <col min="5893" max="5893" width="4.28515625" style="494" customWidth="1"/>
    <col min="5894" max="5894" width="8.42578125" style="494" customWidth="1"/>
    <col min="5895" max="5908" width="3.7109375" style="494" customWidth="1"/>
    <col min="5909" max="6144" width="9.140625" style="494"/>
    <col min="6145" max="6145" width="13.28515625" style="494" customWidth="1"/>
    <col min="6146" max="6146" width="6.7109375" style="494" customWidth="1"/>
    <col min="6147" max="6147" width="7.28515625" style="494" customWidth="1"/>
    <col min="6148" max="6148" width="4.42578125" style="494" customWidth="1"/>
    <col min="6149" max="6149" width="4.28515625" style="494" customWidth="1"/>
    <col min="6150" max="6150" width="8.42578125" style="494" customWidth="1"/>
    <col min="6151" max="6164" width="3.7109375" style="494" customWidth="1"/>
    <col min="6165" max="6400" width="9.140625" style="494"/>
    <col min="6401" max="6401" width="13.28515625" style="494" customWidth="1"/>
    <col min="6402" max="6402" width="6.7109375" style="494" customWidth="1"/>
    <col min="6403" max="6403" width="7.28515625" style="494" customWidth="1"/>
    <col min="6404" max="6404" width="4.42578125" style="494" customWidth="1"/>
    <col min="6405" max="6405" width="4.28515625" style="494" customWidth="1"/>
    <col min="6406" max="6406" width="8.42578125" style="494" customWidth="1"/>
    <col min="6407" max="6420" width="3.7109375" style="494" customWidth="1"/>
    <col min="6421" max="6656" width="9.140625" style="494"/>
    <col min="6657" max="6657" width="13.28515625" style="494" customWidth="1"/>
    <col min="6658" max="6658" width="6.7109375" style="494" customWidth="1"/>
    <col min="6659" max="6659" width="7.28515625" style="494" customWidth="1"/>
    <col min="6660" max="6660" width="4.42578125" style="494" customWidth="1"/>
    <col min="6661" max="6661" width="4.28515625" style="494" customWidth="1"/>
    <col min="6662" max="6662" width="8.42578125" style="494" customWidth="1"/>
    <col min="6663" max="6676" width="3.7109375" style="494" customWidth="1"/>
    <col min="6677" max="6912" width="9.140625" style="494"/>
    <col min="6913" max="6913" width="13.28515625" style="494" customWidth="1"/>
    <col min="6914" max="6914" width="6.7109375" style="494" customWidth="1"/>
    <col min="6915" max="6915" width="7.28515625" style="494" customWidth="1"/>
    <col min="6916" max="6916" width="4.42578125" style="494" customWidth="1"/>
    <col min="6917" max="6917" width="4.28515625" style="494" customWidth="1"/>
    <col min="6918" max="6918" width="8.42578125" style="494" customWidth="1"/>
    <col min="6919" max="6932" width="3.7109375" style="494" customWidth="1"/>
    <col min="6933" max="7168" width="9.140625" style="494"/>
    <col min="7169" max="7169" width="13.28515625" style="494" customWidth="1"/>
    <col min="7170" max="7170" width="6.7109375" style="494" customWidth="1"/>
    <col min="7171" max="7171" width="7.28515625" style="494" customWidth="1"/>
    <col min="7172" max="7172" width="4.42578125" style="494" customWidth="1"/>
    <col min="7173" max="7173" width="4.28515625" style="494" customWidth="1"/>
    <col min="7174" max="7174" width="8.42578125" style="494" customWidth="1"/>
    <col min="7175" max="7188" width="3.7109375" style="494" customWidth="1"/>
    <col min="7189" max="7424" width="9.140625" style="494"/>
    <col min="7425" max="7425" width="13.28515625" style="494" customWidth="1"/>
    <col min="7426" max="7426" width="6.7109375" style="494" customWidth="1"/>
    <col min="7427" max="7427" width="7.28515625" style="494" customWidth="1"/>
    <col min="7428" max="7428" width="4.42578125" style="494" customWidth="1"/>
    <col min="7429" max="7429" width="4.28515625" style="494" customWidth="1"/>
    <col min="7430" max="7430" width="8.42578125" style="494" customWidth="1"/>
    <col min="7431" max="7444" width="3.7109375" style="494" customWidth="1"/>
    <col min="7445" max="7680" width="9.140625" style="494"/>
    <col min="7681" max="7681" width="13.28515625" style="494" customWidth="1"/>
    <col min="7682" max="7682" width="6.7109375" style="494" customWidth="1"/>
    <col min="7683" max="7683" width="7.28515625" style="494" customWidth="1"/>
    <col min="7684" max="7684" width="4.42578125" style="494" customWidth="1"/>
    <col min="7685" max="7685" width="4.28515625" style="494" customWidth="1"/>
    <col min="7686" max="7686" width="8.42578125" style="494" customWidth="1"/>
    <col min="7687" max="7700" width="3.7109375" style="494" customWidth="1"/>
    <col min="7701" max="7936" width="9.140625" style="494"/>
    <col min="7937" max="7937" width="13.28515625" style="494" customWidth="1"/>
    <col min="7938" max="7938" width="6.7109375" style="494" customWidth="1"/>
    <col min="7939" max="7939" width="7.28515625" style="494" customWidth="1"/>
    <col min="7940" max="7940" width="4.42578125" style="494" customWidth="1"/>
    <col min="7941" max="7941" width="4.28515625" style="494" customWidth="1"/>
    <col min="7942" max="7942" width="8.42578125" style="494" customWidth="1"/>
    <col min="7943" max="7956" width="3.7109375" style="494" customWidth="1"/>
    <col min="7957" max="8192" width="9.140625" style="494"/>
    <col min="8193" max="8193" width="13.28515625" style="494" customWidth="1"/>
    <col min="8194" max="8194" width="6.7109375" style="494" customWidth="1"/>
    <col min="8195" max="8195" width="7.28515625" style="494" customWidth="1"/>
    <col min="8196" max="8196" width="4.42578125" style="494" customWidth="1"/>
    <col min="8197" max="8197" width="4.28515625" style="494" customWidth="1"/>
    <col min="8198" max="8198" width="8.42578125" style="494" customWidth="1"/>
    <col min="8199" max="8212" width="3.7109375" style="494" customWidth="1"/>
    <col min="8213" max="8448" width="9.140625" style="494"/>
    <col min="8449" max="8449" width="13.28515625" style="494" customWidth="1"/>
    <col min="8450" max="8450" width="6.7109375" style="494" customWidth="1"/>
    <col min="8451" max="8451" width="7.28515625" style="494" customWidth="1"/>
    <col min="8452" max="8452" width="4.42578125" style="494" customWidth="1"/>
    <col min="8453" max="8453" width="4.28515625" style="494" customWidth="1"/>
    <col min="8454" max="8454" width="8.42578125" style="494" customWidth="1"/>
    <col min="8455" max="8468" width="3.7109375" style="494" customWidth="1"/>
    <col min="8469" max="8704" width="9.140625" style="494"/>
    <col min="8705" max="8705" width="13.28515625" style="494" customWidth="1"/>
    <col min="8706" max="8706" width="6.7109375" style="494" customWidth="1"/>
    <col min="8707" max="8707" width="7.28515625" style="494" customWidth="1"/>
    <col min="8708" max="8708" width="4.42578125" style="494" customWidth="1"/>
    <col min="8709" max="8709" width="4.28515625" style="494" customWidth="1"/>
    <col min="8710" max="8710" width="8.42578125" style="494" customWidth="1"/>
    <col min="8711" max="8724" width="3.7109375" style="494" customWidth="1"/>
    <col min="8725" max="8960" width="9.140625" style="494"/>
    <col min="8961" max="8961" width="13.28515625" style="494" customWidth="1"/>
    <col min="8962" max="8962" width="6.7109375" style="494" customWidth="1"/>
    <col min="8963" max="8963" width="7.28515625" style="494" customWidth="1"/>
    <col min="8964" max="8964" width="4.42578125" style="494" customWidth="1"/>
    <col min="8965" max="8965" width="4.28515625" style="494" customWidth="1"/>
    <col min="8966" max="8966" width="8.42578125" style="494" customWidth="1"/>
    <col min="8967" max="8980" width="3.7109375" style="494" customWidth="1"/>
    <col min="8981" max="9216" width="9.140625" style="494"/>
    <col min="9217" max="9217" width="13.28515625" style="494" customWidth="1"/>
    <col min="9218" max="9218" width="6.7109375" style="494" customWidth="1"/>
    <col min="9219" max="9219" width="7.28515625" style="494" customWidth="1"/>
    <col min="9220" max="9220" width="4.42578125" style="494" customWidth="1"/>
    <col min="9221" max="9221" width="4.28515625" style="494" customWidth="1"/>
    <col min="9222" max="9222" width="8.42578125" style="494" customWidth="1"/>
    <col min="9223" max="9236" width="3.7109375" style="494" customWidth="1"/>
    <col min="9237" max="9472" width="9.140625" style="494"/>
    <col min="9473" max="9473" width="13.28515625" style="494" customWidth="1"/>
    <col min="9474" max="9474" width="6.7109375" style="494" customWidth="1"/>
    <col min="9475" max="9475" width="7.28515625" style="494" customWidth="1"/>
    <col min="9476" max="9476" width="4.42578125" style="494" customWidth="1"/>
    <col min="9477" max="9477" width="4.28515625" style="494" customWidth="1"/>
    <col min="9478" max="9478" width="8.42578125" style="494" customWidth="1"/>
    <col min="9479" max="9492" width="3.7109375" style="494" customWidth="1"/>
    <col min="9493" max="9728" width="9.140625" style="494"/>
    <col min="9729" max="9729" width="13.28515625" style="494" customWidth="1"/>
    <col min="9730" max="9730" width="6.7109375" style="494" customWidth="1"/>
    <col min="9731" max="9731" width="7.28515625" style="494" customWidth="1"/>
    <col min="9732" max="9732" width="4.42578125" style="494" customWidth="1"/>
    <col min="9733" max="9733" width="4.28515625" style="494" customWidth="1"/>
    <col min="9734" max="9734" width="8.42578125" style="494" customWidth="1"/>
    <col min="9735" max="9748" width="3.7109375" style="494" customWidth="1"/>
    <col min="9749" max="9984" width="9.140625" style="494"/>
    <col min="9985" max="9985" width="13.28515625" style="494" customWidth="1"/>
    <col min="9986" max="9986" width="6.7109375" style="494" customWidth="1"/>
    <col min="9987" max="9987" width="7.28515625" style="494" customWidth="1"/>
    <col min="9988" max="9988" width="4.42578125" style="494" customWidth="1"/>
    <col min="9989" max="9989" width="4.28515625" style="494" customWidth="1"/>
    <col min="9990" max="9990" width="8.42578125" style="494" customWidth="1"/>
    <col min="9991" max="10004" width="3.7109375" style="494" customWidth="1"/>
    <col min="10005" max="10240" width="9.140625" style="494"/>
    <col min="10241" max="10241" width="13.28515625" style="494" customWidth="1"/>
    <col min="10242" max="10242" width="6.7109375" style="494" customWidth="1"/>
    <col min="10243" max="10243" width="7.28515625" style="494" customWidth="1"/>
    <col min="10244" max="10244" width="4.42578125" style="494" customWidth="1"/>
    <col min="10245" max="10245" width="4.28515625" style="494" customWidth="1"/>
    <col min="10246" max="10246" width="8.42578125" style="494" customWidth="1"/>
    <col min="10247" max="10260" width="3.7109375" style="494" customWidth="1"/>
    <col min="10261" max="10496" width="9.140625" style="494"/>
    <col min="10497" max="10497" width="13.28515625" style="494" customWidth="1"/>
    <col min="10498" max="10498" width="6.7109375" style="494" customWidth="1"/>
    <col min="10499" max="10499" width="7.28515625" style="494" customWidth="1"/>
    <col min="10500" max="10500" width="4.42578125" style="494" customWidth="1"/>
    <col min="10501" max="10501" width="4.28515625" style="494" customWidth="1"/>
    <col min="10502" max="10502" width="8.42578125" style="494" customWidth="1"/>
    <col min="10503" max="10516" width="3.7109375" style="494" customWidth="1"/>
    <col min="10517" max="10752" width="9.140625" style="494"/>
    <col min="10753" max="10753" width="13.28515625" style="494" customWidth="1"/>
    <col min="10754" max="10754" width="6.7109375" style="494" customWidth="1"/>
    <col min="10755" max="10755" width="7.28515625" style="494" customWidth="1"/>
    <col min="10756" max="10756" width="4.42578125" style="494" customWidth="1"/>
    <col min="10757" max="10757" width="4.28515625" style="494" customWidth="1"/>
    <col min="10758" max="10758" width="8.42578125" style="494" customWidth="1"/>
    <col min="10759" max="10772" width="3.7109375" style="494" customWidth="1"/>
    <col min="10773" max="11008" width="9.140625" style="494"/>
    <col min="11009" max="11009" width="13.28515625" style="494" customWidth="1"/>
    <col min="11010" max="11010" width="6.7109375" style="494" customWidth="1"/>
    <col min="11011" max="11011" width="7.28515625" style="494" customWidth="1"/>
    <col min="11012" max="11012" width="4.42578125" style="494" customWidth="1"/>
    <col min="11013" max="11013" width="4.28515625" style="494" customWidth="1"/>
    <col min="11014" max="11014" width="8.42578125" style="494" customWidth="1"/>
    <col min="11015" max="11028" width="3.7109375" style="494" customWidth="1"/>
    <col min="11029" max="11264" width="9.140625" style="494"/>
    <col min="11265" max="11265" width="13.28515625" style="494" customWidth="1"/>
    <col min="11266" max="11266" width="6.7109375" style="494" customWidth="1"/>
    <col min="11267" max="11267" width="7.28515625" style="494" customWidth="1"/>
    <col min="11268" max="11268" width="4.42578125" style="494" customWidth="1"/>
    <col min="11269" max="11269" width="4.28515625" style="494" customWidth="1"/>
    <col min="11270" max="11270" width="8.42578125" style="494" customWidth="1"/>
    <col min="11271" max="11284" width="3.7109375" style="494" customWidth="1"/>
    <col min="11285" max="11520" width="9.140625" style="494"/>
    <col min="11521" max="11521" width="13.28515625" style="494" customWidth="1"/>
    <col min="11522" max="11522" width="6.7109375" style="494" customWidth="1"/>
    <col min="11523" max="11523" width="7.28515625" style="494" customWidth="1"/>
    <col min="11524" max="11524" width="4.42578125" style="494" customWidth="1"/>
    <col min="11525" max="11525" width="4.28515625" style="494" customWidth="1"/>
    <col min="11526" max="11526" width="8.42578125" style="494" customWidth="1"/>
    <col min="11527" max="11540" width="3.7109375" style="494" customWidth="1"/>
    <col min="11541" max="11776" width="9.140625" style="494"/>
    <col min="11777" max="11777" width="13.28515625" style="494" customWidth="1"/>
    <col min="11778" max="11778" width="6.7109375" style="494" customWidth="1"/>
    <col min="11779" max="11779" width="7.28515625" style="494" customWidth="1"/>
    <col min="11780" max="11780" width="4.42578125" style="494" customWidth="1"/>
    <col min="11781" max="11781" width="4.28515625" style="494" customWidth="1"/>
    <col min="11782" max="11782" width="8.42578125" style="494" customWidth="1"/>
    <col min="11783" max="11796" width="3.7109375" style="494" customWidth="1"/>
    <col min="11797" max="12032" width="9.140625" style="494"/>
    <col min="12033" max="12033" width="13.28515625" style="494" customWidth="1"/>
    <col min="12034" max="12034" width="6.7109375" style="494" customWidth="1"/>
    <col min="12035" max="12035" width="7.28515625" style="494" customWidth="1"/>
    <col min="12036" max="12036" width="4.42578125" style="494" customWidth="1"/>
    <col min="12037" max="12037" width="4.28515625" style="494" customWidth="1"/>
    <col min="12038" max="12038" width="8.42578125" style="494" customWidth="1"/>
    <col min="12039" max="12052" width="3.7109375" style="494" customWidth="1"/>
    <col min="12053" max="12288" width="9.140625" style="494"/>
    <col min="12289" max="12289" width="13.28515625" style="494" customWidth="1"/>
    <col min="12290" max="12290" width="6.7109375" style="494" customWidth="1"/>
    <col min="12291" max="12291" width="7.28515625" style="494" customWidth="1"/>
    <col min="12292" max="12292" width="4.42578125" style="494" customWidth="1"/>
    <col min="12293" max="12293" width="4.28515625" style="494" customWidth="1"/>
    <col min="12294" max="12294" width="8.42578125" style="494" customWidth="1"/>
    <col min="12295" max="12308" width="3.7109375" style="494" customWidth="1"/>
    <col min="12309" max="12544" width="9.140625" style="494"/>
    <col min="12545" max="12545" width="13.28515625" style="494" customWidth="1"/>
    <col min="12546" max="12546" width="6.7109375" style="494" customWidth="1"/>
    <col min="12547" max="12547" width="7.28515625" style="494" customWidth="1"/>
    <col min="12548" max="12548" width="4.42578125" style="494" customWidth="1"/>
    <col min="12549" max="12549" width="4.28515625" style="494" customWidth="1"/>
    <col min="12550" max="12550" width="8.42578125" style="494" customWidth="1"/>
    <col min="12551" max="12564" width="3.7109375" style="494" customWidth="1"/>
    <col min="12565" max="12800" width="9.140625" style="494"/>
    <col min="12801" max="12801" width="13.28515625" style="494" customWidth="1"/>
    <col min="12802" max="12802" width="6.7109375" style="494" customWidth="1"/>
    <col min="12803" max="12803" width="7.28515625" style="494" customWidth="1"/>
    <col min="12804" max="12804" width="4.42578125" style="494" customWidth="1"/>
    <col min="12805" max="12805" width="4.28515625" style="494" customWidth="1"/>
    <col min="12806" max="12806" width="8.42578125" style="494" customWidth="1"/>
    <col min="12807" max="12820" width="3.7109375" style="494" customWidth="1"/>
    <col min="12821" max="13056" width="9.140625" style="494"/>
    <col min="13057" max="13057" width="13.28515625" style="494" customWidth="1"/>
    <col min="13058" max="13058" width="6.7109375" style="494" customWidth="1"/>
    <col min="13059" max="13059" width="7.28515625" style="494" customWidth="1"/>
    <col min="13060" max="13060" width="4.42578125" style="494" customWidth="1"/>
    <col min="13061" max="13061" width="4.28515625" style="494" customWidth="1"/>
    <col min="13062" max="13062" width="8.42578125" style="494" customWidth="1"/>
    <col min="13063" max="13076" width="3.7109375" style="494" customWidth="1"/>
    <col min="13077" max="13312" width="9.140625" style="494"/>
    <col min="13313" max="13313" width="13.28515625" style="494" customWidth="1"/>
    <col min="13314" max="13314" width="6.7109375" style="494" customWidth="1"/>
    <col min="13315" max="13315" width="7.28515625" style="494" customWidth="1"/>
    <col min="13316" max="13316" width="4.42578125" style="494" customWidth="1"/>
    <col min="13317" max="13317" width="4.28515625" style="494" customWidth="1"/>
    <col min="13318" max="13318" width="8.42578125" style="494" customWidth="1"/>
    <col min="13319" max="13332" width="3.7109375" style="494" customWidth="1"/>
    <col min="13333" max="13568" width="9.140625" style="494"/>
    <col min="13569" max="13569" width="13.28515625" style="494" customWidth="1"/>
    <col min="13570" max="13570" width="6.7109375" style="494" customWidth="1"/>
    <col min="13571" max="13571" width="7.28515625" style="494" customWidth="1"/>
    <col min="13572" max="13572" width="4.42578125" style="494" customWidth="1"/>
    <col min="13573" max="13573" width="4.28515625" style="494" customWidth="1"/>
    <col min="13574" max="13574" width="8.42578125" style="494" customWidth="1"/>
    <col min="13575" max="13588" width="3.7109375" style="494" customWidth="1"/>
    <col min="13589" max="13824" width="9.140625" style="494"/>
    <col min="13825" max="13825" width="13.28515625" style="494" customWidth="1"/>
    <col min="13826" max="13826" width="6.7109375" style="494" customWidth="1"/>
    <col min="13827" max="13827" width="7.28515625" style="494" customWidth="1"/>
    <col min="13828" max="13828" width="4.42578125" style="494" customWidth="1"/>
    <col min="13829" max="13829" width="4.28515625" style="494" customWidth="1"/>
    <col min="13830" max="13830" width="8.42578125" style="494" customWidth="1"/>
    <col min="13831" max="13844" width="3.7109375" style="494" customWidth="1"/>
    <col min="13845" max="14080" width="9.140625" style="494"/>
    <col min="14081" max="14081" width="13.28515625" style="494" customWidth="1"/>
    <col min="14082" max="14082" width="6.7109375" style="494" customWidth="1"/>
    <col min="14083" max="14083" width="7.28515625" style="494" customWidth="1"/>
    <col min="14084" max="14084" width="4.42578125" style="494" customWidth="1"/>
    <col min="14085" max="14085" width="4.28515625" style="494" customWidth="1"/>
    <col min="14086" max="14086" width="8.42578125" style="494" customWidth="1"/>
    <col min="14087" max="14100" width="3.7109375" style="494" customWidth="1"/>
    <col min="14101" max="14336" width="9.140625" style="494"/>
    <col min="14337" max="14337" width="13.28515625" style="494" customWidth="1"/>
    <col min="14338" max="14338" width="6.7109375" style="494" customWidth="1"/>
    <col min="14339" max="14339" width="7.28515625" style="494" customWidth="1"/>
    <col min="14340" max="14340" width="4.42578125" style="494" customWidth="1"/>
    <col min="14341" max="14341" width="4.28515625" style="494" customWidth="1"/>
    <col min="14342" max="14342" width="8.42578125" style="494" customWidth="1"/>
    <col min="14343" max="14356" width="3.7109375" style="494" customWidth="1"/>
    <col min="14357" max="14592" width="9.140625" style="494"/>
    <col min="14593" max="14593" width="13.28515625" style="494" customWidth="1"/>
    <col min="14594" max="14594" width="6.7109375" style="494" customWidth="1"/>
    <col min="14595" max="14595" width="7.28515625" style="494" customWidth="1"/>
    <col min="14596" max="14596" width="4.42578125" style="494" customWidth="1"/>
    <col min="14597" max="14597" width="4.28515625" style="494" customWidth="1"/>
    <col min="14598" max="14598" width="8.42578125" style="494" customWidth="1"/>
    <col min="14599" max="14612" width="3.7109375" style="494" customWidth="1"/>
    <col min="14613" max="14848" width="9.140625" style="494"/>
    <col min="14849" max="14849" width="13.28515625" style="494" customWidth="1"/>
    <col min="14850" max="14850" width="6.7109375" style="494" customWidth="1"/>
    <col min="14851" max="14851" width="7.28515625" style="494" customWidth="1"/>
    <col min="14852" max="14852" width="4.42578125" style="494" customWidth="1"/>
    <col min="14853" max="14853" width="4.28515625" style="494" customWidth="1"/>
    <col min="14854" max="14854" width="8.42578125" style="494" customWidth="1"/>
    <col min="14855" max="14868" width="3.7109375" style="494" customWidth="1"/>
    <col min="14869" max="15104" width="9.140625" style="494"/>
    <col min="15105" max="15105" width="13.28515625" style="494" customWidth="1"/>
    <col min="15106" max="15106" width="6.7109375" style="494" customWidth="1"/>
    <col min="15107" max="15107" width="7.28515625" style="494" customWidth="1"/>
    <col min="15108" max="15108" width="4.42578125" style="494" customWidth="1"/>
    <col min="15109" max="15109" width="4.28515625" style="494" customWidth="1"/>
    <col min="15110" max="15110" width="8.42578125" style="494" customWidth="1"/>
    <col min="15111" max="15124" width="3.7109375" style="494" customWidth="1"/>
    <col min="15125" max="15360" width="9.140625" style="494"/>
    <col min="15361" max="15361" width="13.28515625" style="494" customWidth="1"/>
    <col min="15362" max="15362" width="6.7109375" style="494" customWidth="1"/>
    <col min="15363" max="15363" width="7.28515625" style="494" customWidth="1"/>
    <col min="15364" max="15364" width="4.42578125" style="494" customWidth="1"/>
    <col min="15365" max="15365" width="4.28515625" style="494" customWidth="1"/>
    <col min="15366" max="15366" width="8.42578125" style="494" customWidth="1"/>
    <col min="15367" max="15380" width="3.7109375" style="494" customWidth="1"/>
    <col min="15381" max="15616" width="9.140625" style="494"/>
    <col min="15617" max="15617" width="13.28515625" style="494" customWidth="1"/>
    <col min="15618" max="15618" width="6.7109375" style="494" customWidth="1"/>
    <col min="15619" max="15619" width="7.28515625" style="494" customWidth="1"/>
    <col min="15620" max="15620" width="4.42578125" style="494" customWidth="1"/>
    <col min="15621" max="15621" width="4.28515625" style="494" customWidth="1"/>
    <col min="15622" max="15622" width="8.42578125" style="494" customWidth="1"/>
    <col min="15623" max="15636" width="3.7109375" style="494" customWidth="1"/>
    <col min="15637" max="15872" width="9.140625" style="494"/>
    <col min="15873" max="15873" width="13.28515625" style="494" customWidth="1"/>
    <col min="15874" max="15874" width="6.7109375" style="494" customWidth="1"/>
    <col min="15875" max="15875" width="7.28515625" style="494" customWidth="1"/>
    <col min="15876" max="15876" width="4.42578125" style="494" customWidth="1"/>
    <col min="15877" max="15877" width="4.28515625" style="494" customWidth="1"/>
    <col min="15878" max="15878" width="8.42578125" style="494" customWidth="1"/>
    <col min="15879" max="15892" width="3.7109375" style="494" customWidth="1"/>
    <col min="15893" max="16128" width="9.140625" style="494"/>
    <col min="16129" max="16129" width="13.28515625" style="494" customWidth="1"/>
    <col min="16130" max="16130" width="6.7109375" style="494" customWidth="1"/>
    <col min="16131" max="16131" width="7.28515625" style="494" customWidth="1"/>
    <col min="16132" max="16132" width="4.42578125" style="494" customWidth="1"/>
    <col min="16133" max="16133" width="4.28515625" style="494" customWidth="1"/>
    <col min="16134" max="16134" width="8.42578125" style="494" customWidth="1"/>
    <col min="16135" max="16148" width="3.7109375" style="494" customWidth="1"/>
    <col min="16149" max="16384" width="9.140625" style="494"/>
  </cols>
  <sheetData>
    <row r="1" spans="1:20">
      <c r="A1" s="491"/>
      <c r="B1" s="492"/>
      <c r="C1" s="492"/>
      <c r="D1" s="492"/>
      <c r="E1" s="492"/>
      <c r="F1" s="493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</row>
    <row r="2" spans="1:20">
      <c r="A2" s="491"/>
      <c r="B2" s="492"/>
      <c r="C2" s="492"/>
      <c r="D2" s="492"/>
      <c r="E2" s="492"/>
      <c r="F2" s="493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</row>
    <row r="3" spans="1:20">
      <c r="A3" s="491"/>
      <c r="B3" s="492"/>
      <c r="C3" s="492"/>
      <c r="D3" s="492"/>
      <c r="E3" s="492"/>
      <c r="F3" s="493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</row>
    <row r="4" spans="1:20">
      <c r="A4" s="491"/>
      <c r="B4" s="492"/>
      <c r="C4" s="492"/>
      <c r="D4" s="492"/>
      <c r="E4" s="492"/>
      <c r="F4" s="493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</row>
    <row r="5" spans="1:20">
      <c r="A5" s="491"/>
      <c r="B5" s="492"/>
      <c r="C5" s="492"/>
      <c r="D5" s="492"/>
      <c r="E5" s="492"/>
      <c r="F5" s="493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</row>
    <row r="6" spans="1:20" ht="31.5" customHeight="1">
      <c r="A6" s="491"/>
      <c r="B6" s="492"/>
      <c r="C6" s="492"/>
      <c r="D6" s="492"/>
      <c r="E6" s="495"/>
      <c r="F6" s="493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</row>
    <row r="7" spans="1:20">
      <c r="A7" s="491"/>
      <c r="B7" s="492"/>
      <c r="C7" s="492"/>
      <c r="D7" s="492"/>
      <c r="E7" s="492"/>
      <c r="F7" s="493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</row>
    <row r="8" spans="1:20">
      <c r="A8" s="491"/>
      <c r="B8" s="492"/>
      <c r="C8" s="492"/>
      <c r="D8" s="492"/>
      <c r="E8" s="492"/>
      <c r="F8" s="493"/>
      <c r="G8" s="492"/>
      <c r="H8" s="492"/>
      <c r="I8" s="492"/>
      <c r="J8" s="492"/>
      <c r="K8" s="492"/>
      <c r="L8" s="492"/>
      <c r="M8" s="492"/>
      <c r="N8" s="492"/>
      <c r="O8" s="492"/>
      <c r="P8" s="492"/>
      <c r="Q8" s="492"/>
      <c r="R8" s="492"/>
      <c r="S8" s="492"/>
      <c r="T8" s="492"/>
    </row>
    <row r="9" spans="1:20">
      <c r="A9" s="491"/>
      <c r="B9" s="492"/>
      <c r="C9" s="492"/>
      <c r="D9" s="492"/>
      <c r="E9" s="492"/>
      <c r="F9" s="493"/>
      <c r="G9" s="492"/>
      <c r="H9" s="492"/>
      <c r="I9" s="492"/>
      <c r="J9" s="492"/>
      <c r="K9" s="492"/>
      <c r="L9" s="492"/>
      <c r="M9" s="492"/>
      <c r="N9" s="492"/>
      <c r="O9" s="492"/>
      <c r="P9" s="492"/>
      <c r="Q9" s="492"/>
      <c r="R9" s="492"/>
      <c r="S9" s="492"/>
      <c r="T9" s="492"/>
    </row>
    <row r="10" spans="1:20">
      <c r="A10" s="491"/>
      <c r="B10" s="492"/>
      <c r="C10" s="492"/>
      <c r="D10" s="492"/>
      <c r="E10" s="492"/>
      <c r="F10" s="493"/>
      <c r="G10" s="492"/>
      <c r="H10" s="492"/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</row>
    <row r="11" spans="1:20">
      <c r="A11" s="491"/>
      <c r="B11" s="492"/>
      <c r="C11" s="492"/>
      <c r="D11" s="492"/>
      <c r="E11" s="492"/>
      <c r="F11" s="493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2"/>
    </row>
    <row r="12" spans="1:20">
      <c r="A12" s="491"/>
      <c r="B12" s="492"/>
      <c r="C12" s="492"/>
      <c r="D12" s="492"/>
      <c r="E12" s="492"/>
      <c r="F12" s="493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</row>
    <row r="13" spans="1:20">
      <c r="A13" s="491"/>
      <c r="B13" s="492"/>
      <c r="C13" s="492"/>
      <c r="D13" s="492"/>
      <c r="E13" s="492"/>
      <c r="F13" s="493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</row>
    <row r="14" spans="1:20">
      <c r="A14" s="491"/>
      <c r="B14" s="492"/>
      <c r="C14" s="492"/>
      <c r="D14" s="492"/>
      <c r="E14" s="492"/>
      <c r="F14" s="493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</row>
    <row r="15" spans="1:20">
      <c r="A15" s="491"/>
      <c r="B15" s="492"/>
      <c r="C15" s="492"/>
      <c r="D15" s="492"/>
      <c r="E15" s="492"/>
      <c r="F15" s="493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</row>
    <row r="16" spans="1:20">
      <c r="A16" s="491"/>
      <c r="B16" s="492"/>
      <c r="C16" s="492"/>
      <c r="D16" s="492"/>
      <c r="E16" s="492"/>
      <c r="F16" s="493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492"/>
    </row>
    <row r="17" spans="1:20">
      <c r="A17" s="491"/>
      <c r="B17" s="492"/>
      <c r="C17" s="492"/>
      <c r="D17" s="492"/>
      <c r="E17" s="492"/>
      <c r="F17" s="493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492"/>
    </row>
    <row r="18" spans="1:20">
      <c r="A18" s="491"/>
      <c r="B18" s="492"/>
      <c r="C18" s="492"/>
      <c r="D18" s="492"/>
      <c r="E18" s="492"/>
      <c r="F18" s="493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</row>
    <row r="19" spans="1:20">
      <c r="A19" s="491"/>
      <c r="B19" s="492"/>
      <c r="C19" s="492"/>
      <c r="D19" s="492"/>
      <c r="E19" s="492"/>
      <c r="F19" s="493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</row>
    <row r="20" spans="1:20">
      <c r="A20" s="491"/>
      <c r="B20" s="492"/>
      <c r="C20" s="492"/>
      <c r="D20" s="492"/>
      <c r="E20" s="492"/>
      <c r="F20" s="493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</row>
    <row r="21" spans="1:20">
      <c r="A21" s="491"/>
      <c r="B21" s="492"/>
      <c r="C21" s="492"/>
      <c r="D21" s="492"/>
      <c r="E21" s="492"/>
      <c r="F21" s="493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  <c r="S21" s="492"/>
      <c r="T21" s="492"/>
    </row>
    <row r="22" spans="1:20">
      <c r="A22" s="491"/>
      <c r="B22" s="492"/>
      <c r="C22" s="492"/>
      <c r="D22" s="492"/>
      <c r="E22" s="492"/>
      <c r="F22" s="493"/>
      <c r="G22" s="492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  <c r="S22" s="492"/>
      <c r="T22" s="492"/>
    </row>
    <row r="23" spans="1:20">
      <c r="A23" s="491"/>
      <c r="B23" s="492"/>
      <c r="C23" s="492"/>
      <c r="D23" s="492"/>
      <c r="E23" s="492"/>
      <c r="F23" s="493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  <c r="S23" s="492"/>
      <c r="T23" s="492"/>
    </row>
    <row r="24" spans="1:20">
      <c r="A24" s="491"/>
      <c r="B24" s="492"/>
      <c r="C24" s="492"/>
      <c r="D24" s="492"/>
      <c r="E24" s="492"/>
      <c r="F24" s="493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</row>
    <row r="25" spans="1:20">
      <c r="A25" s="491"/>
      <c r="B25" s="492"/>
      <c r="C25" s="492"/>
      <c r="D25" s="492"/>
      <c r="E25" s="492"/>
      <c r="F25" s="493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  <c r="S25" s="492"/>
      <c r="T25" s="492"/>
    </row>
    <row r="26" spans="1:20">
      <c r="A26" s="491"/>
      <c r="B26" s="492"/>
      <c r="C26" s="492"/>
      <c r="D26" s="492"/>
      <c r="E26" s="492"/>
      <c r="F26" s="493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92"/>
    </row>
    <row r="27" spans="1:20">
      <c r="A27" s="491"/>
      <c r="B27" s="492"/>
      <c r="C27" s="492"/>
      <c r="D27" s="492"/>
      <c r="E27" s="492"/>
      <c r="F27" s="493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</row>
    <row r="28" spans="1:20">
      <c r="A28" s="491"/>
      <c r="B28" s="492"/>
      <c r="C28" s="492"/>
      <c r="D28" s="492"/>
      <c r="E28" s="492"/>
      <c r="F28" s="493"/>
      <c r="G28" s="492"/>
      <c r="H28" s="492"/>
      <c r="I28" s="492"/>
      <c r="J28" s="492"/>
      <c r="K28" s="492"/>
      <c r="L28" s="492"/>
      <c r="M28" s="492"/>
      <c r="N28" s="492"/>
      <c r="O28" s="492"/>
      <c r="P28" s="492"/>
      <c r="Q28" s="492"/>
      <c r="R28" s="492"/>
      <c r="S28" s="492"/>
      <c r="T28" s="492"/>
    </row>
    <row r="29" spans="1:20">
      <c r="A29" s="491"/>
      <c r="B29" s="492"/>
      <c r="C29" s="492"/>
      <c r="D29" s="492"/>
      <c r="E29" s="492"/>
      <c r="F29" s="493"/>
      <c r="G29" s="492"/>
      <c r="H29" s="492"/>
      <c r="I29" s="492"/>
      <c r="J29" s="492"/>
      <c r="K29" s="492"/>
      <c r="L29" s="492"/>
      <c r="M29" s="492"/>
      <c r="N29" s="492"/>
      <c r="O29" s="492"/>
      <c r="P29" s="492" t="s">
        <v>475</v>
      </c>
      <c r="Q29" s="492"/>
      <c r="R29" s="492"/>
      <c r="S29" s="492"/>
      <c r="T29" s="492"/>
    </row>
    <row r="30" spans="1:20">
      <c r="A30" s="491"/>
      <c r="B30" s="492"/>
      <c r="C30" s="492"/>
      <c r="D30" s="492"/>
      <c r="E30" s="492"/>
      <c r="F30" s="493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  <c r="R30" s="492"/>
      <c r="S30" s="492"/>
      <c r="T30" s="492"/>
    </row>
    <row r="31" spans="1:20">
      <c r="A31" s="491"/>
      <c r="B31" s="492"/>
      <c r="C31" s="492"/>
      <c r="D31" s="492"/>
      <c r="E31" s="492"/>
      <c r="F31" s="493"/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  <c r="R31" s="492"/>
      <c r="S31" s="492"/>
      <c r="T31" s="492"/>
    </row>
    <row r="32" spans="1:20">
      <c r="A32" s="491"/>
      <c r="B32" s="492"/>
      <c r="C32" s="492"/>
      <c r="D32" s="492"/>
      <c r="E32" s="492"/>
      <c r="F32" s="493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  <c r="R32" s="492"/>
      <c r="S32" s="492"/>
      <c r="T32" s="492"/>
    </row>
    <row r="33" spans="1:21">
      <c r="A33" s="491"/>
      <c r="B33" s="492"/>
      <c r="C33" s="492"/>
      <c r="D33" s="492"/>
      <c r="E33" s="492"/>
      <c r="F33" s="493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  <c r="R33" s="492"/>
      <c r="S33" s="492"/>
      <c r="T33" s="492"/>
    </row>
    <row r="34" spans="1:21">
      <c r="A34" s="491"/>
      <c r="B34" s="492"/>
      <c r="C34" s="492"/>
      <c r="D34" s="492"/>
      <c r="E34" s="492"/>
      <c r="F34" s="493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  <c r="R34" s="492"/>
      <c r="S34" s="492"/>
      <c r="T34" s="492"/>
    </row>
    <row r="35" spans="1:21">
      <c r="A35" s="491"/>
      <c r="B35" s="492"/>
      <c r="C35" s="492"/>
      <c r="D35" s="492"/>
      <c r="E35" s="492"/>
      <c r="F35" s="493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492"/>
      <c r="S35" s="492"/>
      <c r="T35" s="492"/>
    </row>
    <row r="36" spans="1:21">
      <c r="A36" s="491"/>
      <c r="B36" s="492"/>
      <c r="C36" s="492"/>
      <c r="D36" s="492"/>
      <c r="E36" s="492"/>
      <c r="F36" s="493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</row>
    <row r="37" spans="1:21" ht="15" customHeight="1">
      <c r="A37" s="496" t="s">
        <v>476</v>
      </c>
      <c r="B37" s="496"/>
      <c r="C37" s="496"/>
      <c r="D37" s="496"/>
      <c r="E37" s="496"/>
      <c r="F37" s="496"/>
      <c r="G37" s="496"/>
      <c r="H37" s="496"/>
      <c r="I37" s="496"/>
      <c r="J37" s="496"/>
      <c r="K37" s="496"/>
      <c r="L37" s="496"/>
      <c r="M37" s="496"/>
      <c r="N37" s="496"/>
      <c r="O37" s="496"/>
      <c r="P37" s="496"/>
      <c r="Q37" s="496"/>
      <c r="R37" s="496"/>
      <c r="S37" s="496"/>
      <c r="T37" s="496"/>
    </row>
    <row r="38" spans="1:21" ht="14.25" customHeight="1">
      <c r="A38" s="497" t="s">
        <v>477</v>
      </c>
      <c r="B38" s="498"/>
      <c r="C38" s="498"/>
      <c r="D38" s="498"/>
      <c r="E38" s="498"/>
      <c r="F38" s="499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T38" s="498"/>
    </row>
    <row r="39" spans="1:21" s="491" customFormat="1" ht="12.75" customHeight="1">
      <c r="A39" s="500"/>
      <c r="B39" s="501" t="s">
        <v>478</v>
      </c>
      <c r="C39" s="502" t="s">
        <v>479</v>
      </c>
      <c r="D39" s="503" t="s">
        <v>480</v>
      </c>
      <c r="E39" s="501" t="s">
        <v>481</v>
      </c>
      <c r="F39" s="504" t="s">
        <v>482</v>
      </c>
      <c r="G39" s="501" t="s">
        <v>483</v>
      </c>
      <c r="H39" s="501" t="s">
        <v>484</v>
      </c>
      <c r="I39" s="501" t="s">
        <v>485</v>
      </c>
      <c r="J39" s="501" t="s">
        <v>486</v>
      </c>
      <c r="K39" s="505"/>
      <c r="L39" s="501" t="s">
        <v>487</v>
      </c>
      <c r="M39" s="506" t="s">
        <v>488</v>
      </c>
      <c r="N39" s="507" t="s">
        <v>489</v>
      </c>
      <c r="O39" s="508" t="s">
        <v>490</v>
      </c>
      <c r="P39" s="509" t="s">
        <v>491</v>
      </c>
      <c r="Q39" s="503" t="s">
        <v>492</v>
      </c>
      <c r="R39" s="503" t="s">
        <v>493</v>
      </c>
      <c r="S39" s="501" t="s">
        <v>494</v>
      </c>
      <c r="T39" s="501" t="s">
        <v>495</v>
      </c>
    </row>
    <row r="40" spans="1:21" ht="63.75" customHeight="1">
      <c r="A40" s="510" t="s">
        <v>496</v>
      </c>
      <c r="B40" s="511"/>
      <c r="C40" s="501"/>
      <c r="D40" s="512"/>
      <c r="E40" s="511"/>
      <c r="F40" s="513"/>
      <c r="G40" s="511"/>
      <c r="H40" s="511"/>
      <c r="I40" s="511"/>
      <c r="J40" s="511"/>
      <c r="K40" s="514" t="s">
        <v>497</v>
      </c>
      <c r="L40" s="511"/>
      <c r="M40" s="515"/>
      <c r="N40" s="516"/>
      <c r="O40" s="517"/>
      <c r="P40" s="518"/>
      <c r="Q40" s="512"/>
      <c r="R40" s="512"/>
      <c r="S40" s="511"/>
      <c r="T40" s="511"/>
    </row>
    <row r="41" spans="1:21" s="522" customFormat="1" ht="14.25" customHeight="1">
      <c r="A41" s="50" t="s">
        <v>49</v>
      </c>
      <c r="B41" s="442">
        <v>1053</v>
      </c>
      <c r="C41" s="356">
        <f>D41/B41*10000</f>
        <v>56.980056980056986</v>
      </c>
      <c r="D41" s="519">
        <f>SUM(G41:T41)</f>
        <v>6</v>
      </c>
      <c r="E41" s="520">
        <v>2</v>
      </c>
      <c r="F41" s="521">
        <v>31200</v>
      </c>
      <c r="G41" s="520"/>
      <c r="H41" s="520"/>
      <c r="I41" s="520"/>
      <c r="J41" s="520"/>
      <c r="K41" s="520"/>
      <c r="L41" s="520"/>
      <c r="M41" s="520">
        <v>1</v>
      </c>
      <c r="N41" s="520"/>
      <c r="O41" s="520">
        <v>3</v>
      </c>
      <c r="P41" s="520">
        <v>2</v>
      </c>
      <c r="Q41" s="520"/>
      <c r="R41" s="520"/>
      <c r="S41" s="520"/>
      <c r="T41" s="520"/>
    </row>
    <row r="42" spans="1:21" s="522" customFormat="1" ht="14.25" customHeight="1">
      <c r="A42" s="54" t="s">
        <v>50</v>
      </c>
      <c r="B42" s="490">
        <v>1300</v>
      </c>
      <c r="C42" s="360">
        <f t="shared" ref="C42:C55" si="0">D42/B42*10000</f>
        <v>46.15384615384616</v>
      </c>
      <c r="D42" s="523">
        <f t="shared" ref="D42:D56" si="1">SUM(G42:T42)</f>
        <v>6</v>
      </c>
      <c r="E42" s="523">
        <v>4</v>
      </c>
      <c r="F42" s="446">
        <v>17000</v>
      </c>
      <c r="G42" s="523"/>
      <c r="H42" s="523"/>
      <c r="I42" s="523"/>
      <c r="J42" s="523"/>
      <c r="K42" s="523"/>
      <c r="L42" s="523">
        <v>1</v>
      </c>
      <c r="M42" s="523">
        <v>2</v>
      </c>
      <c r="N42" s="523">
        <v>1</v>
      </c>
      <c r="O42" s="523">
        <v>1</v>
      </c>
      <c r="P42" s="523">
        <v>1</v>
      </c>
      <c r="Q42" s="523"/>
      <c r="R42" s="523"/>
      <c r="S42" s="523"/>
      <c r="T42" s="523"/>
      <c r="U42" s="524"/>
    </row>
    <row r="43" spans="1:21" s="522" customFormat="1" ht="14.25" customHeight="1">
      <c r="A43" s="54" t="s">
        <v>51</v>
      </c>
      <c r="B43" s="490">
        <v>1008</v>
      </c>
      <c r="C43" s="360">
        <f t="shared" si="0"/>
        <v>49.603174603174601</v>
      </c>
      <c r="D43" s="523">
        <f t="shared" si="1"/>
        <v>5</v>
      </c>
      <c r="E43" s="523">
        <v>6</v>
      </c>
      <c r="F43" s="446">
        <v>6000</v>
      </c>
      <c r="G43" s="523"/>
      <c r="H43" s="523"/>
      <c r="I43" s="523"/>
      <c r="J43" s="523"/>
      <c r="K43" s="523"/>
      <c r="L43" s="523"/>
      <c r="M43" s="523">
        <v>3</v>
      </c>
      <c r="N43" s="523">
        <v>2</v>
      </c>
      <c r="O43" s="523"/>
      <c r="P43" s="523"/>
      <c r="Q43" s="523"/>
      <c r="R43" s="523"/>
      <c r="S43" s="523"/>
      <c r="T43" s="523"/>
      <c r="U43" s="524"/>
    </row>
    <row r="44" spans="1:21" s="522" customFormat="1" ht="14.25" customHeight="1">
      <c r="A44" s="54" t="s">
        <v>52</v>
      </c>
      <c r="B44" s="490">
        <v>669</v>
      </c>
      <c r="C44" s="360">
        <f t="shared" si="0"/>
        <v>14.947683109118087</v>
      </c>
      <c r="D44" s="523">
        <f t="shared" si="1"/>
        <v>1</v>
      </c>
      <c r="E44" s="523">
        <v>0</v>
      </c>
      <c r="F44" s="446">
        <v>0</v>
      </c>
      <c r="G44" s="523"/>
      <c r="H44" s="523"/>
      <c r="I44" s="523"/>
      <c r="J44" s="523"/>
      <c r="K44" s="523"/>
      <c r="L44" s="523"/>
      <c r="M44" s="523"/>
      <c r="N44" s="523"/>
      <c r="O44" s="523">
        <v>1</v>
      </c>
      <c r="P44" s="523"/>
      <c r="Q44" s="523"/>
      <c r="R44" s="523"/>
      <c r="S44" s="523"/>
      <c r="T44" s="523"/>
      <c r="U44" s="524"/>
    </row>
    <row r="45" spans="1:21" s="522" customFormat="1" ht="14.25" customHeight="1">
      <c r="A45" s="54" t="s">
        <v>53</v>
      </c>
      <c r="B45" s="490">
        <v>757</v>
      </c>
      <c r="C45" s="360">
        <f t="shared" si="0"/>
        <v>52.840158520475562</v>
      </c>
      <c r="D45" s="523">
        <f t="shared" si="1"/>
        <v>4</v>
      </c>
      <c r="E45" s="523">
        <v>1</v>
      </c>
      <c r="F45" s="446">
        <v>1400</v>
      </c>
      <c r="G45" s="523"/>
      <c r="H45" s="523"/>
      <c r="I45" s="523"/>
      <c r="J45" s="523"/>
      <c r="K45" s="523"/>
      <c r="L45" s="523"/>
      <c r="M45" s="523"/>
      <c r="N45" s="523"/>
      <c r="O45" s="523">
        <v>4</v>
      </c>
      <c r="P45" s="523"/>
      <c r="Q45" s="523"/>
      <c r="R45" s="523"/>
      <c r="S45" s="523"/>
      <c r="T45" s="523"/>
      <c r="U45" s="524"/>
    </row>
    <row r="46" spans="1:21" s="522" customFormat="1" ht="14.25" customHeight="1">
      <c r="A46" s="54" t="s">
        <v>54</v>
      </c>
      <c r="B46" s="490">
        <v>952</v>
      </c>
      <c r="C46" s="360">
        <f t="shared" si="0"/>
        <v>21.008403361344538</v>
      </c>
      <c r="D46" s="523">
        <f t="shared" si="1"/>
        <v>2</v>
      </c>
      <c r="E46" s="523">
        <v>0</v>
      </c>
      <c r="F46" s="446">
        <v>7000</v>
      </c>
      <c r="G46" s="523"/>
      <c r="H46" s="523"/>
      <c r="I46" s="523">
        <v>1</v>
      </c>
      <c r="J46" s="523"/>
      <c r="K46" s="523"/>
      <c r="L46" s="523"/>
      <c r="M46" s="523"/>
      <c r="N46" s="523"/>
      <c r="O46" s="523">
        <v>1</v>
      </c>
      <c r="P46" s="523"/>
      <c r="Q46" s="523"/>
      <c r="R46" s="523"/>
      <c r="S46" s="523"/>
      <c r="T46" s="523"/>
      <c r="U46" s="524"/>
    </row>
    <row r="47" spans="1:21" s="522" customFormat="1" ht="14.25" customHeight="1">
      <c r="A47" s="54" t="s">
        <v>55</v>
      </c>
      <c r="B47" s="490">
        <v>1376</v>
      </c>
      <c r="C47" s="360">
        <f t="shared" si="0"/>
        <v>43.604651162790695</v>
      </c>
      <c r="D47" s="523">
        <f t="shared" si="1"/>
        <v>6</v>
      </c>
      <c r="E47" s="523">
        <v>10</v>
      </c>
      <c r="F47" s="446">
        <v>6400</v>
      </c>
      <c r="G47" s="523"/>
      <c r="H47" s="523"/>
      <c r="I47" s="523"/>
      <c r="J47" s="523"/>
      <c r="K47" s="523"/>
      <c r="L47" s="523"/>
      <c r="M47" s="523">
        <v>3</v>
      </c>
      <c r="N47" s="523"/>
      <c r="O47" s="523">
        <v>3</v>
      </c>
      <c r="P47" s="523"/>
      <c r="Q47" s="523"/>
      <c r="R47" s="523"/>
      <c r="S47" s="523"/>
      <c r="T47" s="523"/>
      <c r="U47" s="524"/>
    </row>
    <row r="48" spans="1:21" s="522" customFormat="1" ht="14.25" customHeight="1">
      <c r="A48" s="54" t="s">
        <v>56</v>
      </c>
      <c r="B48" s="490">
        <v>1491</v>
      </c>
      <c r="C48" s="360">
        <f t="shared" si="0"/>
        <v>26.827632461435279</v>
      </c>
      <c r="D48" s="523">
        <f t="shared" si="1"/>
        <v>4</v>
      </c>
      <c r="E48" s="523">
        <v>5</v>
      </c>
      <c r="F48" s="446">
        <v>2060</v>
      </c>
      <c r="G48" s="523"/>
      <c r="H48" s="523"/>
      <c r="I48" s="523">
        <v>1</v>
      </c>
      <c r="J48" s="523"/>
      <c r="K48" s="523"/>
      <c r="L48" s="523"/>
      <c r="M48" s="523"/>
      <c r="N48" s="523">
        <v>1</v>
      </c>
      <c r="O48" s="523">
        <v>1</v>
      </c>
      <c r="P48" s="523"/>
      <c r="Q48" s="523"/>
      <c r="R48" s="523"/>
      <c r="S48" s="523"/>
      <c r="T48" s="523">
        <v>1</v>
      </c>
      <c r="U48" s="524"/>
    </row>
    <row r="49" spans="1:20" s="522" customFormat="1" ht="14.25" customHeight="1">
      <c r="A49" s="54" t="s">
        <v>57</v>
      </c>
      <c r="B49" s="490">
        <v>1511</v>
      </c>
      <c r="C49" s="360">
        <f t="shared" si="0"/>
        <v>19.854401058901388</v>
      </c>
      <c r="D49" s="523">
        <f t="shared" si="1"/>
        <v>3</v>
      </c>
      <c r="E49" s="525">
        <v>2</v>
      </c>
      <c r="F49" s="449">
        <v>10700</v>
      </c>
      <c r="G49" s="525"/>
      <c r="H49" s="525"/>
      <c r="I49" s="525"/>
      <c r="J49" s="525"/>
      <c r="K49" s="525"/>
      <c r="L49" s="525"/>
      <c r="M49" s="525">
        <v>1</v>
      </c>
      <c r="N49" s="525"/>
      <c r="O49" s="525">
        <v>1</v>
      </c>
      <c r="P49" s="525">
        <v>1</v>
      </c>
      <c r="Q49" s="525"/>
      <c r="R49" s="525"/>
      <c r="S49" s="525"/>
      <c r="T49" s="523"/>
    </row>
    <row r="50" spans="1:20" s="522" customFormat="1" ht="14.25" customHeight="1">
      <c r="A50" s="54" t="s">
        <v>58</v>
      </c>
      <c r="B50" s="490">
        <v>1210</v>
      </c>
      <c r="C50" s="360">
        <f t="shared" si="0"/>
        <v>16.528925619834709</v>
      </c>
      <c r="D50" s="523">
        <f t="shared" si="1"/>
        <v>2</v>
      </c>
      <c r="E50" s="525">
        <v>1</v>
      </c>
      <c r="F50" s="449">
        <v>1350</v>
      </c>
      <c r="G50" s="525"/>
      <c r="H50" s="525"/>
      <c r="I50" s="525"/>
      <c r="J50" s="525"/>
      <c r="K50" s="525"/>
      <c r="L50" s="525"/>
      <c r="M50" s="525">
        <v>1</v>
      </c>
      <c r="N50" s="525"/>
      <c r="O50" s="525">
        <v>1</v>
      </c>
      <c r="P50" s="525"/>
      <c r="Q50" s="525"/>
      <c r="R50" s="525"/>
      <c r="S50" s="525"/>
      <c r="T50" s="523"/>
    </row>
    <row r="51" spans="1:20" s="522" customFormat="1" ht="14.25" customHeight="1">
      <c r="A51" s="54" t="s">
        <v>59</v>
      </c>
      <c r="B51" s="490">
        <v>1429</v>
      </c>
      <c r="C51" s="360">
        <f t="shared" si="0"/>
        <v>6.9979006298110562</v>
      </c>
      <c r="D51" s="523">
        <f t="shared" si="1"/>
        <v>1</v>
      </c>
      <c r="E51" s="525">
        <v>2</v>
      </c>
      <c r="F51" s="449">
        <v>0</v>
      </c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25"/>
      <c r="R51" s="525"/>
      <c r="S51" s="525"/>
      <c r="T51" s="523">
        <v>1</v>
      </c>
    </row>
    <row r="52" spans="1:20" s="522" customFormat="1" ht="14.25" customHeight="1">
      <c r="A52" s="54" t="s">
        <v>60</v>
      </c>
      <c r="B52" s="490">
        <v>1467</v>
      </c>
      <c r="C52" s="360">
        <f t="shared" si="0"/>
        <v>13.633265167007499</v>
      </c>
      <c r="D52" s="523">
        <f t="shared" si="1"/>
        <v>2</v>
      </c>
      <c r="E52" s="525">
        <v>1</v>
      </c>
      <c r="F52" s="449">
        <v>3000</v>
      </c>
      <c r="G52" s="525">
        <v>1</v>
      </c>
      <c r="H52" s="525"/>
      <c r="I52" s="525"/>
      <c r="J52" s="525"/>
      <c r="K52" s="525"/>
      <c r="L52" s="525"/>
      <c r="M52" s="525"/>
      <c r="N52" s="525"/>
      <c r="O52" s="525">
        <v>1</v>
      </c>
      <c r="P52" s="525"/>
      <c r="Q52" s="525"/>
      <c r="R52" s="525"/>
      <c r="S52" s="525"/>
      <c r="T52" s="523"/>
    </row>
    <row r="53" spans="1:20" s="522" customFormat="1" ht="14.25" customHeight="1">
      <c r="A53" s="54" t="s">
        <v>61</v>
      </c>
      <c r="B53" s="490">
        <v>3744</v>
      </c>
      <c r="C53" s="360">
        <f t="shared" si="0"/>
        <v>13.354700854700855</v>
      </c>
      <c r="D53" s="523">
        <f t="shared" si="1"/>
        <v>5</v>
      </c>
      <c r="E53" s="525">
        <v>5</v>
      </c>
      <c r="F53" s="449">
        <v>3300</v>
      </c>
      <c r="G53" s="525"/>
      <c r="H53" s="525"/>
      <c r="I53" s="525"/>
      <c r="J53" s="525"/>
      <c r="K53" s="525"/>
      <c r="L53" s="525">
        <v>1</v>
      </c>
      <c r="M53" s="525">
        <v>3</v>
      </c>
      <c r="N53" s="525"/>
      <c r="O53" s="525"/>
      <c r="P53" s="525">
        <v>1</v>
      </c>
      <c r="Q53" s="525"/>
      <c r="R53" s="525"/>
      <c r="S53" s="525"/>
      <c r="T53" s="523"/>
    </row>
    <row r="54" spans="1:20" s="522" customFormat="1" ht="14.25" customHeight="1">
      <c r="A54" s="54" t="s">
        <v>62</v>
      </c>
      <c r="B54" s="490">
        <v>9549</v>
      </c>
      <c r="C54" s="360">
        <f t="shared" si="0"/>
        <v>39.794742905016228</v>
      </c>
      <c r="D54" s="523">
        <f t="shared" si="1"/>
        <v>38</v>
      </c>
      <c r="E54" s="525">
        <v>37</v>
      </c>
      <c r="F54" s="449">
        <v>65246</v>
      </c>
      <c r="G54" s="525">
        <v>1</v>
      </c>
      <c r="H54" s="525"/>
      <c r="I54" s="525">
        <v>1</v>
      </c>
      <c r="J54" s="525"/>
      <c r="K54" s="525"/>
      <c r="L54" s="525">
        <v>3</v>
      </c>
      <c r="M54" s="525">
        <v>12</v>
      </c>
      <c r="N54" s="525">
        <v>9</v>
      </c>
      <c r="O54" s="525">
        <v>6</v>
      </c>
      <c r="P54" s="525">
        <v>1</v>
      </c>
      <c r="Q54" s="525"/>
      <c r="R54" s="525"/>
      <c r="S54" s="525">
        <v>1</v>
      </c>
      <c r="T54" s="523">
        <v>4</v>
      </c>
    </row>
    <row r="55" spans="1:20" s="522" customFormat="1" ht="14.25" customHeight="1">
      <c r="A55" s="54" t="s">
        <v>63</v>
      </c>
      <c r="B55" s="490">
        <v>1873</v>
      </c>
      <c r="C55" s="360">
        <f t="shared" si="0"/>
        <v>32.034169781099841</v>
      </c>
      <c r="D55" s="523">
        <f t="shared" si="1"/>
        <v>6</v>
      </c>
      <c r="E55" s="525">
        <v>4</v>
      </c>
      <c r="F55" s="449">
        <v>5800</v>
      </c>
      <c r="G55" s="525">
        <v>1</v>
      </c>
      <c r="H55" s="525"/>
      <c r="I55" s="525">
        <v>2</v>
      </c>
      <c r="J55" s="525"/>
      <c r="K55" s="525"/>
      <c r="L55" s="525">
        <v>1</v>
      </c>
      <c r="M55" s="525">
        <v>1</v>
      </c>
      <c r="N55" s="525"/>
      <c r="O55" s="525">
        <v>1</v>
      </c>
      <c r="P55" s="525"/>
      <c r="Q55" s="525"/>
      <c r="R55" s="525"/>
      <c r="S55" s="525"/>
      <c r="T55" s="523"/>
    </row>
    <row r="56" spans="1:20" s="522" customFormat="1" ht="14.25" customHeight="1">
      <c r="A56" s="54" t="s">
        <v>498</v>
      </c>
      <c r="B56" s="523"/>
      <c r="C56" s="453"/>
      <c r="D56" s="523">
        <f t="shared" si="1"/>
        <v>0</v>
      </c>
      <c r="E56" s="525">
        <v>4</v>
      </c>
      <c r="F56" s="449"/>
      <c r="G56" s="525"/>
      <c r="H56" s="525"/>
      <c r="I56" s="525"/>
      <c r="J56" s="525"/>
      <c r="K56" s="525"/>
      <c r="L56" s="525"/>
      <c r="M56" s="525"/>
      <c r="N56" s="525"/>
      <c r="O56" s="525"/>
      <c r="P56" s="525"/>
      <c r="Q56" s="525"/>
      <c r="R56" s="525"/>
      <c r="S56" s="525"/>
      <c r="T56" s="525"/>
    </row>
    <row r="57" spans="1:20" s="522" customFormat="1" ht="17.25" customHeight="1">
      <c r="A57" s="526" t="s">
        <v>145</v>
      </c>
      <c r="B57" s="527">
        <f>SUM(B41:B55)</f>
        <v>29389</v>
      </c>
      <c r="C57" s="401">
        <f>D57/B57*10000</f>
        <v>30.963966109768961</v>
      </c>
      <c r="D57" s="527">
        <f>SUM(D41:D55)</f>
        <v>91</v>
      </c>
      <c r="E57" s="528">
        <f>SUM(E41:E56)</f>
        <v>84</v>
      </c>
      <c r="F57" s="529">
        <f>SUM(F41:F56)</f>
        <v>160456</v>
      </c>
      <c r="G57" s="528">
        <f>SUM(G41:G55)</f>
        <v>3</v>
      </c>
      <c r="H57" s="528">
        <f>SUM(H41:H55)</f>
        <v>0</v>
      </c>
      <c r="I57" s="528">
        <f t="shared" ref="I57:T57" si="2">SUM(I41:I55)</f>
        <v>5</v>
      </c>
      <c r="J57" s="528">
        <f t="shared" si="2"/>
        <v>0</v>
      </c>
      <c r="K57" s="528">
        <f t="shared" si="2"/>
        <v>0</v>
      </c>
      <c r="L57" s="528">
        <f t="shared" si="2"/>
        <v>6</v>
      </c>
      <c r="M57" s="528">
        <f t="shared" si="2"/>
        <v>27</v>
      </c>
      <c r="N57" s="528">
        <f t="shared" si="2"/>
        <v>13</v>
      </c>
      <c r="O57" s="528">
        <f t="shared" si="2"/>
        <v>24</v>
      </c>
      <c r="P57" s="528">
        <f t="shared" si="2"/>
        <v>6</v>
      </c>
      <c r="Q57" s="528">
        <f t="shared" si="2"/>
        <v>0</v>
      </c>
      <c r="R57" s="528">
        <f t="shared" si="2"/>
        <v>0</v>
      </c>
      <c r="S57" s="528">
        <f t="shared" si="2"/>
        <v>1</v>
      </c>
      <c r="T57" s="528">
        <f t="shared" si="2"/>
        <v>6</v>
      </c>
    </row>
  </sheetData>
  <mergeCells count="19">
    <mergeCell ref="R39:R40"/>
    <mergeCell ref="S39:S40"/>
    <mergeCell ref="T39:T40"/>
    <mergeCell ref="L39:L40"/>
    <mergeCell ref="M39:M40"/>
    <mergeCell ref="N39:N40"/>
    <mergeCell ref="O39:O40"/>
    <mergeCell ref="P39:P40"/>
    <mergeCell ref="Q39:Q40"/>
    <mergeCell ref="A37:T37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H58"/>
  <sheetViews>
    <sheetView topLeftCell="A40" workbookViewId="0">
      <selection activeCell="I11" sqref="I11"/>
    </sheetView>
  </sheetViews>
  <sheetFormatPr defaultRowHeight="12.75"/>
  <cols>
    <col min="1" max="1" width="16.42578125" style="43" customWidth="1"/>
    <col min="2" max="2" width="12.140625" style="44" customWidth="1"/>
    <col min="3" max="3" width="12.28515625" style="44" customWidth="1"/>
    <col min="4" max="5" width="12.42578125" style="44" customWidth="1"/>
    <col min="6" max="7" width="12" style="44" customWidth="1"/>
    <col min="8" max="256" width="9.140625" style="43"/>
    <col min="257" max="257" width="16.42578125" style="43" customWidth="1"/>
    <col min="258" max="258" width="12.140625" style="43" customWidth="1"/>
    <col min="259" max="259" width="12.28515625" style="43" customWidth="1"/>
    <col min="260" max="261" width="12.42578125" style="43" customWidth="1"/>
    <col min="262" max="263" width="12" style="43" customWidth="1"/>
    <col min="264" max="512" width="9.140625" style="43"/>
    <col min="513" max="513" width="16.42578125" style="43" customWidth="1"/>
    <col min="514" max="514" width="12.140625" style="43" customWidth="1"/>
    <col min="515" max="515" width="12.28515625" style="43" customWidth="1"/>
    <col min="516" max="517" width="12.42578125" style="43" customWidth="1"/>
    <col min="518" max="519" width="12" style="43" customWidth="1"/>
    <col min="520" max="768" width="9.140625" style="43"/>
    <col min="769" max="769" width="16.42578125" style="43" customWidth="1"/>
    <col min="770" max="770" width="12.140625" style="43" customWidth="1"/>
    <col min="771" max="771" width="12.28515625" style="43" customWidth="1"/>
    <col min="772" max="773" width="12.42578125" style="43" customWidth="1"/>
    <col min="774" max="775" width="12" style="43" customWidth="1"/>
    <col min="776" max="1024" width="9.140625" style="43"/>
    <col min="1025" max="1025" width="16.42578125" style="43" customWidth="1"/>
    <col min="1026" max="1026" width="12.140625" style="43" customWidth="1"/>
    <col min="1027" max="1027" width="12.28515625" style="43" customWidth="1"/>
    <col min="1028" max="1029" width="12.42578125" style="43" customWidth="1"/>
    <col min="1030" max="1031" width="12" style="43" customWidth="1"/>
    <col min="1032" max="1280" width="9.140625" style="43"/>
    <col min="1281" max="1281" width="16.42578125" style="43" customWidth="1"/>
    <col min="1282" max="1282" width="12.140625" style="43" customWidth="1"/>
    <col min="1283" max="1283" width="12.28515625" style="43" customWidth="1"/>
    <col min="1284" max="1285" width="12.42578125" style="43" customWidth="1"/>
    <col min="1286" max="1287" width="12" style="43" customWidth="1"/>
    <col min="1288" max="1536" width="9.140625" style="43"/>
    <col min="1537" max="1537" width="16.42578125" style="43" customWidth="1"/>
    <col min="1538" max="1538" width="12.140625" style="43" customWidth="1"/>
    <col min="1539" max="1539" width="12.28515625" style="43" customWidth="1"/>
    <col min="1540" max="1541" width="12.42578125" style="43" customWidth="1"/>
    <col min="1542" max="1543" width="12" style="43" customWidth="1"/>
    <col min="1544" max="1792" width="9.140625" style="43"/>
    <col min="1793" max="1793" width="16.42578125" style="43" customWidth="1"/>
    <col min="1794" max="1794" width="12.140625" style="43" customWidth="1"/>
    <col min="1795" max="1795" width="12.28515625" style="43" customWidth="1"/>
    <col min="1796" max="1797" width="12.42578125" style="43" customWidth="1"/>
    <col min="1798" max="1799" width="12" style="43" customWidth="1"/>
    <col min="1800" max="2048" width="9.140625" style="43"/>
    <col min="2049" max="2049" width="16.42578125" style="43" customWidth="1"/>
    <col min="2050" max="2050" width="12.140625" style="43" customWidth="1"/>
    <col min="2051" max="2051" width="12.28515625" style="43" customWidth="1"/>
    <col min="2052" max="2053" width="12.42578125" style="43" customWidth="1"/>
    <col min="2054" max="2055" width="12" style="43" customWidth="1"/>
    <col min="2056" max="2304" width="9.140625" style="43"/>
    <col min="2305" max="2305" width="16.42578125" style="43" customWidth="1"/>
    <col min="2306" max="2306" width="12.140625" style="43" customWidth="1"/>
    <col min="2307" max="2307" width="12.28515625" style="43" customWidth="1"/>
    <col min="2308" max="2309" width="12.42578125" style="43" customWidth="1"/>
    <col min="2310" max="2311" width="12" style="43" customWidth="1"/>
    <col min="2312" max="2560" width="9.140625" style="43"/>
    <col min="2561" max="2561" width="16.42578125" style="43" customWidth="1"/>
    <col min="2562" max="2562" width="12.140625" style="43" customWidth="1"/>
    <col min="2563" max="2563" width="12.28515625" style="43" customWidth="1"/>
    <col min="2564" max="2565" width="12.42578125" style="43" customWidth="1"/>
    <col min="2566" max="2567" width="12" style="43" customWidth="1"/>
    <col min="2568" max="2816" width="9.140625" style="43"/>
    <col min="2817" max="2817" width="16.42578125" style="43" customWidth="1"/>
    <col min="2818" max="2818" width="12.140625" style="43" customWidth="1"/>
    <col min="2819" max="2819" width="12.28515625" style="43" customWidth="1"/>
    <col min="2820" max="2821" width="12.42578125" style="43" customWidth="1"/>
    <col min="2822" max="2823" width="12" style="43" customWidth="1"/>
    <col min="2824" max="3072" width="9.140625" style="43"/>
    <col min="3073" max="3073" width="16.42578125" style="43" customWidth="1"/>
    <col min="3074" max="3074" width="12.140625" style="43" customWidth="1"/>
    <col min="3075" max="3075" width="12.28515625" style="43" customWidth="1"/>
    <col min="3076" max="3077" width="12.42578125" style="43" customWidth="1"/>
    <col min="3078" max="3079" width="12" style="43" customWidth="1"/>
    <col min="3080" max="3328" width="9.140625" style="43"/>
    <col min="3329" max="3329" width="16.42578125" style="43" customWidth="1"/>
    <col min="3330" max="3330" width="12.140625" style="43" customWidth="1"/>
    <col min="3331" max="3331" width="12.28515625" style="43" customWidth="1"/>
    <col min="3332" max="3333" width="12.42578125" style="43" customWidth="1"/>
    <col min="3334" max="3335" width="12" style="43" customWidth="1"/>
    <col min="3336" max="3584" width="9.140625" style="43"/>
    <col min="3585" max="3585" width="16.42578125" style="43" customWidth="1"/>
    <col min="3586" max="3586" width="12.140625" style="43" customWidth="1"/>
    <col min="3587" max="3587" width="12.28515625" style="43" customWidth="1"/>
    <col min="3588" max="3589" width="12.42578125" style="43" customWidth="1"/>
    <col min="3590" max="3591" width="12" style="43" customWidth="1"/>
    <col min="3592" max="3840" width="9.140625" style="43"/>
    <col min="3841" max="3841" width="16.42578125" style="43" customWidth="1"/>
    <col min="3842" max="3842" width="12.140625" style="43" customWidth="1"/>
    <col min="3843" max="3843" width="12.28515625" style="43" customWidth="1"/>
    <col min="3844" max="3845" width="12.42578125" style="43" customWidth="1"/>
    <col min="3846" max="3847" width="12" style="43" customWidth="1"/>
    <col min="3848" max="4096" width="9.140625" style="43"/>
    <col min="4097" max="4097" width="16.42578125" style="43" customWidth="1"/>
    <col min="4098" max="4098" width="12.140625" style="43" customWidth="1"/>
    <col min="4099" max="4099" width="12.28515625" style="43" customWidth="1"/>
    <col min="4100" max="4101" width="12.42578125" style="43" customWidth="1"/>
    <col min="4102" max="4103" width="12" style="43" customWidth="1"/>
    <col min="4104" max="4352" width="9.140625" style="43"/>
    <col min="4353" max="4353" width="16.42578125" style="43" customWidth="1"/>
    <col min="4354" max="4354" width="12.140625" style="43" customWidth="1"/>
    <col min="4355" max="4355" width="12.28515625" style="43" customWidth="1"/>
    <col min="4356" max="4357" width="12.42578125" style="43" customWidth="1"/>
    <col min="4358" max="4359" width="12" style="43" customWidth="1"/>
    <col min="4360" max="4608" width="9.140625" style="43"/>
    <col min="4609" max="4609" width="16.42578125" style="43" customWidth="1"/>
    <col min="4610" max="4610" width="12.140625" style="43" customWidth="1"/>
    <col min="4611" max="4611" width="12.28515625" style="43" customWidth="1"/>
    <col min="4612" max="4613" width="12.42578125" style="43" customWidth="1"/>
    <col min="4614" max="4615" width="12" style="43" customWidth="1"/>
    <col min="4616" max="4864" width="9.140625" style="43"/>
    <col min="4865" max="4865" width="16.42578125" style="43" customWidth="1"/>
    <col min="4866" max="4866" width="12.140625" style="43" customWidth="1"/>
    <col min="4867" max="4867" width="12.28515625" style="43" customWidth="1"/>
    <col min="4868" max="4869" width="12.42578125" style="43" customWidth="1"/>
    <col min="4870" max="4871" width="12" style="43" customWidth="1"/>
    <col min="4872" max="5120" width="9.140625" style="43"/>
    <col min="5121" max="5121" width="16.42578125" style="43" customWidth="1"/>
    <col min="5122" max="5122" width="12.140625" style="43" customWidth="1"/>
    <col min="5123" max="5123" width="12.28515625" style="43" customWidth="1"/>
    <col min="5124" max="5125" width="12.42578125" style="43" customWidth="1"/>
    <col min="5126" max="5127" width="12" style="43" customWidth="1"/>
    <col min="5128" max="5376" width="9.140625" style="43"/>
    <col min="5377" max="5377" width="16.42578125" style="43" customWidth="1"/>
    <col min="5378" max="5378" width="12.140625" style="43" customWidth="1"/>
    <col min="5379" max="5379" width="12.28515625" style="43" customWidth="1"/>
    <col min="5380" max="5381" width="12.42578125" style="43" customWidth="1"/>
    <col min="5382" max="5383" width="12" style="43" customWidth="1"/>
    <col min="5384" max="5632" width="9.140625" style="43"/>
    <col min="5633" max="5633" width="16.42578125" style="43" customWidth="1"/>
    <col min="5634" max="5634" width="12.140625" style="43" customWidth="1"/>
    <col min="5635" max="5635" width="12.28515625" style="43" customWidth="1"/>
    <col min="5636" max="5637" width="12.42578125" style="43" customWidth="1"/>
    <col min="5638" max="5639" width="12" style="43" customWidth="1"/>
    <col min="5640" max="5888" width="9.140625" style="43"/>
    <col min="5889" max="5889" width="16.42578125" style="43" customWidth="1"/>
    <col min="5890" max="5890" width="12.140625" style="43" customWidth="1"/>
    <col min="5891" max="5891" width="12.28515625" style="43" customWidth="1"/>
    <col min="5892" max="5893" width="12.42578125" style="43" customWidth="1"/>
    <col min="5894" max="5895" width="12" style="43" customWidth="1"/>
    <col min="5896" max="6144" width="9.140625" style="43"/>
    <col min="6145" max="6145" width="16.42578125" style="43" customWidth="1"/>
    <col min="6146" max="6146" width="12.140625" style="43" customWidth="1"/>
    <col min="6147" max="6147" width="12.28515625" style="43" customWidth="1"/>
    <col min="6148" max="6149" width="12.42578125" style="43" customWidth="1"/>
    <col min="6150" max="6151" width="12" style="43" customWidth="1"/>
    <col min="6152" max="6400" width="9.140625" style="43"/>
    <col min="6401" max="6401" width="16.42578125" style="43" customWidth="1"/>
    <col min="6402" max="6402" width="12.140625" style="43" customWidth="1"/>
    <col min="6403" max="6403" width="12.28515625" style="43" customWidth="1"/>
    <col min="6404" max="6405" width="12.42578125" style="43" customWidth="1"/>
    <col min="6406" max="6407" width="12" style="43" customWidth="1"/>
    <col min="6408" max="6656" width="9.140625" style="43"/>
    <col min="6657" max="6657" width="16.42578125" style="43" customWidth="1"/>
    <col min="6658" max="6658" width="12.140625" style="43" customWidth="1"/>
    <col min="6659" max="6659" width="12.28515625" style="43" customWidth="1"/>
    <col min="6660" max="6661" width="12.42578125" style="43" customWidth="1"/>
    <col min="6662" max="6663" width="12" style="43" customWidth="1"/>
    <col min="6664" max="6912" width="9.140625" style="43"/>
    <col min="6913" max="6913" width="16.42578125" style="43" customWidth="1"/>
    <col min="6914" max="6914" width="12.140625" style="43" customWidth="1"/>
    <col min="6915" max="6915" width="12.28515625" style="43" customWidth="1"/>
    <col min="6916" max="6917" width="12.42578125" style="43" customWidth="1"/>
    <col min="6918" max="6919" width="12" style="43" customWidth="1"/>
    <col min="6920" max="7168" width="9.140625" style="43"/>
    <col min="7169" max="7169" width="16.42578125" style="43" customWidth="1"/>
    <col min="7170" max="7170" width="12.140625" style="43" customWidth="1"/>
    <col min="7171" max="7171" width="12.28515625" style="43" customWidth="1"/>
    <col min="7172" max="7173" width="12.42578125" style="43" customWidth="1"/>
    <col min="7174" max="7175" width="12" style="43" customWidth="1"/>
    <col min="7176" max="7424" width="9.140625" style="43"/>
    <col min="7425" max="7425" width="16.42578125" style="43" customWidth="1"/>
    <col min="7426" max="7426" width="12.140625" style="43" customWidth="1"/>
    <col min="7427" max="7427" width="12.28515625" style="43" customWidth="1"/>
    <col min="7428" max="7429" width="12.42578125" style="43" customWidth="1"/>
    <col min="7430" max="7431" width="12" style="43" customWidth="1"/>
    <col min="7432" max="7680" width="9.140625" style="43"/>
    <col min="7681" max="7681" width="16.42578125" style="43" customWidth="1"/>
    <col min="7682" max="7682" width="12.140625" style="43" customWidth="1"/>
    <col min="7683" max="7683" width="12.28515625" style="43" customWidth="1"/>
    <col min="7684" max="7685" width="12.42578125" style="43" customWidth="1"/>
    <col min="7686" max="7687" width="12" style="43" customWidth="1"/>
    <col min="7688" max="7936" width="9.140625" style="43"/>
    <col min="7937" max="7937" width="16.42578125" style="43" customWidth="1"/>
    <col min="7938" max="7938" width="12.140625" style="43" customWidth="1"/>
    <col min="7939" max="7939" width="12.28515625" style="43" customWidth="1"/>
    <col min="7940" max="7941" width="12.42578125" style="43" customWidth="1"/>
    <col min="7942" max="7943" width="12" style="43" customWidth="1"/>
    <col min="7944" max="8192" width="9.140625" style="43"/>
    <col min="8193" max="8193" width="16.42578125" style="43" customWidth="1"/>
    <col min="8194" max="8194" width="12.140625" style="43" customWidth="1"/>
    <col min="8195" max="8195" width="12.28515625" style="43" customWidth="1"/>
    <col min="8196" max="8197" width="12.42578125" style="43" customWidth="1"/>
    <col min="8198" max="8199" width="12" style="43" customWidth="1"/>
    <col min="8200" max="8448" width="9.140625" style="43"/>
    <col min="8449" max="8449" width="16.42578125" style="43" customWidth="1"/>
    <col min="8450" max="8450" width="12.140625" style="43" customWidth="1"/>
    <col min="8451" max="8451" width="12.28515625" style="43" customWidth="1"/>
    <col min="8452" max="8453" width="12.42578125" style="43" customWidth="1"/>
    <col min="8454" max="8455" width="12" style="43" customWidth="1"/>
    <col min="8456" max="8704" width="9.140625" style="43"/>
    <col min="8705" max="8705" width="16.42578125" style="43" customWidth="1"/>
    <col min="8706" max="8706" width="12.140625" style="43" customWidth="1"/>
    <col min="8707" max="8707" width="12.28515625" style="43" customWidth="1"/>
    <col min="8708" max="8709" width="12.42578125" style="43" customWidth="1"/>
    <col min="8710" max="8711" width="12" style="43" customWidth="1"/>
    <col min="8712" max="8960" width="9.140625" style="43"/>
    <col min="8961" max="8961" width="16.42578125" style="43" customWidth="1"/>
    <col min="8962" max="8962" width="12.140625" style="43" customWidth="1"/>
    <col min="8963" max="8963" width="12.28515625" style="43" customWidth="1"/>
    <col min="8964" max="8965" width="12.42578125" style="43" customWidth="1"/>
    <col min="8966" max="8967" width="12" style="43" customWidth="1"/>
    <col min="8968" max="9216" width="9.140625" style="43"/>
    <col min="9217" max="9217" width="16.42578125" style="43" customWidth="1"/>
    <col min="9218" max="9218" width="12.140625" style="43" customWidth="1"/>
    <col min="9219" max="9219" width="12.28515625" style="43" customWidth="1"/>
    <col min="9220" max="9221" width="12.42578125" style="43" customWidth="1"/>
    <col min="9222" max="9223" width="12" style="43" customWidth="1"/>
    <col min="9224" max="9472" width="9.140625" style="43"/>
    <col min="9473" max="9473" width="16.42578125" style="43" customWidth="1"/>
    <col min="9474" max="9474" width="12.140625" style="43" customWidth="1"/>
    <col min="9475" max="9475" width="12.28515625" style="43" customWidth="1"/>
    <col min="9476" max="9477" width="12.42578125" style="43" customWidth="1"/>
    <col min="9478" max="9479" width="12" style="43" customWidth="1"/>
    <col min="9480" max="9728" width="9.140625" style="43"/>
    <col min="9729" max="9729" width="16.42578125" style="43" customWidth="1"/>
    <col min="9730" max="9730" width="12.140625" style="43" customWidth="1"/>
    <col min="9731" max="9731" width="12.28515625" style="43" customWidth="1"/>
    <col min="9732" max="9733" width="12.42578125" style="43" customWidth="1"/>
    <col min="9734" max="9735" width="12" style="43" customWidth="1"/>
    <col min="9736" max="9984" width="9.140625" style="43"/>
    <col min="9985" max="9985" width="16.42578125" style="43" customWidth="1"/>
    <col min="9986" max="9986" width="12.140625" style="43" customWidth="1"/>
    <col min="9987" max="9987" width="12.28515625" style="43" customWidth="1"/>
    <col min="9988" max="9989" width="12.42578125" style="43" customWidth="1"/>
    <col min="9990" max="9991" width="12" style="43" customWidth="1"/>
    <col min="9992" max="10240" width="9.140625" style="43"/>
    <col min="10241" max="10241" width="16.42578125" style="43" customWidth="1"/>
    <col min="10242" max="10242" width="12.140625" style="43" customWidth="1"/>
    <col min="10243" max="10243" width="12.28515625" style="43" customWidth="1"/>
    <col min="10244" max="10245" width="12.42578125" style="43" customWidth="1"/>
    <col min="10246" max="10247" width="12" style="43" customWidth="1"/>
    <col min="10248" max="10496" width="9.140625" style="43"/>
    <col min="10497" max="10497" width="16.42578125" style="43" customWidth="1"/>
    <col min="10498" max="10498" width="12.140625" style="43" customWidth="1"/>
    <col min="10499" max="10499" width="12.28515625" style="43" customWidth="1"/>
    <col min="10500" max="10501" width="12.42578125" style="43" customWidth="1"/>
    <col min="10502" max="10503" width="12" style="43" customWidth="1"/>
    <col min="10504" max="10752" width="9.140625" style="43"/>
    <col min="10753" max="10753" width="16.42578125" style="43" customWidth="1"/>
    <col min="10754" max="10754" width="12.140625" style="43" customWidth="1"/>
    <col min="10755" max="10755" width="12.28515625" style="43" customWidth="1"/>
    <col min="10756" max="10757" width="12.42578125" style="43" customWidth="1"/>
    <col min="10758" max="10759" width="12" style="43" customWidth="1"/>
    <col min="10760" max="11008" width="9.140625" style="43"/>
    <col min="11009" max="11009" width="16.42578125" style="43" customWidth="1"/>
    <col min="11010" max="11010" width="12.140625" style="43" customWidth="1"/>
    <col min="11011" max="11011" width="12.28515625" style="43" customWidth="1"/>
    <col min="11012" max="11013" width="12.42578125" style="43" customWidth="1"/>
    <col min="11014" max="11015" width="12" style="43" customWidth="1"/>
    <col min="11016" max="11264" width="9.140625" style="43"/>
    <col min="11265" max="11265" width="16.42578125" style="43" customWidth="1"/>
    <col min="11266" max="11266" width="12.140625" style="43" customWidth="1"/>
    <col min="11267" max="11267" width="12.28515625" style="43" customWidth="1"/>
    <col min="11268" max="11269" width="12.42578125" style="43" customWidth="1"/>
    <col min="11270" max="11271" width="12" style="43" customWidth="1"/>
    <col min="11272" max="11520" width="9.140625" style="43"/>
    <col min="11521" max="11521" width="16.42578125" style="43" customWidth="1"/>
    <col min="11522" max="11522" width="12.140625" style="43" customWidth="1"/>
    <col min="11523" max="11523" width="12.28515625" style="43" customWidth="1"/>
    <col min="11524" max="11525" width="12.42578125" style="43" customWidth="1"/>
    <col min="11526" max="11527" width="12" style="43" customWidth="1"/>
    <col min="11528" max="11776" width="9.140625" style="43"/>
    <col min="11777" max="11777" width="16.42578125" style="43" customWidth="1"/>
    <col min="11778" max="11778" width="12.140625" style="43" customWidth="1"/>
    <col min="11779" max="11779" width="12.28515625" style="43" customWidth="1"/>
    <col min="11780" max="11781" width="12.42578125" style="43" customWidth="1"/>
    <col min="11782" max="11783" width="12" style="43" customWidth="1"/>
    <col min="11784" max="12032" width="9.140625" style="43"/>
    <col min="12033" max="12033" width="16.42578125" style="43" customWidth="1"/>
    <col min="12034" max="12034" width="12.140625" style="43" customWidth="1"/>
    <col min="12035" max="12035" width="12.28515625" style="43" customWidth="1"/>
    <col min="12036" max="12037" width="12.42578125" style="43" customWidth="1"/>
    <col min="12038" max="12039" width="12" style="43" customWidth="1"/>
    <col min="12040" max="12288" width="9.140625" style="43"/>
    <col min="12289" max="12289" width="16.42578125" style="43" customWidth="1"/>
    <col min="12290" max="12290" width="12.140625" style="43" customWidth="1"/>
    <col min="12291" max="12291" width="12.28515625" style="43" customWidth="1"/>
    <col min="12292" max="12293" width="12.42578125" style="43" customWidth="1"/>
    <col min="12294" max="12295" width="12" style="43" customWidth="1"/>
    <col min="12296" max="12544" width="9.140625" style="43"/>
    <col min="12545" max="12545" width="16.42578125" style="43" customWidth="1"/>
    <col min="12546" max="12546" width="12.140625" style="43" customWidth="1"/>
    <col min="12547" max="12547" width="12.28515625" style="43" customWidth="1"/>
    <col min="12548" max="12549" width="12.42578125" style="43" customWidth="1"/>
    <col min="12550" max="12551" width="12" style="43" customWidth="1"/>
    <col min="12552" max="12800" width="9.140625" style="43"/>
    <col min="12801" max="12801" width="16.42578125" style="43" customWidth="1"/>
    <col min="12802" max="12802" width="12.140625" style="43" customWidth="1"/>
    <col min="12803" max="12803" width="12.28515625" style="43" customWidth="1"/>
    <col min="12804" max="12805" width="12.42578125" style="43" customWidth="1"/>
    <col min="12806" max="12807" width="12" style="43" customWidth="1"/>
    <col min="12808" max="13056" width="9.140625" style="43"/>
    <col min="13057" max="13057" width="16.42578125" style="43" customWidth="1"/>
    <col min="13058" max="13058" width="12.140625" style="43" customWidth="1"/>
    <col min="13059" max="13059" width="12.28515625" style="43" customWidth="1"/>
    <col min="13060" max="13061" width="12.42578125" style="43" customWidth="1"/>
    <col min="13062" max="13063" width="12" style="43" customWidth="1"/>
    <col min="13064" max="13312" width="9.140625" style="43"/>
    <col min="13313" max="13313" width="16.42578125" style="43" customWidth="1"/>
    <col min="13314" max="13314" width="12.140625" style="43" customWidth="1"/>
    <col min="13315" max="13315" width="12.28515625" style="43" customWidth="1"/>
    <col min="13316" max="13317" width="12.42578125" style="43" customWidth="1"/>
    <col min="13318" max="13319" width="12" style="43" customWidth="1"/>
    <col min="13320" max="13568" width="9.140625" style="43"/>
    <col min="13569" max="13569" width="16.42578125" style="43" customWidth="1"/>
    <col min="13570" max="13570" width="12.140625" style="43" customWidth="1"/>
    <col min="13571" max="13571" width="12.28515625" style="43" customWidth="1"/>
    <col min="13572" max="13573" width="12.42578125" style="43" customWidth="1"/>
    <col min="13574" max="13575" width="12" style="43" customWidth="1"/>
    <col min="13576" max="13824" width="9.140625" style="43"/>
    <col min="13825" max="13825" width="16.42578125" style="43" customWidth="1"/>
    <col min="13826" max="13826" width="12.140625" style="43" customWidth="1"/>
    <col min="13827" max="13827" width="12.28515625" style="43" customWidth="1"/>
    <col min="13828" max="13829" width="12.42578125" style="43" customWidth="1"/>
    <col min="13830" max="13831" width="12" style="43" customWidth="1"/>
    <col min="13832" max="14080" width="9.140625" style="43"/>
    <col min="14081" max="14081" width="16.42578125" style="43" customWidth="1"/>
    <col min="14082" max="14082" width="12.140625" style="43" customWidth="1"/>
    <col min="14083" max="14083" width="12.28515625" style="43" customWidth="1"/>
    <col min="14084" max="14085" width="12.42578125" style="43" customWidth="1"/>
    <col min="14086" max="14087" width="12" style="43" customWidth="1"/>
    <col min="14088" max="14336" width="9.140625" style="43"/>
    <col min="14337" max="14337" width="16.42578125" style="43" customWidth="1"/>
    <col min="14338" max="14338" width="12.140625" style="43" customWidth="1"/>
    <col min="14339" max="14339" width="12.28515625" style="43" customWidth="1"/>
    <col min="14340" max="14341" width="12.42578125" style="43" customWidth="1"/>
    <col min="14342" max="14343" width="12" style="43" customWidth="1"/>
    <col min="14344" max="14592" width="9.140625" style="43"/>
    <col min="14593" max="14593" width="16.42578125" style="43" customWidth="1"/>
    <col min="14594" max="14594" width="12.140625" style="43" customWidth="1"/>
    <col min="14595" max="14595" width="12.28515625" style="43" customWidth="1"/>
    <col min="14596" max="14597" width="12.42578125" style="43" customWidth="1"/>
    <col min="14598" max="14599" width="12" style="43" customWidth="1"/>
    <col min="14600" max="14848" width="9.140625" style="43"/>
    <col min="14849" max="14849" width="16.42578125" style="43" customWidth="1"/>
    <col min="14850" max="14850" width="12.140625" style="43" customWidth="1"/>
    <col min="14851" max="14851" width="12.28515625" style="43" customWidth="1"/>
    <col min="14852" max="14853" width="12.42578125" style="43" customWidth="1"/>
    <col min="14854" max="14855" width="12" style="43" customWidth="1"/>
    <col min="14856" max="15104" width="9.140625" style="43"/>
    <col min="15105" max="15105" width="16.42578125" style="43" customWidth="1"/>
    <col min="15106" max="15106" width="12.140625" style="43" customWidth="1"/>
    <col min="15107" max="15107" width="12.28515625" style="43" customWidth="1"/>
    <col min="15108" max="15109" width="12.42578125" style="43" customWidth="1"/>
    <col min="15110" max="15111" width="12" style="43" customWidth="1"/>
    <col min="15112" max="15360" width="9.140625" style="43"/>
    <col min="15361" max="15361" width="16.42578125" style="43" customWidth="1"/>
    <col min="15362" max="15362" width="12.140625" style="43" customWidth="1"/>
    <col min="15363" max="15363" width="12.28515625" style="43" customWidth="1"/>
    <col min="15364" max="15365" width="12.42578125" style="43" customWidth="1"/>
    <col min="15366" max="15367" width="12" style="43" customWidth="1"/>
    <col min="15368" max="15616" width="9.140625" style="43"/>
    <col min="15617" max="15617" width="16.42578125" style="43" customWidth="1"/>
    <col min="15618" max="15618" width="12.140625" style="43" customWidth="1"/>
    <col min="15619" max="15619" width="12.28515625" style="43" customWidth="1"/>
    <col min="15620" max="15621" width="12.42578125" style="43" customWidth="1"/>
    <col min="15622" max="15623" width="12" style="43" customWidth="1"/>
    <col min="15624" max="15872" width="9.140625" style="43"/>
    <col min="15873" max="15873" width="16.42578125" style="43" customWidth="1"/>
    <col min="15874" max="15874" width="12.140625" style="43" customWidth="1"/>
    <col min="15875" max="15875" width="12.28515625" style="43" customWidth="1"/>
    <col min="15876" max="15877" width="12.42578125" style="43" customWidth="1"/>
    <col min="15878" max="15879" width="12" style="43" customWidth="1"/>
    <col min="15880" max="16128" width="9.140625" style="43"/>
    <col min="16129" max="16129" width="16.42578125" style="43" customWidth="1"/>
    <col min="16130" max="16130" width="12.140625" style="43" customWidth="1"/>
    <col min="16131" max="16131" width="12.28515625" style="43" customWidth="1"/>
    <col min="16132" max="16133" width="12.42578125" style="43" customWidth="1"/>
    <col min="16134" max="16135" width="12" style="43" customWidth="1"/>
    <col min="16136" max="16384" width="9.140625" style="43"/>
  </cols>
  <sheetData>
    <row r="32" ht="51.75" customHeight="1"/>
    <row r="33" spans="1:8" ht="42.75" customHeight="1">
      <c r="A33" s="45" t="s">
        <v>44</v>
      </c>
      <c r="B33" s="45"/>
      <c r="C33" s="45"/>
      <c r="D33" s="45"/>
      <c r="E33" s="45"/>
      <c r="F33" s="45"/>
      <c r="G33" s="45"/>
    </row>
    <row r="34" spans="1:8" ht="4.5" customHeight="1"/>
    <row r="35" spans="1:8">
      <c r="A35" s="43" t="s">
        <v>1</v>
      </c>
    </row>
    <row r="36" spans="1:8">
      <c r="F36" s="44" t="s">
        <v>45</v>
      </c>
    </row>
    <row r="37" spans="1:8" ht="21.75" customHeight="1">
      <c r="A37" s="46" t="s">
        <v>46</v>
      </c>
      <c r="B37" s="47" t="s">
        <v>47</v>
      </c>
      <c r="C37" s="47"/>
      <c r="D37" s="47"/>
      <c r="E37" s="47" t="s">
        <v>48</v>
      </c>
      <c r="F37" s="47"/>
      <c r="G37" s="47"/>
    </row>
    <row r="38" spans="1:8" ht="21.75" customHeight="1">
      <c r="A38" s="48"/>
      <c r="B38" s="49" t="s">
        <v>9</v>
      </c>
      <c r="C38" s="49" t="s">
        <v>10</v>
      </c>
      <c r="D38" s="49" t="s">
        <v>11</v>
      </c>
      <c r="E38" s="49" t="s">
        <v>9</v>
      </c>
      <c r="F38" s="49" t="s">
        <v>10</v>
      </c>
      <c r="G38" s="49" t="s">
        <v>11</v>
      </c>
    </row>
    <row r="39" spans="1:8" s="53" customFormat="1" ht="15.75" customHeight="1">
      <c r="A39" s="50" t="s">
        <v>49</v>
      </c>
      <c r="B39" s="51">
        <v>16478</v>
      </c>
      <c r="C39" s="51">
        <v>21686.6</v>
      </c>
      <c r="D39" s="51">
        <f>(C39/B39)*100</f>
        <v>131.60941861876441</v>
      </c>
      <c r="E39" s="51">
        <v>6319</v>
      </c>
      <c r="F39" s="51">
        <v>7769.3</v>
      </c>
      <c r="G39" s="51">
        <f t="shared" ref="G39:G55" si="0">(F39/E39)*100</f>
        <v>122.95141636334863</v>
      </c>
      <c r="H39" s="52"/>
    </row>
    <row r="40" spans="1:8" s="53" customFormat="1" ht="15.75" customHeight="1">
      <c r="A40" s="54" t="s">
        <v>50</v>
      </c>
      <c r="B40" s="55">
        <v>20949</v>
      </c>
      <c r="C40" s="55">
        <v>21119.599999999999</v>
      </c>
      <c r="D40" s="55">
        <f t="shared" ref="D40:D55" si="1">(C40/B40)*100</f>
        <v>100.81435868060527</v>
      </c>
      <c r="E40" s="55">
        <v>7196</v>
      </c>
      <c r="F40" s="55">
        <v>6255.4</v>
      </c>
      <c r="G40" s="55">
        <f t="shared" si="0"/>
        <v>86.928849360755962</v>
      </c>
    </row>
    <row r="41" spans="1:8" s="53" customFormat="1" ht="15.75" customHeight="1">
      <c r="A41" s="54" t="s">
        <v>51</v>
      </c>
      <c r="B41" s="55">
        <v>34396</v>
      </c>
      <c r="C41" s="55">
        <v>37493.300000000003</v>
      </c>
      <c r="D41" s="55">
        <f t="shared" si="1"/>
        <v>109.00482614257471</v>
      </c>
      <c r="E41" s="55">
        <v>14965</v>
      </c>
      <c r="F41" s="55">
        <v>11443.9</v>
      </c>
      <c r="G41" s="55">
        <f t="shared" si="0"/>
        <v>76.471099231540265</v>
      </c>
    </row>
    <row r="42" spans="1:8" s="53" customFormat="1" ht="15.75" customHeight="1">
      <c r="A42" s="54" t="s">
        <v>52</v>
      </c>
      <c r="B42" s="55">
        <v>14232</v>
      </c>
      <c r="C42" s="55">
        <v>15816.2</v>
      </c>
      <c r="D42" s="55">
        <f t="shared" si="1"/>
        <v>111.13125351320967</v>
      </c>
      <c r="E42" s="55">
        <v>4474</v>
      </c>
      <c r="F42" s="55">
        <v>4819.3</v>
      </c>
      <c r="G42" s="55">
        <f t="shared" si="0"/>
        <v>107.71792579347341</v>
      </c>
    </row>
    <row r="43" spans="1:8" s="53" customFormat="1" ht="15.75" customHeight="1">
      <c r="A43" s="54" t="s">
        <v>53</v>
      </c>
      <c r="B43" s="55">
        <v>165799.4</v>
      </c>
      <c r="C43" s="55">
        <v>195991.6</v>
      </c>
      <c r="D43" s="55">
        <f t="shared" si="1"/>
        <v>118.21007796168142</v>
      </c>
      <c r="E43" s="55">
        <v>38506</v>
      </c>
      <c r="F43" s="55">
        <v>8509</v>
      </c>
      <c r="G43" s="55">
        <f t="shared" si="0"/>
        <v>22.097854879758998</v>
      </c>
    </row>
    <row r="44" spans="1:8" s="53" customFormat="1" ht="15.75" customHeight="1">
      <c r="A44" s="54" t="s">
        <v>54</v>
      </c>
      <c r="B44" s="55">
        <v>18256</v>
      </c>
      <c r="C44" s="55">
        <v>95694.1</v>
      </c>
      <c r="D44" s="55">
        <f t="shared" si="1"/>
        <v>524.17890008764243</v>
      </c>
      <c r="E44" s="55">
        <v>5591</v>
      </c>
      <c r="F44" s="55">
        <v>14553.1</v>
      </c>
      <c r="G44" s="55">
        <f t="shared" si="0"/>
        <v>260.2951171525666</v>
      </c>
    </row>
    <row r="45" spans="1:8" s="53" customFormat="1" ht="15.75" customHeight="1">
      <c r="A45" s="54" t="s">
        <v>55</v>
      </c>
      <c r="B45" s="55">
        <v>24732</v>
      </c>
      <c r="C45" s="55">
        <v>44280.5</v>
      </c>
      <c r="D45" s="55">
        <f t="shared" si="1"/>
        <v>179.04132298237101</v>
      </c>
      <c r="E45" s="55">
        <v>9088</v>
      </c>
      <c r="F45" s="55">
        <v>14023.2</v>
      </c>
      <c r="G45" s="55">
        <f t="shared" si="0"/>
        <v>154.30457746478874</v>
      </c>
    </row>
    <row r="46" spans="1:8" s="53" customFormat="1" ht="15.75" customHeight="1">
      <c r="A46" s="54" t="s">
        <v>56</v>
      </c>
      <c r="B46" s="55">
        <v>95947.7</v>
      </c>
      <c r="C46" s="55">
        <v>80035.600000000006</v>
      </c>
      <c r="D46" s="55">
        <f t="shared" si="1"/>
        <v>83.415860932570567</v>
      </c>
      <c r="E46" s="55">
        <v>27140.5</v>
      </c>
      <c r="F46" s="55">
        <v>41657.300000000003</v>
      </c>
      <c r="G46" s="55">
        <f t="shared" si="0"/>
        <v>153.48759234354563</v>
      </c>
    </row>
    <row r="47" spans="1:8" s="53" customFormat="1" ht="15.75" customHeight="1">
      <c r="A47" s="54" t="s">
        <v>57</v>
      </c>
      <c r="B47" s="55">
        <v>80509</v>
      </c>
      <c r="C47" s="55">
        <v>131325.5</v>
      </c>
      <c r="D47" s="55">
        <f t="shared" si="1"/>
        <v>163.11903017053996</v>
      </c>
      <c r="E47" s="55">
        <v>46667</v>
      </c>
      <c r="F47" s="55">
        <v>30606.1</v>
      </c>
      <c r="G47" s="55">
        <f t="shared" si="0"/>
        <v>65.584031542631834</v>
      </c>
    </row>
    <row r="48" spans="1:8" s="53" customFormat="1" ht="15.75" customHeight="1">
      <c r="A48" s="54" t="s">
        <v>58</v>
      </c>
      <c r="B48" s="55">
        <v>28088</v>
      </c>
      <c r="C48" s="55">
        <v>22029.599999999999</v>
      </c>
      <c r="D48" s="55">
        <f t="shared" si="1"/>
        <v>78.430646539447451</v>
      </c>
      <c r="E48" s="55">
        <v>14971</v>
      </c>
      <c r="F48" s="55">
        <v>5549.6</v>
      </c>
      <c r="G48" s="55">
        <f t="shared" si="0"/>
        <v>37.069000066795809</v>
      </c>
    </row>
    <row r="49" spans="1:7" s="53" customFormat="1" ht="15.75" customHeight="1">
      <c r="A49" s="54" t="s">
        <v>59</v>
      </c>
      <c r="B49" s="55">
        <v>31279</v>
      </c>
      <c r="C49" s="55">
        <v>40686.400000000001</v>
      </c>
      <c r="D49" s="55">
        <f t="shared" si="1"/>
        <v>130.07576968573164</v>
      </c>
      <c r="E49" s="55">
        <v>14595</v>
      </c>
      <c r="F49" s="55">
        <v>22764.400000000001</v>
      </c>
      <c r="G49" s="55">
        <f t="shared" si="0"/>
        <v>155.97396368619391</v>
      </c>
    </row>
    <row r="50" spans="1:7" s="53" customFormat="1" ht="15.75" customHeight="1">
      <c r="A50" s="54" t="s">
        <v>60</v>
      </c>
      <c r="B50" s="55">
        <v>25645</v>
      </c>
      <c r="C50" s="55">
        <v>29619.9</v>
      </c>
      <c r="D50" s="55">
        <f t="shared" si="1"/>
        <v>115.49970754533048</v>
      </c>
      <c r="E50" s="55">
        <v>11492</v>
      </c>
      <c r="F50" s="55">
        <v>13786.6</v>
      </c>
      <c r="G50" s="55">
        <f t="shared" si="0"/>
        <v>119.96693351896973</v>
      </c>
    </row>
    <row r="51" spans="1:7" s="53" customFormat="1" ht="15.75" customHeight="1">
      <c r="A51" s="54" t="s">
        <v>61</v>
      </c>
      <c r="B51" s="55">
        <v>80390</v>
      </c>
      <c r="C51" s="55">
        <v>114127.3</v>
      </c>
      <c r="D51" s="55">
        <f t="shared" si="1"/>
        <v>141.96703570095784</v>
      </c>
      <c r="E51" s="55">
        <v>39636</v>
      </c>
      <c r="F51" s="55">
        <v>68502.3</v>
      </c>
      <c r="G51" s="55">
        <f t="shared" si="0"/>
        <v>172.82848925219497</v>
      </c>
    </row>
    <row r="52" spans="1:7" s="53" customFormat="1" ht="15.75" customHeight="1">
      <c r="A52" s="54" t="s">
        <v>62</v>
      </c>
      <c r="B52" s="55">
        <v>39743</v>
      </c>
      <c r="C52" s="55">
        <v>84636.9</v>
      </c>
      <c r="D52" s="55">
        <f t="shared" si="1"/>
        <v>212.96052134967161</v>
      </c>
      <c r="E52" s="55">
        <v>16760.5</v>
      </c>
      <c r="F52" s="55">
        <v>37347</v>
      </c>
      <c r="G52" s="55">
        <f t="shared" si="0"/>
        <v>222.8274812803914</v>
      </c>
    </row>
    <row r="53" spans="1:7" s="53" customFormat="1" ht="15.75" customHeight="1">
      <c r="A53" s="54" t="s">
        <v>63</v>
      </c>
      <c r="B53" s="55">
        <v>34339</v>
      </c>
      <c r="C53" s="55">
        <v>42963.9</v>
      </c>
      <c r="D53" s="55">
        <f>(C53/B53)*100</f>
        <v>125.11692244969277</v>
      </c>
      <c r="E53" s="55">
        <v>16272</v>
      </c>
      <c r="F53" s="55">
        <v>22341.1</v>
      </c>
      <c r="G53" s="55">
        <f t="shared" si="0"/>
        <v>137.29781219272368</v>
      </c>
    </row>
    <row r="54" spans="1:7" s="53" customFormat="1" ht="15.75" customHeight="1">
      <c r="A54" s="54" t="s">
        <v>64</v>
      </c>
      <c r="B54" s="55">
        <v>751152.8</v>
      </c>
      <c r="C54" s="55">
        <v>981179.5</v>
      </c>
      <c r="D54" s="55">
        <f t="shared" si="1"/>
        <v>130.62315683307045</v>
      </c>
      <c r="E54" s="55">
        <v>209671</v>
      </c>
      <c r="F54" s="55">
        <v>275884</v>
      </c>
      <c r="G54" s="55">
        <f t="shared" si="0"/>
        <v>131.57947451006578</v>
      </c>
    </row>
    <row r="55" spans="1:7" s="53" customFormat="1" ht="15.75" customHeight="1">
      <c r="A55" s="56" t="s">
        <v>65</v>
      </c>
      <c r="B55" s="57">
        <f>SUM(B39:B54)</f>
        <v>1461935.9000000001</v>
      </c>
      <c r="C55" s="57">
        <f>SUM(C39:C54)</f>
        <v>1958686.5</v>
      </c>
      <c r="D55" s="57">
        <f t="shared" si="1"/>
        <v>133.97895899539779</v>
      </c>
      <c r="E55" s="57">
        <f>SUM(E39:E54)</f>
        <v>483344</v>
      </c>
      <c r="F55" s="57">
        <f>SUM(F39:F54)</f>
        <v>585811.6</v>
      </c>
      <c r="G55" s="57">
        <f t="shared" si="0"/>
        <v>121.1997252474428</v>
      </c>
    </row>
    <row r="56" spans="1:7" s="53" customFormat="1" ht="14.25" customHeight="1">
      <c r="A56" s="58"/>
      <c r="B56" s="55"/>
      <c r="C56" s="55"/>
      <c r="D56" s="55"/>
      <c r="E56" s="59"/>
      <c r="F56" s="55"/>
      <c r="G56" s="55"/>
    </row>
    <row r="57" spans="1:7" s="53" customFormat="1" ht="14.25" customHeight="1">
      <c r="A57" s="58"/>
      <c r="B57" s="55"/>
      <c r="C57" s="55"/>
      <c r="D57" s="55"/>
      <c r="E57" s="59"/>
      <c r="F57" s="55"/>
      <c r="G57" s="55"/>
    </row>
    <row r="58" spans="1:7" s="53" customFormat="1" ht="14.25" customHeight="1">
      <c r="A58" s="58"/>
      <c r="B58" s="55"/>
      <c r="C58" s="55"/>
      <c r="D58" s="55"/>
      <c r="E58" s="59"/>
      <c r="F58" s="55"/>
      <c r="G58" s="55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H11" sqref="H11"/>
    </sheetView>
  </sheetViews>
  <sheetFormatPr defaultRowHeight="12.75"/>
  <cols>
    <col min="1" max="1" width="5.28515625" style="83" customWidth="1"/>
    <col min="2" max="2" width="37.85546875" style="546" customWidth="1"/>
    <col min="3" max="3" width="8" style="83" customWidth="1"/>
    <col min="4" max="4" width="10" style="83" customWidth="1"/>
    <col min="5" max="5" width="8.42578125" style="83" customWidth="1"/>
    <col min="6" max="256" width="9.140625" style="82"/>
    <col min="257" max="257" width="5.28515625" style="82" customWidth="1"/>
    <col min="258" max="258" width="37.85546875" style="82" customWidth="1"/>
    <col min="259" max="259" width="8" style="82" customWidth="1"/>
    <col min="260" max="260" width="10" style="82" customWidth="1"/>
    <col min="261" max="261" width="8.42578125" style="82" customWidth="1"/>
    <col min="262" max="512" width="9.140625" style="82"/>
    <col min="513" max="513" width="5.28515625" style="82" customWidth="1"/>
    <col min="514" max="514" width="37.85546875" style="82" customWidth="1"/>
    <col min="515" max="515" width="8" style="82" customWidth="1"/>
    <col min="516" max="516" width="10" style="82" customWidth="1"/>
    <col min="517" max="517" width="8.42578125" style="82" customWidth="1"/>
    <col min="518" max="768" width="9.140625" style="82"/>
    <col min="769" max="769" width="5.28515625" style="82" customWidth="1"/>
    <col min="770" max="770" width="37.85546875" style="82" customWidth="1"/>
    <col min="771" max="771" width="8" style="82" customWidth="1"/>
    <col min="772" max="772" width="10" style="82" customWidth="1"/>
    <col min="773" max="773" width="8.42578125" style="82" customWidth="1"/>
    <col min="774" max="1024" width="9.140625" style="82"/>
    <col min="1025" max="1025" width="5.28515625" style="82" customWidth="1"/>
    <col min="1026" max="1026" width="37.85546875" style="82" customWidth="1"/>
    <col min="1027" max="1027" width="8" style="82" customWidth="1"/>
    <col min="1028" max="1028" width="10" style="82" customWidth="1"/>
    <col min="1029" max="1029" width="8.42578125" style="82" customWidth="1"/>
    <col min="1030" max="1280" width="9.140625" style="82"/>
    <col min="1281" max="1281" width="5.28515625" style="82" customWidth="1"/>
    <col min="1282" max="1282" width="37.85546875" style="82" customWidth="1"/>
    <col min="1283" max="1283" width="8" style="82" customWidth="1"/>
    <col min="1284" max="1284" width="10" style="82" customWidth="1"/>
    <col min="1285" max="1285" width="8.42578125" style="82" customWidth="1"/>
    <col min="1286" max="1536" width="9.140625" style="82"/>
    <col min="1537" max="1537" width="5.28515625" style="82" customWidth="1"/>
    <col min="1538" max="1538" width="37.85546875" style="82" customWidth="1"/>
    <col min="1539" max="1539" width="8" style="82" customWidth="1"/>
    <col min="1540" max="1540" width="10" style="82" customWidth="1"/>
    <col min="1541" max="1541" width="8.42578125" style="82" customWidth="1"/>
    <col min="1542" max="1792" width="9.140625" style="82"/>
    <col min="1793" max="1793" width="5.28515625" style="82" customWidth="1"/>
    <col min="1794" max="1794" width="37.85546875" style="82" customWidth="1"/>
    <col min="1795" max="1795" width="8" style="82" customWidth="1"/>
    <col min="1796" max="1796" width="10" style="82" customWidth="1"/>
    <col min="1797" max="1797" width="8.42578125" style="82" customWidth="1"/>
    <col min="1798" max="2048" width="9.140625" style="82"/>
    <col min="2049" max="2049" width="5.28515625" style="82" customWidth="1"/>
    <col min="2050" max="2050" width="37.85546875" style="82" customWidth="1"/>
    <col min="2051" max="2051" width="8" style="82" customWidth="1"/>
    <col min="2052" max="2052" width="10" style="82" customWidth="1"/>
    <col min="2053" max="2053" width="8.42578125" style="82" customWidth="1"/>
    <col min="2054" max="2304" width="9.140625" style="82"/>
    <col min="2305" max="2305" width="5.28515625" style="82" customWidth="1"/>
    <col min="2306" max="2306" width="37.85546875" style="82" customWidth="1"/>
    <col min="2307" max="2307" width="8" style="82" customWidth="1"/>
    <col min="2308" max="2308" width="10" style="82" customWidth="1"/>
    <col min="2309" max="2309" width="8.42578125" style="82" customWidth="1"/>
    <col min="2310" max="2560" width="9.140625" style="82"/>
    <col min="2561" max="2561" width="5.28515625" style="82" customWidth="1"/>
    <col min="2562" max="2562" width="37.85546875" style="82" customWidth="1"/>
    <col min="2563" max="2563" width="8" style="82" customWidth="1"/>
    <col min="2564" max="2564" width="10" style="82" customWidth="1"/>
    <col min="2565" max="2565" width="8.42578125" style="82" customWidth="1"/>
    <col min="2566" max="2816" width="9.140625" style="82"/>
    <col min="2817" max="2817" width="5.28515625" style="82" customWidth="1"/>
    <col min="2818" max="2818" width="37.85546875" style="82" customWidth="1"/>
    <col min="2819" max="2819" width="8" style="82" customWidth="1"/>
    <col min="2820" max="2820" width="10" style="82" customWidth="1"/>
    <col min="2821" max="2821" width="8.42578125" style="82" customWidth="1"/>
    <col min="2822" max="3072" width="9.140625" style="82"/>
    <col min="3073" max="3073" width="5.28515625" style="82" customWidth="1"/>
    <col min="3074" max="3074" width="37.85546875" style="82" customWidth="1"/>
    <col min="3075" max="3075" width="8" style="82" customWidth="1"/>
    <col min="3076" max="3076" width="10" style="82" customWidth="1"/>
    <col min="3077" max="3077" width="8.42578125" style="82" customWidth="1"/>
    <col min="3078" max="3328" width="9.140625" style="82"/>
    <col min="3329" max="3329" width="5.28515625" style="82" customWidth="1"/>
    <col min="3330" max="3330" width="37.85546875" style="82" customWidth="1"/>
    <col min="3331" max="3331" width="8" style="82" customWidth="1"/>
    <col min="3332" max="3332" width="10" style="82" customWidth="1"/>
    <col min="3333" max="3333" width="8.42578125" style="82" customWidth="1"/>
    <col min="3334" max="3584" width="9.140625" style="82"/>
    <col min="3585" max="3585" width="5.28515625" style="82" customWidth="1"/>
    <col min="3586" max="3586" width="37.85546875" style="82" customWidth="1"/>
    <col min="3587" max="3587" width="8" style="82" customWidth="1"/>
    <col min="3588" max="3588" width="10" style="82" customWidth="1"/>
    <col min="3589" max="3589" width="8.42578125" style="82" customWidth="1"/>
    <col min="3590" max="3840" width="9.140625" style="82"/>
    <col min="3841" max="3841" width="5.28515625" style="82" customWidth="1"/>
    <col min="3842" max="3842" width="37.85546875" style="82" customWidth="1"/>
    <col min="3843" max="3843" width="8" style="82" customWidth="1"/>
    <col min="3844" max="3844" width="10" style="82" customWidth="1"/>
    <col min="3845" max="3845" width="8.42578125" style="82" customWidth="1"/>
    <col min="3846" max="4096" width="9.140625" style="82"/>
    <col min="4097" max="4097" width="5.28515625" style="82" customWidth="1"/>
    <col min="4098" max="4098" width="37.85546875" style="82" customWidth="1"/>
    <col min="4099" max="4099" width="8" style="82" customWidth="1"/>
    <col min="4100" max="4100" width="10" style="82" customWidth="1"/>
    <col min="4101" max="4101" width="8.42578125" style="82" customWidth="1"/>
    <col min="4102" max="4352" width="9.140625" style="82"/>
    <col min="4353" max="4353" width="5.28515625" style="82" customWidth="1"/>
    <col min="4354" max="4354" width="37.85546875" style="82" customWidth="1"/>
    <col min="4355" max="4355" width="8" style="82" customWidth="1"/>
    <col min="4356" max="4356" width="10" style="82" customWidth="1"/>
    <col min="4357" max="4357" width="8.42578125" style="82" customWidth="1"/>
    <col min="4358" max="4608" width="9.140625" style="82"/>
    <col min="4609" max="4609" width="5.28515625" style="82" customWidth="1"/>
    <col min="4610" max="4610" width="37.85546875" style="82" customWidth="1"/>
    <col min="4611" max="4611" width="8" style="82" customWidth="1"/>
    <col min="4612" max="4612" width="10" style="82" customWidth="1"/>
    <col min="4613" max="4613" width="8.42578125" style="82" customWidth="1"/>
    <col min="4614" max="4864" width="9.140625" style="82"/>
    <col min="4865" max="4865" width="5.28515625" style="82" customWidth="1"/>
    <col min="4866" max="4866" width="37.85546875" style="82" customWidth="1"/>
    <col min="4867" max="4867" width="8" style="82" customWidth="1"/>
    <col min="4868" max="4868" width="10" style="82" customWidth="1"/>
    <col min="4869" max="4869" width="8.42578125" style="82" customWidth="1"/>
    <col min="4870" max="5120" width="9.140625" style="82"/>
    <col min="5121" max="5121" width="5.28515625" style="82" customWidth="1"/>
    <col min="5122" max="5122" width="37.85546875" style="82" customWidth="1"/>
    <col min="5123" max="5123" width="8" style="82" customWidth="1"/>
    <col min="5124" max="5124" width="10" style="82" customWidth="1"/>
    <col min="5125" max="5125" width="8.42578125" style="82" customWidth="1"/>
    <col min="5126" max="5376" width="9.140625" style="82"/>
    <col min="5377" max="5377" width="5.28515625" style="82" customWidth="1"/>
    <col min="5378" max="5378" width="37.85546875" style="82" customWidth="1"/>
    <col min="5379" max="5379" width="8" style="82" customWidth="1"/>
    <col min="5380" max="5380" width="10" style="82" customWidth="1"/>
    <col min="5381" max="5381" width="8.42578125" style="82" customWidth="1"/>
    <col min="5382" max="5632" width="9.140625" style="82"/>
    <col min="5633" max="5633" width="5.28515625" style="82" customWidth="1"/>
    <col min="5634" max="5634" width="37.85546875" style="82" customWidth="1"/>
    <col min="5635" max="5635" width="8" style="82" customWidth="1"/>
    <col min="5636" max="5636" width="10" style="82" customWidth="1"/>
    <col min="5637" max="5637" width="8.42578125" style="82" customWidth="1"/>
    <col min="5638" max="5888" width="9.140625" style="82"/>
    <col min="5889" max="5889" width="5.28515625" style="82" customWidth="1"/>
    <col min="5890" max="5890" width="37.85546875" style="82" customWidth="1"/>
    <col min="5891" max="5891" width="8" style="82" customWidth="1"/>
    <col min="5892" max="5892" width="10" style="82" customWidth="1"/>
    <col min="5893" max="5893" width="8.42578125" style="82" customWidth="1"/>
    <col min="5894" max="6144" width="9.140625" style="82"/>
    <col min="6145" max="6145" width="5.28515625" style="82" customWidth="1"/>
    <col min="6146" max="6146" width="37.85546875" style="82" customWidth="1"/>
    <col min="6147" max="6147" width="8" style="82" customWidth="1"/>
    <col min="6148" max="6148" width="10" style="82" customWidth="1"/>
    <col min="6149" max="6149" width="8.42578125" style="82" customWidth="1"/>
    <col min="6150" max="6400" width="9.140625" style="82"/>
    <col min="6401" max="6401" width="5.28515625" style="82" customWidth="1"/>
    <col min="6402" max="6402" width="37.85546875" style="82" customWidth="1"/>
    <col min="6403" max="6403" width="8" style="82" customWidth="1"/>
    <col min="6404" max="6404" width="10" style="82" customWidth="1"/>
    <col min="6405" max="6405" width="8.42578125" style="82" customWidth="1"/>
    <col min="6406" max="6656" width="9.140625" style="82"/>
    <col min="6657" max="6657" width="5.28515625" style="82" customWidth="1"/>
    <col min="6658" max="6658" width="37.85546875" style="82" customWidth="1"/>
    <col min="6659" max="6659" width="8" style="82" customWidth="1"/>
    <col min="6660" max="6660" width="10" style="82" customWidth="1"/>
    <col min="6661" max="6661" width="8.42578125" style="82" customWidth="1"/>
    <col min="6662" max="6912" width="9.140625" style="82"/>
    <col min="6913" max="6913" width="5.28515625" style="82" customWidth="1"/>
    <col min="6914" max="6914" width="37.85546875" style="82" customWidth="1"/>
    <col min="6915" max="6915" width="8" style="82" customWidth="1"/>
    <col min="6916" max="6916" width="10" style="82" customWidth="1"/>
    <col min="6917" max="6917" width="8.42578125" style="82" customWidth="1"/>
    <col min="6918" max="7168" width="9.140625" style="82"/>
    <col min="7169" max="7169" width="5.28515625" style="82" customWidth="1"/>
    <col min="7170" max="7170" width="37.85546875" style="82" customWidth="1"/>
    <col min="7171" max="7171" width="8" style="82" customWidth="1"/>
    <col min="7172" max="7172" width="10" style="82" customWidth="1"/>
    <col min="7173" max="7173" width="8.42578125" style="82" customWidth="1"/>
    <col min="7174" max="7424" width="9.140625" style="82"/>
    <col min="7425" max="7425" width="5.28515625" style="82" customWidth="1"/>
    <col min="7426" max="7426" width="37.85546875" style="82" customWidth="1"/>
    <col min="7427" max="7427" width="8" style="82" customWidth="1"/>
    <col min="7428" max="7428" width="10" style="82" customWidth="1"/>
    <col min="7429" max="7429" width="8.42578125" style="82" customWidth="1"/>
    <col min="7430" max="7680" width="9.140625" style="82"/>
    <col min="7681" max="7681" width="5.28515625" style="82" customWidth="1"/>
    <col min="7682" max="7682" width="37.85546875" style="82" customWidth="1"/>
    <col min="7683" max="7683" width="8" style="82" customWidth="1"/>
    <col min="7684" max="7684" width="10" style="82" customWidth="1"/>
    <col min="7685" max="7685" width="8.42578125" style="82" customWidth="1"/>
    <col min="7686" max="7936" width="9.140625" style="82"/>
    <col min="7937" max="7937" width="5.28515625" style="82" customWidth="1"/>
    <col min="7938" max="7938" width="37.85546875" style="82" customWidth="1"/>
    <col min="7939" max="7939" width="8" style="82" customWidth="1"/>
    <col min="7940" max="7940" width="10" style="82" customWidth="1"/>
    <col min="7941" max="7941" width="8.42578125" style="82" customWidth="1"/>
    <col min="7942" max="8192" width="9.140625" style="82"/>
    <col min="8193" max="8193" width="5.28515625" style="82" customWidth="1"/>
    <col min="8194" max="8194" width="37.85546875" style="82" customWidth="1"/>
    <col min="8195" max="8195" width="8" style="82" customWidth="1"/>
    <col min="8196" max="8196" width="10" style="82" customWidth="1"/>
    <col min="8197" max="8197" width="8.42578125" style="82" customWidth="1"/>
    <col min="8198" max="8448" width="9.140625" style="82"/>
    <col min="8449" max="8449" width="5.28515625" style="82" customWidth="1"/>
    <col min="8450" max="8450" width="37.85546875" style="82" customWidth="1"/>
    <col min="8451" max="8451" width="8" style="82" customWidth="1"/>
    <col min="8452" max="8452" width="10" style="82" customWidth="1"/>
    <col min="8453" max="8453" width="8.42578125" style="82" customWidth="1"/>
    <col min="8454" max="8704" width="9.140625" style="82"/>
    <col min="8705" max="8705" width="5.28515625" style="82" customWidth="1"/>
    <col min="8706" max="8706" width="37.85546875" style="82" customWidth="1"/>
    <col min="8707" max="8707" width="8" style="82" customWidth="1"/>
    <col min="8708" max="8708" width="10" style="82" customWidth="1"/>
    <col min="8709" max="8709" width="8.42578125" style="82" customWidth="1"/>
    <col min="8710" max="8960" width="9.140625" style="82"/>
    <col min="8961" max="8961" width="5.28515625" style="82" customWidth="1"/>
    <col min="8962" max="8962" width="37.85546875" style="82" customWidth="1"/>
    <col min="8963" max="8963" width="8" style="82" customWidth="1"/>
    <col min="8964" max="8964" width="10" style="82" customWidth="1"/>
    <col min="8965" max="8965" width="8.42578125" style="82" customWidth="1"/>
    <col min="8966" max="9216" width="9.140625" style="82"/>
    <col min="9217" max="9217" width="5.28515625" style="82" customWidth="1"/>
    <col min="9218" max="9218" width="37.85546875" style="82" customWidth="1"/>
    <col min="9219" max="9219" width="8" style="82" customWidth="1"/>
    <col min="9220" max="9220" width="10" style="82" customWidth="1"/>
    <col min="9221" max="9221" width="8.42578125" style="82" customWidth="1"/>
    <col min="9222" max="9472" width="9.140625" style="82"/>
    <col min="9473" max="9473" width="5.28515625" style="82" customWidth="1"/>
    <col min="9474" max="9474" width="37.85546875" style="82" customWidth="1"/>
    <col min="9475" max="9475" width="8" style="82" customWidth="1"/>
    <col min="9476" max="9476" width="10" style="82" customWidth="1"/>
    <col min="9477" max="9477" width="8.42578125" style="82" customWidth="1"/>
    <col min="9478" max="9728" width="9.140625" style="82"/>
    <col min="9729" max="9729" width="5.28515625" style="82" customWidth="1"/>
    <col min="9730" max="9730" width="37.85546875" style="82" customWidth="1"/>
    <col min="9731" max="9731" width="8" style="82" customWidth="1"/>
    <col min="9732" max="9732" width="10" style="82" customWidth="1"/>
    <col min="9733" max="9733" width="8.42578125" style="82" customWidth="1"/>
    <col min="9734" max="9984" width="9.140625" style="82"/>
    <col min="9985" max="9985" width="5.28515625" style="82" customWidth="1"/>
    <col min="9986" max="9986" width="37.85546875" style="82" customWidth="1"/>
    <col min="9987" max="9987" width="8" style="82" customWidth="1"/>
    <col min="9988" max="9988" width="10" style="82" customWidth="1"/>
    <col min="9989" max="9989" width="8.42578125" style="82" customWidth="1"/>
    <col min="9990" max="10240" width="9.140625" style="82"/>
    <col min="10241" max="10241" width="5.28515625" style="82" customWidth="1"/>
    <col min="10242" max="10242" width="37.85546875" style="82" customWidth="1"/>
    <col min="10243" max="10243" width="8" style="82" customWidth="1"/>
    <col min="10244" max="10244" width="10" style="82" customWidth="1"/>
    <col min="10245" max="10245" width="8.42578125" style="82" customWidth="1"/>
    <col min="10246" max="10496" width="9.140625" style="82"/>
    <col min="10497" max="10497" width="5.28515625" style="82" customWidth="1"/>
    <col min="10498" max="10498" width="37.85546875" style="82" customWidth="1"/>
    <col min="10499" max="10499" width="8" style="82" customWidth="1"/>
    <col min="10500" max="10500" width="10" style="82" customWidth="1"/>
    <col min="10501" max="10501" width="8.42578125" style="82" customWidth="1"/>
    <col min="10502" max="10752" width="9.140625" style="82"/>
    <col min="10753" max="10753" width="5.28515625" style="82" customWidth="1"/>
    <col min="10754" max="10754" width="37.85546875" style="82" customWidth="1"/>
    <col min="10755" max="10755" width="8" style="82" customWidth="1"/>
    <col min="10756" max="10756" width="10" style="82" customWidth="1"/>
    <col min="10757" max="10757" width="8.42578125" style="82" customWidth="1"/>
    <col min="10758" max="11008" width="9.140625" style="82"/>
    <col min="11009" max="11009" width="5.28515625" style="82" customWidth="1"/>
    <col min="11010" max="11010" width="37.85546875" style="82" customWidth="1"/>
    <col min="11011" max="11011" width="8" style="82" customWidth="1"/>
    <col min="11012" max="11012" width="10" style="82" customWidth="1"/>
    <col min="11013" max="11013" width="8.42578125" style="82" customWidth="1"/>
    <col min="11014" max="11264" width="9.140625" style="82"/>
    <col min="11265" max="11265" width="5.28515625" style="82" customWidth="1"/>
    <col min="11266" max="11266" width="37.85546875" style="82" customWidth="1"/>
    <col min="11267" max="11267" width="8" style="82" customWidth="1"/>
    <col min="11268" max="11268" width="10" style="82" customWidth="1"/>
    <col min="11269" max="11269" width="8.42578125" style="82" customWidth="1"/>
    <col min="11270" max="11520" width="9.140625" style="82"/>
    <col min="11521" max="11521" width="5.28515625" style="82" customWidth="1"/>
    <col min="11522" max="11522" width="37.85546875" style="82" customWidth="1"/>
    <col min="11523" max="11523" width="8" style="82" customWidth="1"/>
    <col min="11524" max="11524" width="10" style="82" customWidth="1"/>
    <col min="11525" max="11525" width="8.42578125" style="82" customWidth="1"/>
    <col min="11526" max="11776" width="9.140625" style="82"/>
    <col min="11777" max="11777" width="5.28515625" style="82" customWidth="1"/>
    <col min="11778" max="11778" width="37.85546875" style="82" customWidth="1"/>
    <col min="11779" max="11779" width="8" style="82" customWidth="1"/>
    <col min="11780" max="11780" width="10" style="82" customWidth="1"/>
    <col min="11781" max="11781" width="8.42578125" style="82" customWidth="1"/>
    <col min="11782" max="12032" width="9.140625" style="82"/>
    <col min="12033" max="12033" width="5.28515625" style="82" customWidth="1"/>
    <col min="12034" max="12034" width="37.85546875" style="82" customWidth="1"/>
    <col min="12035" max="12035" width="8" style="82" customWidth="1"/>
    <col min="12036" max="12036" width="10" style="82" customWidth="1"/>
    <col min="12037" max="12037" width="8.42578125" style="82" customWidth="1"/>
    <col min="12038" max="12288" width="9.140625" style="82"/>
    <col min="12289" max="12289" width="5.28515625" style="82" customWidth="1"/>
    <col min="12290" max="12290" width="37.85546875" style="82" customWidth="1"/>
    <col min="12291" max="12291" width="8" style="82" customWidth="1"/>
    <col min="12292" max="12292" width="10" style="82" customWidth="1"/>
    <col min="12293" max="12293" width="8.42578125" style="82" customWidth="1"/>
    <col min="12294" max="12544" width="9.140625" style="82"/>
    <col min="12545" max="12545" width="5.28515625" style="82" customWidth="1"/>
    <col min="12546" max="12546" width="37.85546875" style="82" customWidth="1"/>
    <col min="12547" max="12547" width="8" style="82" customWidth="1"/>
    <col min="12548" max="12548" width="10" style="82" customWidth="1"/>
    <col min="12549" max="12549" width="8.42578125" style="82" customWidth="1"/>
    <col min="12550" max="12800" width="9.140625" style="82"/>
    <col min="12801" max="12801" width="5.28515625" style="82" customWidth="1"/>
    <col min="12802" max="12802" width="37.85546875" style="82" customWidth="1"/>
    <col min="12803" max="12803" width="8" style="82" customWidth="1"/>
    <col min="12804" max="12804" width="10" style="82" customWidth="1"/>
    <col min="12805" max="12805" width="8.42578125" style="82" customWidth="1"/>
    <col min="12806" max="13056" width="9.140625" style="82"/>
    <col min="13057" max="13057" width="5.28515625" style="82" customWidth="1"/>
    <col min="13058" max="13058" width="37.85546875" style="82" customWidth="1"/>
    <col min="13059" max="13059" width="8" style="82" customWidth="1"/>
    <col min="13060" max="13060" width="10" style="82" customWidth="1"/>
    <col min="13061" max="13061" width="8.42578125" style="82" customWidth="1"/>
    <col min="13062" max="13312" width="9.140625" style="82"/>
    <col min="13313" max="13313" width="5.28515625" style="82" customWidth="1"/>
    <col min="13314" max="13314" width="37.85546875" style="82" customWidth="1"/>
    <col min="13315" max="13315" width="8" style="82" customWidth="1"/>
    <col min="13316" max="13316" width="10" style="82" customWidth="1"/>
    <col min="13317" max="13317" width="8.42578125" style="82" customWidth="1"/>
    <col min="13318" max="13568" width="9.140625" style="82"/>
    <col min="13569" max="13569" width="5.28515625" style="82" customWidth="1"/>
    <col min="13570" max="13570" width="37.85546875" style="82" customWidth="1"/>
    <col min="13571" max="13571" width="8" style="82" customWidth="1"/>
    <col min="13572" max="13572" width="10" style="82" customWidth="1"/>
    <col min="13573" max="13573" width="8.42578125" style="82" customWidth="1"/>
    <col min="13574" max="13824" width="9.140625" style="82"/>
    <col min="13825" max="13825" width="5.28515625" style="82" customWidth="1"/>
    <col min="13826" max="13826" width="37.85546875" style="82" customWidth="1"/>
    <col min="13827" max="13827" width="8" style="82" customWidth="1"/>
    <col min="13828" max="13828" width="10" style="82" customWidth="1"/>
    <col min="13829" max="13829" width="8.42578125" style="82" customWidth="1"/>
    <col min="13830" max="14080" width="9.140625" style="82"/>
    <col min="14081" max="14081" width="5.28515625" style="82" customWidth="1"/>
    <col min="14082" max="14082" width="37.85546875" style="82" customWidth="1"/>
    <col min="14083" max="14083" width="8" style="82" customWidth="1"/>
    <col min="14084" max="14084" width="10" style="82" customWidth="1"/>
    <col min="14085" max="14085" width="8.42578125" style="82" customWidth="1"/>
    <col min="14086" max="14336" width="9.140625" style="82"/>
    <col min="14337" max="14337" width="5.28515625" style="82" customWidth="1"/>
    <col min="14338" max="14338" width="37.85546875" style="82" customWidth="1"/>
    <col min="14339" max="14339" width="8" style="82" customWidth="1"/>
    <col min="14340" max="14340" width="10" style="82" customWidth="1"/>
    <col min="14341" max="14341" width="8.42578125" style="82" customWidth="1"/>
    <col min="14342" max="14592" width="9.140625" style="82"/>
    <col min="14593" max="14593" width="5.28515625" style="82" customWidth="1"/>
    <col min="14594" max="14594" width="37.85546875" style="82" customWidth="1"/>
    <col min="14595" max="14595" width="8" style="82" customWidth="1"/>
    <col min="14596" max="14596" width="10" style="82" customWidth="1"/>
    <col min="14597" max="14597" width="8.42578125" style="82" customWidth="1"/>
    <col min="14598" max="14848" width="9.140625" style="82"/>
    <col min="14849" max="14849" width="5.28515625" style="82" customWidth="1"/>
    <col min="14850" max="14850" width="37.85546875" style="82" customWidth="1"/>
    <col min="14851" max="14851" width="8" style="82" customWidth="1"/>
    <col min="14852" max="14852" width="10" style="82" customWidth="1"/>
    <col min="14853" max="14853" width="8.42578125" style="82" customWidth="1"/>
    <col min="14854" max="15104" width="9.140625" style="82"/>
    <col min="15105" max="15105" width="5.28515625" style="82" customWidth="1"/>
    <col min="15106" max="15106" width="37.85546875" style="82" customWidth="1"/>
    <col min="15107" max="15107" width="8" style="82" customWidth="1"/>
    <col min="15108" max="15108" width="10" style="82" customWidth="1"/>
    <col min="15109" max="15109" width="8.42578125" style="82" customWidth="1"/>
    <col min="15110" max="15360" width="9.140625" style="82"/>
    <col min="15361" max="15361" width="5.28515625" style="82" customWidth="1"/>
    <col min="15362" max="15362" width="37.85546875" style="82" customWidth="1"/>
    <col min="15363" max="15363" width="8" style="82" customWidth="1"/>
    <col min="15364" max="15364" width="10" style="82" customWidth="1"/>
    <col min="15365" max="15365" width="8.42578125" style="82" customWidth="1"/>
    <col min="15366" max="15616" width="9.140625" style="82"/>
    <col min="15617" max="15617" width="5.28515625" style="82" customWidth="1"/>
    <col min="15618" max="15618" width="37.85546875" style="82" customWidth="1"/>
    <col min="15619" max="15619" width="8" style="82" customWidth="1"/>
    <col min="15620" max="15620" width="10" style="82" customWidth="1"/>
    <col min="15621" max="15621" width="8.42578125" style="82" customWidth="1"/>
    <col min="15622" max="15872" width="9.140625" style="82"/>
    <col min="15873" max="15873" width="5.28515625" style="82" customWidth="1"/>
    <col min="15874" max="15874" width="37.85546875" style="82" customWidth="1"/>
    <col min="15875" max="15875" width="8" style="82" customWidth="1"/>
    <col min="15876" max="15876" width="10" style="82" customWidth="1"/>
    <col min="15877" max="15877" width="8.42578125" style="82" customWidth="1"/>
    <col min="15878" max="16128" width="9.140625" style="82"/>
    <col min="16129" max="16129" width="5.28515625" style="82" customWidth="1"/>
    <col min="16130" max="16130" width="37.85546875" style="82" customWidth="1"/>
    <col min="16131" max="16131" width="8" style="82" customWidth="1"/>
    <col min="16132" max="16132" width="10" style="82" customWidth="1"/>
    <col min="16133" max="16133" width="8.42578125" style="82" customWidth="1"/>
    <col min="16134" max="16384" width="9.140625" style="82"/>
  </cols>
  <sheetData>
    <row r="1" spans="1:6" ht="15">
      <c r="B1" s="84" t="s">
        <v>499</v>
      </c>
      <c r="C1" s="84"/>
      <c r="D1" s="84"/>
    </row>
    <row r="2" spans="1:6" ht="11.25" customHeight="1">
      <c r="B2" s="532"/>
      <c r="C2" s="532"/>
      <c r="D2" s="532"/>
    </row>
    <row r="3" spans="1:6" ht="14.25" customHeight="1">
      <c r="B3" s="533" t="s">
        <v>477</v>
      </c>
    </row>
    <row r="4" spans="1:6" s="353" customFormat="1" ht="28.5" customHeight="1">
      <c r="A4" s="534" t="s">
        <v>3</v>
      </c>
      <c r="B4" s="535"/>
      <c r="C4" s="9">
        <v>2013</v>
      </c>
      <c r="D4" s="9">
        <v>2014</v>
      </c>
      <c r="E4" s="536" t="s">
        <v>70</v>
      </c>
    </row>
    <row r="5" spans="1:6" s="353" customFormat="1" ht="16.5" customHeight="1">
      <c r="A5" s="92" t="s">
        <v>500</v>
      </c>
      <c r="B5" s="92"/>
      <c r="C5" s="520">
        <v>29341</v>
      </c>
      <c r="D5" s="520">
        <v>29389</v>
      </c>
      <c r="E5" s="521">
        <f>D5/C5*100</f>
        <v>100.16359360621657</v>
      </c>
    </row>
    <row r="6" spans="1:6" s="353" customFormat="1" ht="15" customHeight="1">
      <c r="A6" s="537" t="s">
        <v>501</v>
      </c>
      <c r="B6" s="537"/>
      <c r="C6" s="360">
        <f>SUM(C7:C21)-C15</f>
        <v>79</v>
      </c>
      <c r="D6" s="360">
        <f>SUM(D7:D21)-D15</f>
        <v>91</v>
      </c>
      <c r="E6" s="449">
        <f>D6/C6*100</f>
        <v>115.18987341772151</v>
      </c>
    </row>
    <row r="7" spans="1:6" s="353" customFormat="1" ht="15" customHeight="1">
      <c r="A7" s="538" t="s">
        <v>502</v>
      </c>
      <c r="B7" s="539" t="s">
        <v>503</v>
      </c>
      <c r="C7" s="360">
        <v>1</v>
      </c>
      <c r="D7" s="360">
        <v>0</v>
      </c>
      <c r="E7" s="449">
        <v>0</v>
      </c>
    </row>
    <row r="8" spans="1:6" s="353" customFormat="1" ht="15" customHeight="1">
      <c r="A8" s="538"/>
      <c r="B8" s="539" t="s">
        <v>504</v>
      </c>
      <c r="C8" s="360">
        <v>0</v>
      </c>
      <c r="D8" s="360">
        <v>4</v>
      </c>
      <c r="E8" s="449">
        <v>0</v>
      </c>
    </row>
    <row r="9" spans="1:6" s="353" customFormat="1" ht="15" customHeight="1">
      <c r="A9" s="538"/>
      <c r="B9" s="539" t="s">
        <v>483</v>
      </c>
      <c r="C9" s="360">
        <v>6</v>
      </c>
      <c r="D9" s="360">
        <v>3</v>
      </c>
      <c r="E9" s="449">
        <v>0</v>
      </c>
    </row>
    <row r="10" spans="1:6" s="353" customFormat="1" ht="15" customHeight="1">
      <c r="A10" s="538"/>
      <c r="B10" s="539" t="s">
        <v>505</v>
      </c>
      <c r="C10" s="360">
        <v>0</v>
      </c>
      <c r="D10" s="360">
        <v>0</v>
      </c>
      <c r="E10" s="449">
        <v>0</v>
      </c>
    </row>
    <row r="11" spans="1:6" s="353" customFormat="1" ht="15" customHeight="1">
      <c r="A11" s="538"/>
      <c r="B11" s="539" t="s">
        <v>506</v>
      </c>
      <c r="C11" s="360">
        <v>0</v>
      </c>
      <c r="D11" s="360">
        <v>0</v>
      </c>
      <c r="E11" s="449">
        <v>0</v>
      </c>
    </row>
    <row r="12" spans="1:6" s="353" customFormat="1" ht="15" customHeight="1">
      <c r="A12" s="538"/>
      <c r="B12" s="539" t="s">
        <v>507</v>
      </c>
      <c r="C12" s="360">
        <v>2</v>
      </c>
      <c r="D12" s="360">
        <v>6</v>
      </c>
      <c r="E12" s="449">
        <v>0</v>
      </c>
    </row>
    <row r="13" spans="1:6" s="353" customFormat="1" ht="15" customHeight="1">
      <c r="A13" s="538"/>
      <c r="B13" s="540" t="s">
        <v>508</v>
      </c>
      <c r="C13" s="360">
        <v>30</v>
      </c>
      <c r="D13" s="360">
        <v>28</v>
      </c>
      <c r="E13" s="449">
        <f>D13/C13*100</f>
        <v>93.333333333333329</v>
      </c>
    </row>
    <row r="14" spans="1:6" s="353" customFormat="1" ht="15" customHeight="1">
      <c r="A14" s="538"/>
      <c r="B14" s="540" t="s">
        <v>509</v>
      </c>
      <c r="C14" s="360">
        <v>31</v>
      </c>
      <c r="D14" s="360">
        <v>37</v>
      </c>
      <c r="E14" s="449">
        <f>D14/C14*100</f>
        <v>119.35483870967742</v>
      </c>
      <c r="F14" s="353" t="s">
        <v>510</v>
      </c>
    </row>
    <row r="15" spans="1:6" s="353" customFormat="1" ht="15" customHeight="1">
      <c r="A15" s="538"/>
      <c r="B15" s="540" t="s">
        <v>511</v>
      </c>
      <c r="C15" s="360">
        <v>8</v>
      </c>
      <c r="D15" s="360">
        <v>24</v>
      </c>
      <c r="E15" s="449">
        <v>0</v>
      </c>
    </row>
    <row r="16" spans="1:6" s="353" customFormat="1" ht="26.25" customHeight="1">
      <c r="A16" s="538"/>
      <c r="B16" s="541" t="s">
        <v>512</v>
      </c>
      <c r="C16" s="360">
        <v>8</v>
      </c>
      <c r="D16" s="360">
        <v>6</v>
      </c>
      <c r="E16" s="449">
        <f>D16/C16*100</f>
        <v>75</v>
      </c>
    </row>
    <row r="17" spans="1:5" s="353" customFormat="1" ht="15" customHeight="1">
      <c r="A17" s="538"/>
      <c r="B17" s="539" t="s">
        <v>513</v>
      </c>
      <c r="C17" s="360">
        <v>0</v>
      </c>
      <c r="D17" s="360">
        <v>0</v>
      </c>
      <c r="E17" s="449">
        <v>0</v>
      </c>
    </row>
    <row r="18" spans="1:5" s="353" customFormat="1" ht="15" customHeight="1">
      <c r="A18" s="538"/>
      <c r="B18" s="539" t="s">
        <v>514</v>
      </c>
      <c r="C18" s="360">
        <v>1</v>
      </c>
      <c r="D18" s="360">
        <v>1</v>
      </c>
      <c r="E18" s="449">
        <v>0</v>
      </c>
    </row>
    <row r="19" spans="1:5" s="353" customFormat="1" ht="15" customHeight="1">
      <c r="A19" s="538"/>
      <c r="B19" s="539" t="s">
        <v>515</v>
      </c>
      <c r="C19" s="360">
        <v>0</v>
      </c>
      <c r="D19" s="360">
        <v>0</v>
      </c>
      <c r="E19" s="449">
        <v>0</v>
      </c>
    </row>
    <row r="20" spans="1:5" s="353" customFormat="1" ht="15" customHeight="1">
      <c r="A20" s="538"/>
      <c r="B20" s="539" t="s">
        <v>516</v>
      </c>
      <c r="C20" s="360">
        <v>0</v>
      </c>
      <c r="D20" s="360">
        <v>0</v>
      </c>
      <c r="E20" s="449">
        <v>0</v>
      </c>
    </row>
    <row r="21" spans="1:5" s="353" customFormat="1" ht="15" customHeight="1">
      <c r="A21" s="538"/>
      <c r="B21" s="539" t="s">
        <v>498</v>
      </c>
      <c r="C21" s="360">
        <v>0</v>
      </c>
      <c r="D21" s="360">
        <v>6</v>
      </c>
      <c r="E21" s="449">
        <v>0</v>
      </c>
    </row>
    <row r="22" spans="1:5" s="353" customFormat="1" ht="15" customHeight="1">
      <c r="A22" s="538" t="s">
        <v>517</v>
      </c>
      <c r="B22" s="539" t="s">
        <v>518</v>
      </c>
      <c r="C22" s="360">
        <v>33</v>
      </c>
      <c r="D22" s="360">
        <v>33</v>
      </c>
      <c r="E22" s="449">
        <f>D22/C22*100</f>
        <v>100</v>
      </c>
    </row>
    <row r="23" spans="1:5" s="353" customFormat="1" ht="15" customHeight="1">
      <c r="A23" s="538"/>
      <c r="B23" s="539" t="s">
        <v>519</v>
      </c>
      <c r="C23" s="360">
        <v>7</v>
      </c>
      <c r="D23" s="360">
        <v>18</v>
      </c>
      <c r="E23" s="449">
        <f>D23/C23*100</f>
        <v>257.14285714285717</v>
      </c>
    </row>
    <row r="24" spans="1:5" s="353" customFormat="1" ht="15" customHeight="1">
      <c r="A24" s="538"/>
      <c r="B24" s="539" t="s">
        <v>520</v>
      </c>
      <c r="C24" s="360">
        <v>2</v>
      </c>
      <c r="D24" s="360">
        <v>3</v>
      </c>
      <c r="E24" s="449">
        <v>0</v>
      </c>
    </row>
    <row r="25" spans="1:5" s="353" customFormat="1" ht="15" customHeight="1">
      <c r="A25" s="538"/>
      <c r="B25" s="539" t="s">
        <v>521</v>
      </c>
      <c r="C25" s="360">
        <v>25</v>
      </c>
      <c r="D25" s="360">
        <v>27</v>
      </c>
      <c r="E25" s="449">
        <f>D25/C25*100</f>
        <v>108</v>
      </c>
    </row>
    <row r="26" spans="1:5" s="353" customFormat="1" ht="18" customHeight="1">
      <c r="A26" s="538"/>
      <c r="B26" s="539" t="s">
        <v>522</v>
      </c>
      <c r="C26" s="360">
        <v>4</v>
      </c>
      <c r="D26" s="360">
        <v>0</v>
      </c>
      <c r="E26" s="449">
        <v>0</v>
      </c>
    </row>
    <row r="27" spans="1:5" s="353" customFormat="1" ht="15" customHeight="1">
      <c r="A27" s="93" t="s">
        <v>523</v>
      </c>
      <c r="B27" s="539" t="s">
        <v>524</v>
      </c>
      <c r="C27" s="360">
        <v>32</v>
      </c>
      <c r="D27" s="360">
        <v>23</v>
      </c>
      <c r="E27" s="449">
        <f t="shared" ref="E27:E35" si="0">D27/C27*100</f>
        <v>71.875</v>
      </c>
    </row>
    <row r="28" spans="1:5" s="353" customFormat="1" ht="15" customHeight="1">
      <c r="A28" s="93"/>
      <c r="B28" s="539" t="s">
        <v>525</v>
      </c>
      <c r="C28" s="360">
        <v>45</v>
      </c>
      <c r="D28" s="360">
        <v>56</v>
      </c>
      <c r="E28" s="449">
        <f t="shared" si="0"/>
        <v>124.44444444444444</v>
      </c>
    </row>
    <row r="29" spans="1:5" s="353" customFormat="1" ht="15" customHeight="1">
      <c r="A29" s="93"/>
      <c r="B29" s="539" t="s">
        <v>526</v>
      </c>
      <c r="C29" s="360">
        <v>1</v>
      </c>
      <c r="D29" s="360">
        <v>11</v>
      </c>
      <c r="E29" s="449">
        <f t="shared" si="0"/>
        <v>1100</v>
      </c>
    </row>
    <row r="30" spans="1:5" s="353" customFormat="1" ht="15" customHeight="1">
      <c r="A30" s="93"/>
      <c r="B30" s="539" t="s">
        <v>527</v>
      </c>
      <c r="C30" s="453">
        <v>1</v>
      </c>
      <c r="D30" s="360">
        <v>1</v>
      </c>
      <c r="E30" s="449">
        <v>0</v>
      </c>
    </row>
    <row r="31" spans="1:5" s="353" customFormat="1" ht="15" customHeight="1">
      <c r="A31" s="542" t="s">
        <v>528</v>
      </c>
      <c r="B31" s="542"/>
      <c r="C31" s="360">
        <v>60</v>
      </c>
      <c r="D31" s="360">
        <v>84</v>
      </c>
      <c r="E31" s="449">
        <f t="shared" si="0"/>
        <v>140</v>
      </c>
    </row>
    <row r="32" spans="1:5" s="353" customFormat="1" ht="15" customHeight="1">
      <c r="A32" s="537" t="s">
        <v>529</v>
      </c>
      <c r="B32" s="537"/>
      <c r="C32" s="449">
        <v>53.7</v>
      </c>
      <c r="D32" s="449">
        <v>204.6</v>
      </c>
      <c r="E32" s="449">
        <f t="shared" si="0"/>
        <v>381.00558659217876</v>
      </c>
    </row>
    <row r="33" spans="1:5" s="353" customFormat="1" ht="15" customHeight="1">
      <c r="A33" s="537" t="s">
        <v>530</v>
      </c>
      <c r="B33" s="537"/>
      <c r="C33" s="449">
        <v>32.1</v>
      </c>
      <c r="D33" s="449">
        <v>115.2</v>
      </c>
      <c r="E33" s="449">
        <f t="shared" si="0"/>
        <v>358.87850467289718</v>
      </c>
    </row>
    <row r="34" spans="1:5" s="353" customFormat="1" ht="15" customHeight="1">
      <c r="A34" s="537" t="s">
        <v>531</v>
      </c>
      <c r="B34" s="537"/>
      <c r="C34" s="446">
        <v>34.200000000000003</v>
      </c>
      <c r="D34" s="446">
        <v>44.9</v>
      </c>
      <c r="E34" s="449">
        <v>0</v>
      </c>
    </row>
    <row r="35" spans="1:5" s="353" customFormat="1" ht="25.5" customHeight="1">
      <c r="A35" s="543" t="s">
        <v>532</v>
      </c>
      <c r="B35" s="543"/>
      <c r="C35" s="362">
        <f>C6/C5*10000</f>
        <v>26.92478102314168</v>
      </c>
      <c r="D35" s="362">
        <f>D6/D5*10000</f>
        <v>30.963966109768961</v>
      </c>
      <c r="E35" s="544">
        <f t="shared" si="0"/>
        <v>115.00173792743431</v>
      </c>
    </row>
    <row r="36" spans="1:5" s="353" customFormat="1" ht="18" customHeight="1">
      <c r="A36" s="539"/>
      <c r="B36" s="539"/>
      <c r="C36" s="449"/>
      <c r="D36" s="449"/>
      <c r="E36" s="545"/>
    </row>
    <row r="41" spans="1:5" ht="14.25" customHeight="1"/>
    <row r="43" spans="1:5" ht="77.25" customHeight="1"/>
  </sheetData>
  <mergeCells count="12">
    <mergeCell ref="A27:A30"/>
    <mergeCell ref="A31:B31"/>
    <mergeCell ref="A32:B32"/>
    <mergeCell ref="A33:B33"/>
    <mergeCell ref="A34:B34"/>
    <mergeCell ref="A35:B35"/>
    <mergeCell ref="B1:D1"/>
    <mergeCell ref="A4:B4"/>
    <mergeCell ref="A5:B5"/>
    <mergeCell ref="A6:B6"/>
    <mergeCell ref="A7:A21"/>
    <mergeCell ref="A22:A2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K16" sqref="K16"/>
    </sheetView>
  </sheetViews>
  <sheetFormatPr defaultRowHeight="14.25"/>
  <cols>
    <col min="1" max="1" width="19.140625" style="549" customWidth="1"/>
    <col min="2" max="5" width="18.42578125" style="549" customWidth="1"/>
    <col min="6" max="6" width="15.42578125" style="549" customWidth="1"/>
    <col min="7" max="16384" width="9.140625" style="549"/>
  </cols>
  <sheetData>
    <row r="1" spans="1:11" ht="15" customHeight="1">
      <c r="A1" s="547" t="s">
        <v>533</v>
      </c>
      <c r="B1" s="547"/>
      <c r="C1" s="547"/>
      <c r="D1" s="547"/>
      <c r="E1" s="547"/>
      <c r="F1" s="548"/>
      <c r="G1" s="548"/>
      <c r="H1" s="548"/>
      <c r="I1" s="548"/>
      <c r="J1" s="548"/>
      <c r="K1" s="548"/>
    </row>
    <row r="2" spans="1:11">
      <c r="A2" s="548"/>
      <c r="B2" s="548"/>
      <c r="C2" s="548"/>
      <c r="D2" s="548"/>
      <c r="E2" s="550" t="s">
        <v>477</v>
      </c>
      <c r="F2" s="548"/>
      <c r="G2" s="548"/>
      <c r="H2" s="548"/>
      <c r="I2" s="548"/>
      <c r="J2" s="548"/>
      <c r="K2" s="548"/>
    </row>
    <row r="3" spans="1:11" ht="42.75">
      <c r="A3" s="551" t="s">
        <v>534</v>
      </c>
      <c r="B3" s="552" t="s">
        <v>535</v>
      </c>
      <c r="C3" s="552" t="s">
        <v>536</v>
      </c>
      <c r="D3" s="552" t="s">
        <v>537</v>
      </c>
      <c r="E3" s="553" t="s">
        <v>538</v>
      </c>
    </row>
    <row r="4" spans="1:11">
      <c r="A4" s="554" t="s">
        <v>49</v>
      </c>
      <c r="B4" s="555">
        <v>334324.40000000002</v>
      </c>
      <c r="C4" s="555">
        <v>43490</v>
      </c>
      <c r="D4" s="555">
        <v>43490</v>
      </c>
      <c r="E4" s="556" t="s">
        <v>351</v>
      </c>
    </row>
    <row r="5" spans="1:11">
      <c r="A5" s="557" t="s">
        <v>50</v>
      </c>
      <c r="B5" s="558">
        <v>327254.8</v>
      </c>
      <c r="C5" s="558">
        <v>62571</v>
      </c>
      <c r="D5" s="558">
        <v>62571</v>
      </c>
      <c r="E5" s="556" t="s">
        <v>351</v>
      </c>
    </row>
    <row r="6" spans="1:11">
      <c r="A6" s="557" t="s">
        <v>51</v>
      </c>
      <c r="B6" s="558">
        <v>348885.8</v>
      </c>
      <c r="C6" s="558">
        <v>45385</v>
      </c>
      <c r="D6" s="558">
        <v>45385</v>
      </c>
      <c r="E6" s="556" t="s">
        <v>351</v>
      </c>
    </row>
    <row r="7" spans="1:11">
      <c r="A7" s="557" t="s">
        <v>52</v>
      </c>
      <c r="B7" s="558">
        <v>333479.5</v>
      </c>
      <c r="C7" s="558">
        <v>43381</v>
      </c>
      <c r="D7" s="558">
        <v>43381</v>
      </c>
      <c r="E7" s="556" t="s">
        <v>351</v>
      </c>
    </row>
    <row r="8" spans="1:11">
      <c r="A8" s="557" t="s">
        <v>53</v>
      </c>
      <c r="B8" s="558">
        <v>336084</v>
      </c>
      <c r="C8" s="558">
        <v>43719</v>
      </c>
      <c r="D8" s="558">
        <v>43719</v>
      </c>
      <c r="E8" s="556" t="s">
        <v>351</v>
      </c>
    </row>
    <row r="9" spans="1:11">
      <c r="A9" s="557" t="s">
        <v>54</v>
      </c>
      <c r="B9" s="558">
        <v>401406.8</v>
      </c>
      <c r="C9" s="558">
        <v>52217</v>
      </c>
      <c r="D9" s="558">
        <v>52217</v>
      </c>
      <c r="E9" s="556" t="s">
        <v>351</v>
      </c>
    </row>
    <row r="10" spans="1:11">
      <c r="A10" s="557" t="s">
        <v>55</v>
      </c>
      <c r="B10" s="558">
        <v>390680.9</v>
      </c>
      <c r="C10" s="558">
        <v>50821</v>
      </c>
      <c r="D10" s="558">
        <v>50821</v>
      </c>
      <c r="E10" s="556" t="s">
        <v>351</v>
      </c>
    </row>
    <row r="11" spans="1:11">
      <c r="A11" s="557" t="s">
        <v>56</v>
      </c>
      <c r="B11" s="558">
        <v>589434</v>
      </c>
      <c r="C11" s="558">
        <v>56676</v>
      </c>
      <c r="D11" s="558">
        <v>56676</v>
      </c>
      <c r="E11" s="556" t="s">
        <v>351</v>
      </c>
    </row>
    <row r="12" spans="1:11">
      <c r="A12" s="557" t="s">
        <v>57</v>
      </c>
      <c r="B12" s="558">
        <v>412375.8</v>
      </c>
      <c r="C12" s="558">
        <v>53644</v>
      </c>
      <c r="D12" s="558">
        <v>53644</v>
      </c>
      <c r="E12" s="556" t="s">
        <v>351</v>
      </c>
    </row>
    <row r="13" spans="1:11">
      <c r="A13" s="557" t="s">
        <v>58</v>
      </c>
      <c r="B13" s="558">
        <v>356909.8</v>
      </c>
      <c r="C13" s="558">
        <v>46429</v>
      </c>
      <c r="D13" s="558">
        <v>46429</v>
      </c>
      <c r="E13" s="556" t="s">
        <v>351</v>
      </c>
    </row>
    <row r="14" spans="1:11">
      <c r="A14" s="557" t="s">
        <v>59</v>
      </c>
      <c r="B14" s="558">
        <v>419610.5</v>
      </c>
      <c r="C14" s="558">
        <v>54585</v>
      </c>
      <c r="D14" s="558">
        <v>54585</v>
      </c>
      <c r="E14" s="556" t="s">
        <v>351</v>
      </c>
    </row>
    <row r="15" spans="1:11">
      <c r="A15" s="557" t="s">
        <v>60</v>
      </c>
      <c r="B15" s="558">
        <v>384009.6</v>
      </c>
      <c r="C15" s="558">
        <v>49954</v>
      </c>
      <c r="D15" s="558">
        <v>49954</v>
      </c>
      <c r="E15" s="556" t="s">
        <v>351</v>
      </c>
    </row>
    <row r="16" spans="1:11">
      <c r="A16" s="557" t="s">
        <v>61</v>
      </c>
      <c r="B16" s="558">
        <v>553699.6</v>
      </c>
      <c r="C16" s="558">
        <v>72028</v>
      </c>
      <c r="D16" s="558">
        <v>72028</v>
      </c>
      <c r="E16" s="556" t="s">
        <v>351</v>
      </c>
    </row>
    <row r="17" spans="1:5">
      <c r="A17" s="557" t="s">
        <v>62</v>
      </c>
      <c r="B17" s="558">
        <v>847689.2</v>
      </c>
      <c r="C17" s="558">
        <v>110271</v>
      </c>
      <c r="D17" s="558">
        <v>110271</v>
      </c>
      <c r="E17" s="556" t="s">
        <v>351</v>
      </c>
    </row>
    <row r="18" spans="1:5">
      <c r="A18" s="557" t="s">
        <v>63</v>
      </c>
      <c r="B18" s="559">
        <v>391070.5</v>
      </c>
      <c r="C18" s="559">
        <v>50872</v>
      </c>
      <c r="D18" s="559">
        <v>50872</v>
      </c>
      <c r="E18" s="560" t="s">
        <v>351</v>
      </c>
    </row>
    <row r="19" spans="1:5" ht="15">
      <c r="A19" s="561" t="s">
        <v>539</v>
      </c>
      <c r="B19" s="562">
        <f>SUM(B4:B18)</f>
        <v>6426915.1999999993</v>
      </c>
      <c r="C19" s="562">
        <f t="shared" ref="C19:E19" si="0">SUM(C4:C18)</f>
        <v>836043</v>
      </c>
      <c r="D19" s="562">
        <f t="shared" si="0"/>
        <v>836043</v>
      </c>
      <c r="E19" s="563">
        <f t="shared" si="0"/>
        <v>0</v>
      </c>
    </row>
    <row r="20" spans="1:5">
      <c r="A20" s="549" t="s">
        <v>540</v>
      </c>
      <c r="B20" s="564">
        <v>4284610.0999999996</v>
      </c>
      <c r="C20" s="565">
        <v>557357</v>
      </c>
      <c r="D20" s="565">
        <v>286864</v>
      </c>
      <c r="E20" s="566">
        <f t="shared" ref="E20" si="1">SUM(C20-D20)</f>
        <v>270493</v>
      </c>
    </row>
    <row r="21" spans="1:5" ht="15">
      <c r="A21" s="567" t="s">
        <v>541</v>
      </c>
      <c r="B21" s="568">
        <f>B19+B20</f>
        <v>10711525.299999999</v>
      </c>
      <c r="C21" s="568">
        <f t="shared" ref="C21:E21" si="2">C19+C20</f>
        <v>1393400</v>
      </c>
      <c r="D21" s="568">
        <f t="shared" si="2"/>
        <v>1122907</v>
      </c>
      <c r="E21" s="568">
        <f t="shared" si="2"/>
        <v>270493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G37"/>
  <sheetViews>
    <sheetView topLeftCell="A31" workbookViewId="0">
      <selection activeCell="I39" sqref="I39"/>
    </sheetView>
  </sheetViews>
  <sheetFormatPr defaultRowHeight="12.75"/>
  <cols>
    <col min="1" max="1" width="19" style="548" customWidth="1"/>
    <col min="2" max="2" width="11" style="548" customWidth="1"/>
    <col min="3" max="3" width="13.85546875" style="548" customWidth="1"/>
    <col min="4" max="4" width="14" style="548" customWidth="1"/>
    <col min="5" max="5" width="11" style="548" customWidth="1"/>
    <col min="6" max="6" width="13.140625" style="548" customWidth="1"/>
    <col min="7" max="7" width="13.5703125" style="548" customWidth="1"/>
    <col min="8" max="16384" width="9.140625" style="548"/>
  </cols>
  <sheetData>
    <row r="17" spans="1:7" ht="18" customHeight="1"/>
    <row r="18" spans="1:7" ht="18" customHeight="1"/>
    <row r="19" spans="1:7" ht="18" customHeight="1"/>
    <row r="20" spans="1:7" ht="18" customHeight="1"/>
    <row r="21" spans="1:7" ht="18" customHeight="1"/>
    <row r="22" spans="1:7" ht="18" customHeight="1"/>
    <row r="23" spans="1:7" ht="18" customHeight="1"/>
    <row r="24" spans="1:7" ht="59.25" customHeight="1"/>
    <row r="25" spans="1:7" ht="18" customHeight="1"/>
    <row r="26" spans="1:7" ht="19.5" customHeight="1"/>
    <row r="27" spans="1:7">
      <c r="A27" s="569" t="s">
        <v>542</v>
      </c>
      <c r="B27" s="569"/>
      <c r="C27" s="569"/>
      <c r="D27" s="569"/>
      <c r="E27" s="569"/>
      <c r="F27" s="569"/>
      <c r="G27" s="569"/>
    </row>
    <row r="28" spans="1:7">
      <c r="G28" s="548" t="s">
        <v>477</v>
      </c>
    </row>
    <row r="29" spans="1:7" ht="14.25" customHeight="1">
      <c r="A29" s="570" t="s">
        <v>543</v>
      </c>
      <c r="B29" s="571" t="s">
        <v>544</v>
      </c>
      <c r="C29" s="572"/>
      <c r="D29" s="572"/>
      <c r="E29" s="571" t="s">
        <v>545</v>
      </c>
      <c r="F29" s="572"/>
      <c r="G29" s="572"/>
    </row>
    <row r="30" spans="1:7" ht="45.75" customHeight="1">
      <c r="A30" s="573"/>
      <c r="B30" s="574" t="s">
        <v>546</v>
      </c>
      <c r="C30" s="574" t="s">
        <v>547</v>
      </c>
      <c r="D30" s="574" t="s">
        <v>548</v>
      </c>
      <c r="E30" s="574" t="s">
        <v>546</v>
      </c>
      <c r="F30" s="574" t="s">
        <v>547</v>
      </c>
      <c r="G30" s="574" t="s">
        <v>548</v>
      </c>
    </row>
    <row r="31" spans="1:7" ht="32.25" customHeight="1">
      <c r="A31" s="575" t="s">
        <v>549</v>
      </c>
      <c r="B31" s="576">
        <v>264000</v>
      </c>
      <c r="C31" s="576">
        <v>188155.3</v>
      </c>
      <c r="D31" s="576">
        <f>B31-C31</f>
        <v>75844.700000000012</v>
      </c>
      <c r="E31" s="576">
        <v>105000</v>
      </c>
      <c r="F31" s="576">
        <v>227.07300000000001</v>
      </c>
      <c r="G31" s="576">
        <f>E31-F31</f>
        <v>104772.927</v>
      </c>
    </row>
    <row r="32" spans="1:7" ht="32.25" customHeight="1">
      <c r="A32" s="575" t="s">
        <v>550</v>
      </c>
      <c r="B32" s="576">
        <v>108750</v>
      </c>
      <c r="C32" s="576">
        <v>61246.341999999997</v>
      </c>
      <c r="D32" s="576">
        <f>B32-C32</f>
        <v>47503.658000000003</v>
      </c>
      <c r="E32" s="576">
        <v>75000</v>
      </c>
      <c r="F32" s="576">
        <v>44.533000000000001</v>
      </c>
      <c r="G32" s="576">
        <f t="shared" ref="G32:G36" si="0">E32-F32</f>
        <v>74955.467000000004</v>
      </c>
    </row>
    <row r="33" spans="1:7" ht="32.25" customHeight="1">
      <c r="A33" s="575" t="s">
        <v>551</v>
      </c>
      <c r="B33" s="576">
        <v>160000</v>
      </c>
      <c r="C33" s="576">
        <v>54232.928999999996</v>
      </c>
      <c r="D33" s="576">
        <f>B33-C33</f>
        <v>105767.071</v>
      </c>
      <c r="E33" s="576">
        <v>0</v>
      </c>
      <c r="F33" s="576">
        <v>0</v>
      </c>
      <c r="G33" s="576">
        <f t="shared" si="0"/>
        <v>0</v>
      </c>
    </row>
    <row r="34" spans="1:7" ht="32.25" customHeight="1">
      <c r="A34" s="577" t="s">
        <v>552</v>
      </c>
      <c r="B34" s="576">
        <v>204800</v>
      </c>
      <c r="C34" s="576">
        <v>92121.822</v>
      </c>
      <c r="D34" s="576">
        <f t="shared" ref="D34:D35" si="1">B34-C34</f>
        <v>112678.178</v>
      </c>
      <c r="E34" s="576">
        <v>105000</v>
      </c>
      <c r="F34" s="576">
        <v>85.063000000000002</v>
      </c>
      <c r="G34" s="576">
        <f>E34-F34</f>
        <v>104914.93700000001</v>
      </c>
    </row>
    <row r="35" spans="1:7" ht="32.25" customHeight="1">
      <c r="A35" s="577" t="s">
        <v>553</v>
      </c>
      <c r="B35" s="576">
        <v>166000</v>
      </c>
      <c r="C35" s="576">
        <v>53150.608999999997</v>
      </c>
      <c r="D35" s="576">
        <f t="shared" si="1"/>
        <v>112849.391</v>
      </c>
      <c r="E35" s="576">
        <v>105000</v>
      </c>
      <c r="F35" s="576">
        <v>211.53200000000001</v>
      </c>
      <c r="G35" s="576">
        <f t="shared" si="0"/>
        <v>104788.46799999999</v>
      </c>
    </row>
    <row r="36" spans="1:7" ht="32.25" customHeight="1">
      <c r="A36" s="577" t="s">
        <v>554</v>
      </c>
      <c r="B36" s="576">
        <v>428800</v>
      </c>
      <c r="C36" s="576">
        <v>207828.38699999999</v>
      </c>
      <c r="D36" s="576">
        <f>B36-C36</f>
        <v>220971.61300000001</v>
      </c>
      <c r="E36" s="576">
        <v>110000</v>
      </c>
      <c r="F36" s="576">
        <v>97.167000000000002</v>
      </c>
      <c r="G36" s="576">
        <f t="shared" si="0"/>
        <v>109902.833</v>
      </c>
    </row>
    <row r="37" spans="1:7">
      <c r="A37" s="578" t="s">
        <v>555</v>
      </c>
      <c r="B37" s="579">
        <f>SUM(B31:B36)</f>
        <v>1332350</v>
      </c>
      <c r="C37" s="579">
        <f t="shared" ref="C37:G37" si="2">SUM(C31:C36)</f>
        <v>656735.38899999997</v>
      </c>
      <c r="D37" s="579">
        <f t="shared" si="2"/>
        <v>675614.61100000003</v>
      </c>
      <c r="E37" s="579">
        <f t="shared" si="2"/>
        <v>500000</v>
      </c>
      <c r="F37" s="579">
        <f t="shared" si="2"/>
        <v>665.36800000000005</v>
      </c>
      <c r="G37" s="579">
        <f t="shared" si="2"/>
        <v>499334.63199999998</v>
      </c>
    </row>
  </sheetData>
  <mergeCells count="4">
    <mergeCell ref="A27:G27"/>
    <mergeCell ref="A29:A30"/>
    <mergeCell ref="B29:D29"/>
    <mergeCell ref="E29:G2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J1"/>
    </sheetView>
  </sheetViews>
  <sheetFormatPr defaultRowHeight="12.75"/>
  <cols>
    <col min="1" max="1" width="16.42578125" style="248" customWidth="1"/>
    <col min="2" max="3" width="9.7109375" style="248" customWidth="1"/>
    <col min="4" max="4" width="10.5703125" style="248" customWidth="1"/>
    <col min="5" max="5" width="7" style="248" customWidth="1"/>
    <col min="6" max="7" width="9.7109375" style="248" customWidth="1"/>
    <col min="8" max="8" width="9.140625" style="248" customWidth="1"/>
    <col min="9" max="10" width="6.7109375" style="248" customWidth="1"/>
    <col min="11" max="16384" width="9.140625" style="248"/>
  </cols>
  <sheetData>
    <row r="1" spans="1:10">
      <c r="A1" s="580" t="s">
        <v>556</v>
      </c>
      <c r="B1" s="580"/>
      <c r="C1" s="580"/>
      <c r="D1" s="580"/>
      <c r="E1" s="580"/>
      <c r="F1" s="580"/>
      <c r="G1" s="580"/>
      <c r="H1" s="580"/>
      <c r="I1" s="580"/>
      <c r="J1" s="580"/>
    </row>
    <row r="2" spans="1:10">
      <c r="I2" s="248" t="s">
        <v>557</v>
      </c>
    </row>
    <row r="3" spans="1:10">
      <c r="A3" s="581" t="s">
        <v>558</v>
      </c>
      <c r="B3" s="582" t="s">
        <v>559</v>
      </c>
      <c r="C3" s="583" t="s">
        <v>543</v>
      </c>
      <c r="D3" s="583"/>
      <c r="E3" s="583"/>
      <c r="F3" s="583"/>
      <c r="G3" s="583"/>
      <c r="H3" s="583"/>
      <c r="I3" s="583" t="s">
        <v>560</v>
      </c>
      <c r="J3" s="583"/>
    </row>
    <row r="4" spans="1:10">
      <c r="A4" s="581"/>
      <c r="B4" s="582"/>
      <c r="C4" s="582" t="s">
        <v>549</v>
      </c>
      <c r="D4" s="582" t="s">
        <v>550</v>
      </c>
      <c r="E4" s="582" t="s">
        <v>551</v>
      </c>
      <c r="F4" s="582" t="s">
        <v>552</v>
      </c>
      <c r="G4" s="582" t="s">
        <v>553</v>
      </c>
      <c r="H4" s="584" t="s">
        <v>554</v>
      </c>
      <c r="I4" s="585" t="s">
        <v>561</v>
      </c>
      <c r="J4" s="585" t="s">
        <v>562</v>
      </c>
    </row>
    <row r="5" spans="1:10">
      <c r="A5" s="581"/>
      <c r="B5" s="583"/>
      <c r="C5" s="582"/>
      <c r="D5" s="582"/>
      <c r="E5" s="582"/>
      <c r="F5" s="582"/>
      <c r="G5" s="582"/>
      <c r="H5" s="584"/>
      <c r="I5" s="585"/>
      <c r="J5" s="585"/>
    </row>
    <row r="6" spans="1:10">
      <c r="A6" s="586" t="s">
        <v>563</v>
      </c>
      <c r="B6" s="587" t="s">
        <v>351</v>
      </c>
      <c r="C6" s="587" t="s">
        <v>351</v>
      </c>
      <c r="D6" s="587" t="s">
        <v>351</v>
      </c>
      <c r="E6" s="587" t="s">
        <v>351</v>
      </c>
      <c r="F6" s="587" t="s">
        <v>351</v>
      </c>
      <c r="G6" s="587" t="s">
        <v>351</v>
      </c>
      <c r="H6" s="587" t="s">
        <v>351</v>
      </c>
      <c r="I6" s="587" t="s">
        <v>351</v>
      </c>
      <c r="J6" s="587" t="s">
        <v>351</v>
      </c>
    </row>
    <row r="7" spans="1:10">
      <c r="A7" s="586" t="s">
        <v>564</v>
      </c>
      <c r="B7" s="587" t="s">
        <v>351</v>
      </c>
      <c r="C7" s="587" t="s">
        <v>351</v>
      </c>
      <c r="D7" s="587" t="s">
        <v>351</v>
      </c>
      <c r="E7" s="587" t="s">
        <v>351</v>
      </c>
      <c r="F7" s="587" t="s">
        <v>351</v>
      </c>
      <c r="G7" s="587" t="s">
        <v>351</v>
      </c>
      <c r="H7" s="587" t="s">
        <v>351</v>
      </c>
      <c r="I7" s="587" t="s">
        <v>351</v>
      </c>
      <c r="J7" s="587" t="s">
        <v>351</v>
      </c>
    </row>
    <row r="8" spans="1:10">
      <c r="A8" s="586" t="s">
        <v>565</v>
      </c>
      <c r="B8" s="587" t="s">
        <v>351</v>
      </c>
      <c r="C8" s="587" t="s">
        <v>351</v>
      </c>
      <c r="D8" s="587" t="s">
        <v>351</v>
      </c>
      <c r="E8" s="587" t="s">
        <v>351</v>
      </c>
      <c r="F8" s="587" t="s">
        <v>351</v>
      </c>
      <c r="G8" s="587" t="s">
        <v>351</v>
      </c>
      <c r="H8" s="587" t="s">
        <v>351</v>
      </c>
      <c r="I8" s="587" t="s">
        <v>351</v>
      </c>
      <c r="J8" s="587" t="s">
        <v>351</v>
      </c>
    </row>
    <row r="9" spans="1:10">
      <c r="A9" s="586" t="s">
        <v>566</v>
      </c>
      <c r="B9" s="587" t="s">
        <v>351</v>
      </c>
      <c r="C9" s="587" t="s">
        <v>351</v>
      </c>
      <c r="D9" s="587" t="s">
        <v>351</v>
      </c>
      <c r="E9" s="587" t="s">
        <v>351</v>
      </c>
      <c r="F9" s="587" t="s">
        <v>351</v>
      </c>
      <c r="G9" s="587" t="s">
        <v>351</v>
      </c>
      <c r="H9" s="587" t="s">
        <v>351</v>
      </c>
      <c r="I9" s="587" t="s">
        <v>351</v>
      </c>
      <c r="J9" s="587" t="s">
        <v>351</v>
      </c>
    </row>
    <row r="10" spans="1:10">
      <c r="A10" s="586" t="s">
        <v>567</v>
      </c>
      <c r="B10" s="587" t="s">
        <v>351</v>
      </c>
      <c r="C10" s="587" t="s">
        <v>351</v>
      </c>
      <c r="D10" s="587" t="s">
        <v>351</v>
      </c>
      <c r="E10" s="587" t="s">
        <v>351</v>
      </c>
      <c r="F10" s="587" t="s">
        <v>351</v>
      </c>
      <c r="G10" s="587" t="s">
        <v>351</v>
      </c>
      <c r="H10" s="587" t="s">
        <v>351</v>
      </c>
      <c r="I10" s="587" t="s">
        <v>351</v>
      </c>
      <c r="J10" s="587" t="s">
        <v>351</v>
      </c>
    </row>
    <row r="11" spans="1:10">
      <c r="A11" s="586" t="s">
        <v>568</v>
      </c>
      <c r="B11" s="587" t="s">
        <v>351</v>
      </c>
      <c r="C11" s="587" t="s">
        <v>351</v>
      </c>
      <c r="D11" s="587" t="s">
        <v>351</v>
      </c>
      <c r="E11" s="587" t="s">
        <v>351</v>
      </c>
      <c r="F11" s="587" t="s">
        <v>351</v>
      </c>
      <c r="G11" s="587" t="s">
        <v>351</v>
      </c>
      <c r="H11" s="587" t="s">
        <v>351</v>
      </c>
      <c r="I11" s="587" t="s">
        <v>351</v>
      </c>
      <c r="J11" s="587" t="s">
        <v>351</v>
      </c>
    </row>
    <row r="12" spans="1:10">
      <c r="A12" s="586" t="s">
        <v>569</v>
      </c>
      <c r="B12" s="587" t="s">
        <v>351</v>
      </c>
      <c r="C12" s="587" t="s">
        <v>351</v>
      </c>
      <c r="D12" s="587" t="s">
        <v>351</v>
      </c>
      <c r="E12" s="587" t="s">
        <v>351</v>
      </c>
      <c r="F12" s="587" t="s">
        <v>351</v>
      </c>
      <c r="G12" s="587" t="s">
        <v>351</v>
      </c>
      <c r="H12" s="587" t="s">
        <v>351</v>
      </c>
      <c r="I12" s="587" t="s">
        <v>351</v>
      </c>
      <c r="J12" s="587" t="s">
        <v>351</v>
      </c>
    </row>
    <row r="13" spans="1:10">
      <c r="A13" s="586" t="s">
        <v>570</v>
      </c>
      <c r="B13" s="587" t="s">
        <v>351</v>
      </c>
      <c r="C13" s="587" t="s">
        <v>351</v>
      </c>
      <c r="D13" s="587" t="s">
        <v>351</v>
      </c>
      <c r="E13" s="587" t="s">
        <v>351</v>
      </c>
      <c r="F13" s="587" t="s">
        <v>351</v>
      </c>
      <c r="G13" s="587" t="s">
        <v>351</v>
      </c>
      <c r="H13" s="587" t="s">
        <v>351</v>
      </c>
      <c r="I13" s="587" t="s">
        <v>351</v>
      </c>
      <c r="J13" s="587" t="s">
        <v>351</v>
      </c>
    </row>
    <row r="14" spans="1:10">
      <c r="A14" s="586" t="s">
        <v>571</v>
      </c>
      <c r="B14" s="588">
        <v>6800</v>
      </c>
      <c r="C14" s="588" t="s">
        <v>351</v>
      </c>
      <c r="D14" s="588" t="s">
        <v>351</v>
      </c>
      <c r="E14" s="588" t="s">
        <v>351</v>
      </c>
      <c r="F14" s="588">
        <v>6800</v>
      </c>
      <c r="G14" s="588" t="s">
        <v>351</v>
      </c>
      <c r="H14" s="588" t="s">
        <v>351</v>
      </c>
      <c r="I14" s="587">
        <v>6</v>
      </c>
      <c r="J14" s="587">
        <v>6</v>
      </c>
    </row>
    <row r="15" spans="1:10">
      <c r="A15" s="586" t="s">
        <v>572</v>
      </c>
      <c r="B15" s="588">
        <v>1000</v>
      </c>
      <c r="C15" s="588" t="s">
        <v>351</v>
      </c>
      <c r="D15" s="588" t="s">
        <v>351</v>
      </c>
      <c r="E15" s="588" t="s">
        <v>351</v>
      </c>
      <c r="F15" s="588" t="s">
        <v>351</v>
      </c>
      <c r="G15" s="588" t="s">
        <v>351</v>
      </c>
      <c r="H15" s="588">
        <v>1000</v>
      </c>
      <c r="I15" s="587" t="s">
        <v>351</v>
      </c>
      <c r="J15" s="587">
        <v>1</v>
      </c>
    </row>
    <row r="16" spans="1:10">
      <c r="A16" s="586" t="s">
        <v>573</v>
      </c>
      <c r="B16" s="588" t="s">
        <v>351</v>
      </c>
      <c r="C16" s="588" t="s">
        <v>351</v>
      </c>
      <c r="D16" s="588" t="s">
        <v>351</v>
      </c>
      <c r="E16" s="588" t="s">
        <v>351</v>
      </c>
      <c r="F16" s="588" t="s">
        <v>351</v>
      </c>
      <c r="G16" s="588" t="s">
        <v>351</v>
      </c>
      <c r="H16" s="588" t="s">
        <v>351</v>
      </c>
      <c r="I16" s="588" t="s">
        <v>351</v>
      </c>
      <c r="J16" s="588" t="s">
        <v>351</v>
      </c>
    </row>
    <row r="17" spans="1:14">
      <c r="A17" s="586" t="s">
        <v>574</v>
      </c>
      <c r="B17" s="588" t="s">
        <v>351</v>
      </c>
      <c r="C17" s="588" t="s">
        <v>351</v>
      </c>
      <c r="D17" s="588" t="s">
        <v>351</v>
      </c>
      <c r="E17" s="588" t="s">
        <v>351</v>
      </c>
      <c r="F17" s="588" t="s">
        <v>351</v>
      </c>
      <c r="G17" s="588" t="s">
        <v>351</v>
      </c>
      <c r="H17" s="588" t="s">
        <v>351</v>
      </c>
      <c r="I17" s="588" t="s">
        <v>351</v>
      </c>
      <c r="J17" s="588" t="s">
        <v>351</v>
      </c>
    </row>
    <row r="18" spans="1:14">
      <c r="A18" s="586" t="s">
        <v>575</v>
      </c>
      <c r="B18" s="588">
        <v>2000</v>
      </c>
      <c r="C18" s="588" t="s">
        <v>351</v>
      </c>
      <c r="D18" s="588">
        <v>2000</v>
      </c>
      <c r="E18" s="588" t="s">
        <v>351</v>
      </c>
      <c r="F18" s="588" t="s">
        <v>351</v>
      </c>
      <c r="G18" s="588" t="s">
        <v>351</v>
      </c>
      <c r="H18" s="588" t="s">
        <v>351</v>
      </c>
      <c r="I18" s="587">
        <v>2</v>
      </c>
      <c r="J18" s="587">
        <v>2</v>
      </c>
    </row>
    <row r="19" spans="1:14">
      <c r="A19" s="586" t="s">
        <v>576</v>
      </c>
      <c r="B19" s="588">
        <v>16000</v>
      </c>
      <c r="C19" s="588">
        <v>5000</v>
      </c>
      <c r="D19" s="588">
        <v>11000</v>
      </c>
      <c r="E19" s="588" t="s">
        <v>351</v>
      </c>
      <c r="F19" s="588" t="s">
        <v>351</v>
      </c>
      <c r="G19" s="588" t="s">
        <v>351</v>
      </c>
      <c r="H19" s="588" t="s">
        <v>351</v>
      </c>
      <c r="I19" s="587">
        <v>5</v>
      </c>
      <c r="J19" s="587">
        <v>11</v>
      </c>
    </row>
    <row r="20" spans="1:14">
      <c r="A20" s="586" t="s">
        <v>577</v>
      </c>
      <c r="B20" s="588">
        <v>1000</v>
      </c>
      <c r="C20" s="588" t="s">
        <v>351</v>
      </c>
      <c r="D20" s="588">
        <v>1000</v>
      </c>
      <c r="E20" s="588" t="s">
        <v>351</v>
      </c>
      <c r="F20" s="588" t="s">
        <v>351</v>
      </c>
      <c r="G20" s="588" t="s">
        <v>351</v>
      </c>
      <c r="H20" s="588" t="s">
        <v>351</v>
      </c>
      <c r="I20" s="587" t="s">
        <v>351</v>
      </c>
      <c r="J20" s="587">
        <v>1</v>
      </c>
    </row>
    <row r="21" spans="1:14">
      <c r="A21" s="587" t="s">
        <v>555</v>
      </c>
      <c r="B21" s="588">
        <f>SUM(B6:B20)</f>
        <v>26800</v>
      </c>
      <c r="C21" s="588">
        <f t="shared" ref="C21:J21" si="0">SUM(C6:C20)</f>
        <v>5000</v>
      </c>
      <c r="D21" s="588">
        <f t="shared" si="0"/>
        <v>14000</v>
      </c>
      <c r="E21" s="588">
        <f t="shared" si="0"/>
        <v>0</v>
      </c>
      <c r="F21" s="588">
        <f t="shared" si="0"/>
        <v>6800</v>
      </c>
      <c r="G21" s="588">
        <f t="shared" si="0"/>
        <v>0</v>
      </c>
      <c r="H21" s="588">
        <f t="shared" si="0"/>
        <v>1000</v>
      </c>
      <c r="I21" s="587">
        <f t="shared" si="0"/>
        <v>13</v>
      </c>
      <c r="J21" s="587">
        <f t="shared" si="0"/>
        <v>21</v>
      </c>
      <c r="K21" s="240"/>
      <c r="L21" s="240"/>
      <c r="M21" s="240"/>
      <c r="N21" s="240"/>
    </row>
  </sheetData>
  <mergeCells count="13">
    <mergeCell ref="H4:H5"/>
    <mergeCell ref="I4:I5"/>
    <mergeCell ref="J4:J5"/>
    <mergeCell ref="A1:J1"/>
    <mergeCell ref="A3:A5"/>
    <mergeCell ref="B3:B5"/>
    <mergeCell ref="C3:H3"/>
    <mergeCell ref="I3:J3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1:G50"/>
  <sheetViews>
    <sheetView topLeftCell="A28" workbookViewId="0">
      <selection activeCell="A31" sqref="A31:G31"/>
    </sheetView>
  </sheetViews>
  <sheetFormatPr defaultRowHeight="14.25"/>
  <cols>
    <col min="1" max="1" width="20.28515625" style="549" customWidth="1"/>
    <col min="2" max="2" width="12.28515625" style="549" customWidth="1"/>
    <col min="3" max="3" width="11.5703125" style="549" customWidth="1"/>
    <col min="4" max="4" width="12.140625" style="549" customWidth="1"/>
    <col min="5" max="5" width="12.5703125" style="549" customWidth="1"/>
    <col min="6" max="6" width="11.5703125" style="549" customWidth="1"/>
    <col min="7" max="7" width="15.5703125" style="549" customWidth="1"/>
    <col min="8" max="16384" width="9.140625" style="549"/>
  </cols>
  <sheetData>
    <row r="31" spans="1:7" ht="14.25" customHeight="1">
      <c r="A31" s="589" t="s">
        <v>578</v>
      </c>
      <c r="B31" s="589"/>
      <c r="C31" s="589"/>
      <c r="D31" s="589"/>
      <c r="E31" s="589"/>
      <c r="F31" s="589"/>
      <c r="G31" s="589"/>
    </row>
    <row r="32" spans="1:7">
      <c r="A32" s="590"/>
      <c r="B32" s="590"/>
      <c r="C32" s="590"/>
      <c r="D32" s="590"/>
      <c r="E32" s="590"/>
      <c r="F32" s="590"/>
      <c r="G32" s="590" t="s">
        <v>477</v>
      </c>
    </row>
    <row r="33" spans="1:7" ht="14.25" customHeight="1">
      <c r="A33" s="591" t="s">
        <v>558</v>
      </c>
      <c r="B33" s="592" t="s">
        <v>579</v>
      </c>
      <c r="C33" s="593" t="s">
        <v>580</v>
      </c>
      <c r="D33" s="593"/>
      <c r="E33" s="592" t="s">
        <v>581</v>
      </c>
      <c r="F33" s="592" t="s">
        <v>582</v>
      </c>
      <c r="G33" s="592" t="s">
        <v>583</v>
      </c>
    </row>
    <row r="34" spans="1:7">
      <c r="A34" s="594"/>
      <c r="B34" s="595"/>
      <c r="C34" s="596" t="s">
        <v>584</v>
      </c>
      <c r="D34" s="553" t="s">
        <v>585</v>
      </c>
      <c r="E34" s="595"/>
      <c r="F34" s="595"/>
      <c r="G34" s="595"/>
    </row>
    <row r="35" spans="1:7" ht="15">
      <c r="A35" s="557" t="s">
        <v>563</v>
      </c>
      <c r="B35" s="597">
        <v>150000</v>
      </c>
      <c r="C35" s="597">
        <v>186566.5</v>
      </c>
      <c r="D35" s="597">
        <v>23869</v>
      </c>
      <c r="E35" s="598">
        <v>51773.196000000004</v>
      </c>
      <c r="F35" s="598">
        <f>C35-E35</f>
        <v>134793.304</v>
      </c>
      <c r="G35" s="599">
        <v>3600</v>
      </c>
    </row>
    <row r="36" spans="1:7" ht="15">
      <c r="A36" s="557" t="s">
        <v>564</v>
      </c>
      <c r="B36" s="597">
        <v>150000</v>
      </c>
      <c r="C36" s="597">
        <v>151500</v>
      </c>
      <c r="D36" s="597">
        <v>0</v>
      </c>
      <c r="E36" s="598">
        <v>13920</v>
      </c>
      <c r="F36" s="598">
        <f t="shared" ref="F36:F49" si="0">C36-E36</f>
        <v>137580</v>
      </c>
      <c r="G36" s="598">
        <v>33641.313000000002</v>
      </c>
    </row>
    <row r="37" spans="1:7" ht="15">
      <c r="A37" s="557" t="s">
        <v>565</v>
      </c>
      <c r="B37" s="597">
        <v>150000</v>
      </c>
      <c r="C37" s="597">
        <v>163500</v>
      </c>
      <c r="D37" s="597">
        <v>0</v>
      </c>
      <c r="E37" s="598">
        <v>46429.718999999997</v>
      </c>
      <c r="F37" s="598">
        <f t="shared" si="0"/>
        <v>117070.281</v>
      </c>
      <c r="G37" s="598">
        <v>48077.17</v>
      </c>
    </row>
    <row r="38" spans="1:7" ht="15">
      <c r="A38" s="557" t="s">
        <v>566</v>
      </c>
      <c r="B38" s="597">
        <v>150000</v>
      </c>
      <c r="C38" s="597">
        <v>115957</v>
      </c>
      <c r="D38" s="597">
        <v>0</v>
      </c>
      <c r="E38" s="598">
        <v>240</v>
      </c>
      <c r="F38" s="598">
        <f t="shared" si="0"/>
        <v>115717</v>
      </c>
      <c r="G38" s="598">
        <v>12676.174999999999</v>
      </c>
    </row>
    <row r="39" spans="1:7" ht="15">
      <c r="A39" s="557" t="s">
        <v>567</v>
      </c>
      <c r="B39" s="597">
        <v>150000</v>
      </c>
      <c r="C39" s="597">
        <v>133500</v>
      </c>
      <c r="D39" s="597">
        <v>0</v>
      </c>
      <c r="E39" s="598">
        <v>13279.151</v>
      </c>
      <c r="F39" s="598">
        <f t="shared" si="0"/>
        <v>120220.849</v>
      </c>
      <c r="G39" s="599">
        <v>10000</v>
      </c>
    </row>
    <row r="40" spans="1:7" ht="15">
      <c r="A40" s="557" t="s">
        <v>568</v>
      </c>
      <c r="B40" s="597">
        <v>150000</v>
      </c>
      <c r="C40" s="597">
        <v>174803.1</v>
      </c>
      <c r="D40" s="597">
        <v>10000</v>
      </c>
      <c r="E40" s="598">
        <v>30440.575000000001</v>
      </c>
      <c r="F40" s="598">
        <f t="shared" si="0"/>
        <v>144362.52499999999</v>
      </c>
      <c r="G40" s="598">
        <v>13668.52</v>
      </c>
    </row>
    <row r="41" spans="1:7" ht="15">
      <c r="A41" s="557" t="s">
        <v>569</v>
      </c>
      <c r="B41" s="597">
        <v>150000</v>
      </c>
      <c r="C41" s="597">
        <v>181783.75</v>
      </c>
      <c r="D41" s="600">
        <v>18083.75</v>
      </c>
      <c r="E41" s="598">
        <v>22401.407999999999</v>
      </c>
      <c r="F41" s="598">
        <f t="shared" si="0"/>
        <v>159382.342</v>
      </c>
      <c r="G41" s="599">
        <v>24200</v>
      </c>
    </row>
    <row r="42" spans="1:7" ht="15">
      <c r="A42" s="557" t="s">
        <v>570</v>
      </c>
      <c r="B42" s="597">
        <v>150000</v>
      </c>
      <c r="C42" s="597">
        <v>167000</v>
      </c>
      <c r="D42" s="597">
        <v>0</v>
      </c>
      <c r="E42" s="598">
        <v>22920.098000000002</v>
      </c>
      <c r="F42" s="598">
        <f t="shared" si="0"/>
        <v>144079.902</v>
      </c>
      <c r="G42" s="598">
        <v>7027.5789999999997</v>
      </c>
    </row>
    <row r="43" spans="1:7" ht="15">
      <c r="A43" s="557" t="s">
        <v>571</v>
      </c>
      <c r="B43" s="597">
        <v>150000</v>
      </c>
      <c r="C43" s="597">
        <v>176500</v>
      </c>
      <c r="D43" s="597">
        <v>0</v>
      </c>
      <c r="E43" s="598">
        <v>37920</v>
      </c>
      <c r="F43" s="598">
        <f t="shared" si="0"/>
        <v>138580</v>
      </c>
      <c r="G43" s="599">
        <v>37074</v>
      </c>
    </row>
    <row r="44" spans="1:7" ht="15">
      <c r="A44" s="557" t="s">
        <v>572</v>
      </c>
      <c r="B44" s="597">
        <v>150000</v>
      </c>
      <c r="C44" s="597">
        <v>161000</v>
      </c>
      <c r="D44" s="597">
        <v>0</v>
      </c>
      <c r="E44" s="598">
        <v>23092</v>
      </c>
      <c r="F44" s="598">
        <f t="shared" si="0"/>
        <v>137908</v>
      </c>
      <c r="G44" s="598">
        <v>30437.772000000001</v>
      </c>
    </row>
    <row r="45" spans="1:7" ht="15">
      <c r="A45" s="557" t="s">
        <v>573</v>
      </c>
      <c r="B45" s="597">
        <v>150000</v>
      </c>
      <c r="C45" s="597">
        <v>143168</v>
      </c>
      <c r="D45" s="597">
        <v>0</v>
      </c>
      <c r="E45" s="598">
        <v>13239.751</v>
      </c>
      <c r="F45" s="598">
        <f t="shared" si="0"/>
        <v>129928.249</v>
      </c>
      <c r="G45" s="599">
        <v>21000</v>
      </c>
    </row>
    <row r="46" spans="1:7" ht="15">
      <c r="A46" s="557" t="s">
        <v>574</v>
      </c>
      <c r="B46" s="597">
        <v>150000</v>
      </c>
      <c r="C46" s="597">
        <v>176000</v>
      </c>
      <c r="D46" s="597">
        <v>10000</v>
      </c>
      <c r="E46" s="598">
        <v>24231.439999999999</v>
      </c>
      <c r="F46" s="598">
        <f t="shared" si="0"/>
        <v>151768.56</v>
      </c>
      <c r="G46" s="598">
        <v>3918.7460000000001</v>
      </c>
    </row>
    <row r="47" spans="1:7" ht="15">
      <c r="A47" s="557" t="s">
        <v>575</v>
      </c>
      <c r="B47" s="597">
        <v>225000</v>
      </c>
      <c r="C47" s="597">
        <v>260500</v>
      </c>
      <c r="D47" s="597">
        <v>17500</v>
      </c>
      <c r="E47" s="598">
        <v>25943.873</v>
      </c>
      <c r="F47" s="598">
        <f t="shared" si="0"/>
        <v>234556.12700000001</v>
      </c>
      <c r="G47" s="598">
        <v>6895.0360000000001</v>
      </c>
    </row>
    <row r="48" spans="1:7" ht="15">
      <c r="A48" s="557" t="s">
        <v>576</v>
      </c>
      <c r="B48" s="597">
        <v>795000</v>
      </c>
      <c r="C48" s="597">
        <v>1022000</v>
      </c>
      <c r="D48" s="597">
        <v>110000</v>
      </c>
      <c r="E48" s="598">
        <v>53257.790999999997</v>
      </c>
      <c r="F48" s="598">
        <f t="shared" si="0"/>
        <v>968742.20900000003</v>
      </c>
      <c r="G48" s="599">
        <v>0</v>
      </c>
    </row>
    <row r="49" spans="1:7" ht="15">
      <c r="A49" s="557" t="s">
        <v>577</v>
      </c>
      <c r="B49" s="597">
        <v>180000</v>
      </c>
      <c r="C49" s="597">
        <v>183671</v>
      </c>
      <c r="D49" s="597">
        <v>37500</v>
      </c>
      <c r="E49" s="598">
        <v>50705.860999999997</v>
      </c>
      <c r="F49" s="598">
        <f t="shared" si="0"/>
        <v>132965.139</v>
      </c>
      <c r="G49" s="599">
        <v>9321.9</v>
      </c>
    </row>
    <row r="50" spans="1:7" ht="15">
      <c r="A50" s="601" t="s">
        <v>555</v>
      </c>
      <c r="B50" s="602">
        <f t="shared" ref="B50:G50" si="1">SUM(B35:B49)</f>
        <v>3000000</v>
      </c>
      <c r="C50" s="603">
        <f t="shared" si="1"/>
        <v>3397449.35</v>
      </c>
      <c r="D50" s="603">
        <f t="shared" si="1"/>
        <v>226952.75</v>
      </c>
      <c r="E50" s="603">
        <f t="shared" si="1"/>
        <v>429794.86299999995</v>
      </c>
      <c r="F50" s="603">
        <f t="shared" si="1"/>
        <v>2967654.4870000002</v>
      </c>
      <c r="G50" s="603">
        <f t="shared" si="1"/>
        <v>261538.21100000001</v>
      </c>
    </row>
  </sheetData>
  <mergeCells count="7">
    <mergeCell ref="A31:G31"/>
    <mergeCell ref="A33:A34"/>
    <mergeCell ref="B33:B34"/>
    <mergeCell ref="C33:D33"/>
    <mergeCell ref="E33:E34"/>
    <mergeCell ref="F33:F34"/>
    <mergeCell ref="G33:G3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M14" sqref="M14"/>
    </sheetView>
  </sheetViews>
  <sheetFormatPr defaultRowHeight="12.75"/>
  <cols>
    <col min="1" max="1" width="13.5703125" style="245" customWidth="1"/>
    <col min="2" max="3" width="6.5703125" style="245" customWidth="1"/>
    <col min="4" max="10" width="9.42578125" style="245" customWidth="1"/>
    <col min="11" max="16384" width="9.140625" style="245"/>
  </cols>
  <sheetData>
    <row r="1" spans="1:16">
      <c r="A1" s="249" t="s">
        <v>586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6">
      <c r="A2" s="263"/>
      <c r="B2" s="263"/>
      <c r="C2" s="263"/>
      <c r="D2" s="263"/>
      <c r="E2" s="263"/>
      <c r="F2" s="263"/>
      <c r="G2" s="263"/>
      <c r="H2" s="263"/>
      <c r="I2" s="228" t="s">
        <v>477</v>
      </c>
      <c r="J2" s="228"/>
    </row>
    <row r="3" spans="1:16">
      <c r="A3" s="581" t="s">
        <v>587</v>
      </c>
      <c r="B3" s="229" t="s">
        <v>560</v>
      </c>
      <c r="C3" s="229"/>
      <c r="D3" s="604" t="s">
        <v>588</v>
      </c>
      <c r="E3" s="581" t="s">
        <v>543</v>
      </c>
      <c r="F3" s="581"/>
      <c r="G3" s="581"/>
      <c r="H3" s="581"/>
      <c r="I3" s="581"/>
      <c r="J3" s="581"/>
    </row>
    <row r="4" spans="1:16">
      <c r="A4" s="581"/>
      <c r="B4" s="605" t="s">
        <v>589</v>
      </c>
      <c r="C4" s="605" t="s">
        <v>562</v>
      </c>
      <c r="D4" s="604"/>
      <c r="E4" s="606" t="s">
        <v>549</v>
      </c>
      <c r="F4" s="606" t="s">
        <v>550</v>
      </c>
      <c r="G4" s="606" t="s">
        <v>551</v>
      </c>
      <c r="H4" s="606" t="s">
        <v>552</v>
      </c>
      <c r="I4" s="606" t="s">
        <v>553</v>
      </c>
      <c r="J4" s="607" t="s">
        <v>554</v>
      </c>
    </row>
    <row r="5" spans="1:16">
      <c r="A5" s="581"/>
      <c r="B5" s="605"/>
      <c r="C5" s="605"/>
      <c r="D5" s="604"/>
      <c r="E5" s="606"/>
      <c r="F5" s="606"/>
      <c r="G5" s="606"/>
      <c r="H5" s="606"/>
      <c r="I5" s="606"/>
      <c r="J5" s="607"/>
    </row>
    <row r="6" spans="1:16">
      <c r="A6" s="608" t="s">
        <v>563</v>
      </c>
      <c r="B6" s="609">
        <v>7</v>
      </c>
      <c r="C6" s="609">
        <v>48</v>
      </c>
      <c r="D6" s="610">
        <f>'[2]СХС-1'!C35</f>
        <v>186566.5</v>
      </c>
      <c r="E6" s="610">
        <v>14600</v>
      </c>
      <c r="F6" s="610">
        <v>34700</v>
      </c>
      <c r="G6" s="610">
        <v>4900</v>
      </c>
      <c r="H6" s="610">
        <v>61700</v>
      </c>
      <c r="I6" s="610">
        <v>7500</v>
      </c>
      <c r="J6" s="610">
        <f>D6-E6-F6-G6-H6-I6</f>
        <v>63166.5</v>
      </c>
    </row>
    <row r="7" spans="1:16">
      <c r="A7" s="611" t="s">
        <v>564</v>
      </c>
      <c r="B7" s="612">
        <v>0</v>
      </c>
      <c r="C7" s="612">
        <v>37</v>
      </c>
      <c r="D7" s="613">
        <f>'[2]СХС-1'!C36</f>
        <v>151500</v>
      </c>
      <c r="E7" s="613">
        <v>3000</v>
      </c>
      <c r="F7" s="613">
        <v>8000</v>
      </c>
      <c r="G7" s="613">
        <v>8500</v>
      </c>
      <c r="H7" s="613">
        <v>8500</v>
      </c>
      <c r="I7" s="613">
        <v>12000</v>
      </c>
      <c r="J7" s="613">
        <f t="shared" ref="J7:J20" si="0">D7-E7-F7-G7-H7-I7</f>
        <v>111500</v>
      </c>
    </row>
    <row r="8" spans="1:16">
      <c r="A8" s="611" t="s">
        <v>565</v>
      </c>
      <c r="B8" s="612">
        <v>2</v>
      </c>
      <c r="C8" s="612">
        <v>37</v>
      </c>
      <c r="D8" s="613">
        <f>'[2]СХС-1'!C37</f>
        <v>163500</v>
      </c>
      <c r="E8" s="613">
        <v>10000</v>
      </c>
      <c r="F8" s="613">
        <v>7000</v>
      </c>
      <c r="G8" s="613">
        <v>4500</v>
      </c>
      <c r="H8" s="613">
        <v>15000</v>
      </c>
      <c r="I8" s="613">
        <v>11000</v>
      </c>
      <c r="J8" s="613">
        <f t="shared" si="0"/>
        <v>116000</v>
      </c>
    </row>
    <row r="9" spans="1:16">
      <c r="A9" s="611" t="s">
        <v>566</v>
      </c>
      <c r="B9" s="612">
        <v>2</v>
      </c>
      <c r="C9" s="612">
        <v>36</v>
      </c>
      <c r="D9" s="613">
        <f>'[2]СХС-1'!C38</f>
        <v>115957</v>
      </c>
      <c r="E9" s="613">
        <v>0</v>
      </c>
      <c r="F9" s="613">
        <v>0</v>
      </c>
      <c r="G9" s="613">
        <v>5000</v>
      </c>
      <c r="H9" s="613">
        <v>57600</v>
      </c>
      <c r="I9" s="613">
        <v>17500</v>
      </c>
      <c r="J9" s="613">
        <f t="shared" si="0"/>
        <v>35857</v>
      </c>
    </row>
    <row r="10" spans="1:16">
      <c r="A10" s="611" t="s">
        <v>567</v>
      </c>
      <c r="B10" s="612">
        <v>11</v>
      </c>
      <c r="C10" s="612">
        <v>18</v>
      </c>
      <c r="D10" s="613">
        <f>'[2]СХС-1'!C39</f>
        <v>133500</v>
      </c>
      <c r="E10" s="613">
        <v>18500</v>
      </c>
      <c r="F10" s="613">
        <v>0</v>
      </c>
      <c r="G10" s="613">
        <v>12000</v>
      </c>
      <c r="H10" s="613">
        <v>33000</v>
      </c>
      <c r="I10" s="613">
        <v>0</v>
      </c>
      <c r="J10" s="613">
        <f t="shared" si="0"/>
        <v>70000</v>
      </c>
      <c r="P10" s="614"/>
    </row>
    <row r="11" spans="1:16">
      <c r="A11" s="611" t="s">
        <v>568</v>
      </c>
      <c r="B11" s="615">
        <v>0</v>
      </c>
      <c r="C11" s="615">
        <v>47</v>
      </c>
      <c r="D11" s="613">
        <f>'[2]СХС-1'!C40</f>
        <v>174803.1</v>
      </c>
      <c r="E11" s="616">
        <v>12500</v>
      </c>
      <c r="F11" s="616">
        <v>87000</v>
      </c>
      <c r="G11" s="616">
        <v>25600</v>
      </c>
      <c r="H11" s="616">
        <v>15500</v>
      </c>
      <c r="I11" s="616">
        <v>0</v>
      </c>
      <c r="J11" s="616">
        <f t="shared" si="0"/>
        <v>34203.100000000006</v>
      </c>
    </row>
    <row r="12" spans="1:16">
      <c r="A12" s="611" t="s">
        <v>569</v>
      </c>
      <c r="B12" s="615">
        <v>0</v>
      </c>
      <c r="C12" s="615">
        <v>60</v>
      </c>
      <c r="D12" s="613">
        <f>'[2]СХС-1'!C41</f>
        <v>181783.75</v>
      </c>
      <c r="E12" s="616">
        <v>53000</v>
      </c>
      <c r="F12" s="616">
        <v>60300</v>
      </c>
      <c r="G12" s="616">
        <v>3000</v>
      </c>
      <c r="H12" s="616">
        <v>19500</v>
      </c>
      <c r="I12" s="616">
        <v>5800</v>
      </c>
      <c r="J12" s="616">
        <f t="shared" si="0"/>
        <v>40183.75</v>
      </c>
    </row>
    <row r="13" spans="1:16">
      <c r="A13" s="611" t="s">
        <v>570</v>
      </c>
      <c r="B13" s="612">
        <v>37</v>
      </c>
      <c r="C13" s="612">
        <v>55</v>
      </c>
      <c r="D13" s="613">
        <f>'[2]СХС-1'!C42</f>
        <v>167000</v>
      </c>
      <c r="E13" s="613">
        <v>48500</v>
      </c>
      <c r="F13" s="613">
        <v>64500</v>
      </c>
      <c r="G13" s="613">
        <v>0</v>
      </c>
      <c r="H13" s="613">
        <v>0</v>
      </c>
      <c r="I13" s="613">
        <v>4000</v>
      </c>
      <c r="J13" s="613">
        <f t="shared" si="0"/>
        <v>50000</v>
      </c>
    </row>
    <row r="14" spans="1:16">
      <c r="A14" s="611" t="s">
        <v>571</v>
      </c>
      <c r="B14" s="612">
        <v>34</v>
      </c>
      <c r="C14" s="612">
        <v>49</v>
      </c>
      <c r="D14" s="613">
        <f>'[2]СХС-1'!C43</f>
        <v>176500</v>
      </c>
      <c r="E14" s="613">
        <v>0</v>
      </c>
      <c r="F14" s="613">
        <v>4000</v>
      </c>
      <c r="G14" s="613">
        <v>2000</v>
      </c>
      <c r="H14" s="613">
        <v>55000</v>
      </c>
      <c r="I14" s="613">
        <v>16000</v>
      </c>
      <c r="J14" s="613">
        <f t="shared" si="0"/>
        <v>99500</v>
      </c>
    </row>
    <row r="15" spans="1:16">
      <c r="A15" s="611" t="s">
        <v>572</v>
      </c>
      <c r="B15" s="612">
        <v>0</v>
      </c>
      <c r="C15" s="612">
        <v>59</v>
      </c>
      <c r="D15" s="613">
        <f>'[2]СХС-1'!C44</f>
        <v>161000</v>
      </c>
      <c r="E15" s="613">
        <v>5000</v>
      </c>
      <c r="F15" s="613">
        <v>76500</v>
      </c>
      <c r="G15" s="613">
        <v>14400</v>
      </c>
      <c r="H15" s="613">
        <v>46000</v>
      </c>
      <c r="I15" s="613">
        <v>13500</v>
      </c>
      <c r="J15" s="613">
        <f t="shared" si="0"/>
        <v>5600</v>
      </c>
    </row>
    <row r="16" spans="1:16">
      <c r="A16" s="611" t="s">
        <v>573</v>
      </c>
      <c r="B16" s="612">
        <v>0</v>
      </c>
      <c r="C16" s="612">
        <v>49</v>
      </c>
      <c r="D16" s="613">
        <f>'[2]СХС-1'!C45</f>
        <v>143168</v>
      </c>
      <c r="E16" s="613">
        <v>18500</v>
      </c>
      <c r="F16" s="613">
        <v>15000</v>
      </c>
      <c r="G16" s="613">
        <v>21000</v>
      </c>
      <c r="H16" s="613">
        <v>30000</v>
      </c>
      <c r="I16" s="613">
        <v>15500</v>
      </c>
      <c r="J16" s="613">
        <f t="shared" si="0"/>
        <v>43168</v>
      </c>
    </row>
    <row r="17" spans="1:10">
      <c r="A17" s="611" t="s">
        <v>574</v>
      </c>
      <c r="B17" s="615">
        <v>7</v>
      </c>
      <c r="C17" s="615">
        <v>54</v>
      </c>
      <c r="D17" s="613">
        <f>'[2]СХС-1'!C46</f>
        <v>176000</v>
      </c>
      <c r="E17" s="616">
        <v>7000</v>
      </c>
      <c r="F17" s="616">
        <v>53000</v>
      </c>
      <c r="G17" s="616">
        <v>20500</v>
      </c>
      <c r="H17" s="616">
        <v>37000</v>
      </c>
      <c r="I17" s="616">
        <v>16000</v>
      </c>
      <c r="J17" s="616">
        <f t="shared" si="0"/>
        <v>42500</v>
      </c>
    </row>
    <row r="18" spans="1:10">
      <c r="A18" s="611" t="s">
        <v>575</v>
      </c>
      <c r="B18" s="615">
        <v>11</v>
      </c>
      <c r="C18" s="615">
        <v>44</v>
      </c>
      <c r="D18" s="613">
        <f>'[2]СХС-1'!C47</f>
        <v>260500</v>
      </c>
      <c r="E18" s="616">
        <v>18000</v>
      </c>
      <c r="F18" s="616">
        <v>85500</v>
      </c>
      <c r="G18" s="616">
        <v>21500</v>
      </c>
      <c r="H18" s="616">
        <v>20300</v>
      </c>
      <c r="I18" s="616">
        <v>50000</v>
      </c>
      <c r="J18" s="616">
        <f t="shared" si="0"/>
        <v>65200</v>
      </c>
    </row>
    <row r="19" spans="1:10">
      <c r="A19" s="611" t="s">
        <v>576</v>
      </c>
      <c r="B19" s="615">
        <v>246</v>
      </c>
      <c r="C19" s="615">
        <v>742</v>
      </c>
      <c r="D19" s="613">
        <f>'[2]СХС-1'!C48</f>
        <v>1022000</v>
      </c>
      <c r="E19" s="616">
        <v>91500</v>
      </c>
      <c r="F19" s="616">
        <v>354700</v>
      </c>
      <c r="G19" s="616">
        <v>48600</v>
      </c>
      <c r="H19" s="616">
        <v>245700</v>
      </c>
      <c r="I19" s="616">
        <v>110500</v>
      </c>
      <c r="J19" s="616">
        <f t="shared" si="0"/>
        <v>171000</v>
      </c>
    </row>
    <row r="20" spans="1:10">
      <c r="A20" s="611" t="s">
        <v>577</v>
      </c>
      <c r="B20" s="617">
        <v>7</v>
      </c>
      <c r="C20" s="617">
        <v>83</v>
      </c>
      <c r="D20" s="613">
        <f>'[2]СХС-1'!C49</f>
        <v>183671</v>
      </c>
      <c r="E20" s="618">
        <v>25400</v>
      </c>
      <c r="F20" s="618">
        <v>63300</v>
      </c>
      <c r="G20" s="618">
        <v>6000</v>
      </c>
      <c r="H20" s="618">
        <v>7500</v>
      </c>
      <c r="I20" s="618">
        <v>1500</v>
      </c>
      <c r="J20" s="618">
        <f t="shared" si="0"/>
        <v>79971</v>
      </c>
    </row>
    <row r="21" spans="1:10">
      <c r="A21" s="619" t="s">
        <v>555</v>
      </c>
      <c r="B21" s="620">
        <f>SUM(B6:B20)</f>
        <v>364</v>
      </c>
      <c r="C21" s="620">
        <f t="shared" ref="C21:J21" si="1">SUM(C6:C20)</f>
        <v>1418</v>
      </c>
      <c r="D21" s="621">
        <f t="shared" si="1"/>
        <v>3397449.35</v>
      </c>
      <c r="E21" s="621">
        <f t="shared" si="1"/>
        <v>325500</v>
      </c>
      <c r="F21" s="621">
        <f t="shared" si="1"/>
        <v>913500</v>
      </c>
      <c r="G21" s="621">
        <f t="shared" si="1"/>
        <v>197500</v>
      </c>
      <c r="H21" s="621">
        <f t="shared" si="1"/>
        <v>652300</v>
      </c>
      <c r="I21" s="621">
        <f t="shared" si="1"/>
        <v>280800</v>
      </c>
      <c r="J21" s="621">
        <f t="shared" si="1"/>
        <v>1027849.35</v>
      </c>
    </row>
  </sheetData>
  <mergeCells count="14">
    <mergeCell ref="G4:G5"/>
    <mergeCell ref="H4:H5"/>
    <mergeCell ref="I4:I5"/>
    <mergeCell ref="J4:J5"/>
    <mergeCell ref="A1:J1"/>
    <mergeCell ref="I2:J2"/>
    <mergeCell ref="A3:A5"/>
    <mergeCell ref="B3:C3"/>
    <mergeCell ref="D3:D5"/>
    <mergeCell ref="E3:J3"/>
    <mergeCell ref="B4:B5"/>
    <mergeCell ref="C4:C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11" sqref="A11"/>
    </sheetView>
  </sheetViews>
  <sheetFormatPr defaultRowHeight="15"/>
  <cols>
    <col min="1" max="1" width="48.85546875" style="61" customWidth="1"/>
    <col min="2" max="2" width="10.85546875" style="61" customWidth="1"/>
    <col min="3" max="3" width="10.140625" style="61" customWidth="1"/>
    <col min="4" max="4" width="10" style="61" customWidth="1"/>
    <col min="5" max="5" width="8.28515625" style="61" customWidth="1"/>
    <col min="6" max="6" width="7.140625" style="61" customWidth="1"/>
    <col min="7" max="256" width="9.140625" style="61"/>
    <col min="257" max="257" width="48.85546875" style="61" customWidth="1"/>
    <col min="258" max="258" width="10.85546875" style="61" customWidth="1"/>
    <col min="259" max="259" width="10.140625" style="61" customWidth="1"/>
    <col min="260" max="260" width="10" style="61" customWidth="1"/>
    <col min="261" max="261" width="8.28515625" style="61" customWidth="1"/>
    <col min="262" max="262" width="7.140625" style="61" customWidth="1"/>
    <col min="263" max="512" width="9.140625" style="61"/>
    <col min="513" max="513" width="48.85546875" style="61" customWidth="1"/>
    <col min="514" max="514" width="10.85546875" style="61" customWidth="1"/>
    <col min="515" max="515" width="10.140625" style="61" customWidth="1"/>
    <col min="516" max="516" width="10" style="61" customWidth="1"/>
    <col min="517" max="517" width="8.28515625" style="61" customWidth="1"/>
    <col min="518" max="518" width="7.140625" style="61" customWidth="1"/>
    <col min="519" max="768" width="9.140625" style="61"/>
    <col min="769" max="769" width="48.85546875" style="61" customWidth="1"/>
    <col min="770" max="770" width="10.85546875" style="61" customWidth="1"/>
    <col min="771" max="771" width="10.140625" style="61" customWidth="1"/>
    <col min="772" max="772" width="10" style="61" customWidth="1"/>
    <col min="773" max="773" width="8.28515625" style="61" customWidth="1"/>
    <col min="774" max="774" width="7.140625" style="61" customWidth="1"/>
    <col min="775" max="1024" width="9.140625" style="61"/>
    <col min="1025" max="1025" width="48.85546875" style="61" customWidth="1"/>
    <col min="1026" max="1026" width="10.85546875" style="61" customWidth="1"/>
    <col min="1027" max="1027" width="10.140625" style="61" customWidth="1"/>
    <col min="1028" max="1028" width="10" style="61" customWidth="1"/>
    <col min="1029" max="1029" width="8.28515625" style="61" customWidth="1"/>
    <col min="1030" max="1030" width="7.140625" style="61" customWidth="1"/>
    <col min="1031" max="1280" width="9.140625" style="61"/>
    <col min="1281" max="1281" width="48.85546875" style="61" customWidth="1"/>
    <col min="1282" max="1282" width="10.85546875" style="61" customWidth="1"/>
    <col min="1283" max="1283" width="10.140625" style="61" customWidth="1"/>
    <col min="1284" max="1284" width="10" style="61" customWidth="1"/>
    <col min="1285" max="1285" width="8.28515625" style="61" customWidth="1"/>
    <col min="1286" max="1286" width="7.140625" style="61" customWidth="1"/>
    <col min="1287" max="1536" width="9.140625" style="61"/>
    <col min="1537" max="1537" width="48.85546875" style="61" customWidth="1"/>
    <col min="1538" max="1538" width="10.85546875" style="61" customWidth="1"/>
    <col min="1539" max="1539" width="10.140625" style="61" customWidth="1"/>
    <col min="1540" max="1540" width="10" style="61" customWidth="1"/>
    <col min="1541" max="1541" width="8.28515625" style="61" customWidth="1"/>
    <col min="1542" max="1542" width="7.140625" style="61" customWidth="1"/>
    <col min="1543" max="1792" width="9.140625" style="61"/>
    <col min="1793" max="1793" width="48.85546875" style="61" customWidth="1"/>
    <col min="1794" max="1794" width="10.85546875" style="61" customWidth="1"/>
    <col min="1795" max="1795" width="10.140625" style="61" customWidth="1"/>
    <col min="1796" max="1796" width="10" style="61" customWidth="1"/>
    <col min="1797" max="1797" width="8.28515625" style="61" customWidth="1"/>
    <col min="1798" max="1798" width="7.140625" style="61" customWidth="1"/>
    <col min="1799" max="2048" width="9.140625" style="61"/>
    <col min="2049" max="2049" width="48.85546875" style="61" customWidth="1"/>
    <col min="2050" max="2050" width="10.85546875" style="61" customWidth="1"/>
    <col min="2051" max="2051" width="10.140625" style="61" customWidth="1"/>
    <col min="2052" max="2052" width="10" style="61" customWidth="1"/>
    <col min="2053" max="2053" width="8.28515625" style="61" customWidth="1"/>
    <col min="2054" max="2054" width="7.140625" style="61" customWidth="1"/>
    <col min="2055" max="2304" width="9.140625" style="61"/>
    <col min="2305" max="2305" width="48.85546875" style="61" customWidth="1"/>
    <col min="2306" max="2306" width="10.85546875" style="61" customWidth="1"/>
    <col min="2307" max="2307" width="10.140625" style="61" customWidth="1"/>
    <col min="2308" max="2308" width="10" style="61" customWidth="1"/>
    <col min="2309" max="2309" width="8.28515625" style="61" customWidth="1"/>
    <col min="2310" max="2310" width="7.140625" style="61" customWidth="1"/>
    <col min="2311" max="2560" width="9.140625" style="61"/>
    <col min="2561" max="2561" width="48.85546875" style="61" customWidth="1"/>
    <col min="2562" max="2562" width="10.85546875" style="61" customWidth="1"/>
    <col min="2563" max="2563" width="10.140625" style="61" customWidth="1"/>
    <col min="2564" max="2564" width="10" style="61" customWidth="1"/>
    <col min="2565" max="2565" width="8.28515625" style="61" customWidth="1"/>
    <col min="2566" max="2566" width="7.140625" style="61" customWidth="1"/>
    <col min="2567" max="2816" width="9.140625" style="61"/>
    <col min="2817" max="2817" width="48.85546875" style="61" customWidth="1"/>
    <col min="2818" max="2818" width="10.85546875" style="61" customWidth="1"/>
    <col min="2819" max="2819" width="10.140625" style="61" customWidth="1"/>
    <col min="2820" max="2820" width="10" style="61" customWidth="1"/>
    <col min="2821" max="2821" width="8.28515625" style="61" customWidth="1"/>
    <col min="2822" max="2822" width="7.140625" style="61" customWidth="1"/>
    <col min="2823" max="3072" width="9.140625" style="61"/>
    <col min="3073" max="3073" width="48.85546875" style="61" customWidth="1"/>
    <col min="3074" max="3074" width="10.85546875" style="61" customWidth="1"/>
    <col min="3075" max="3075" width="10.140625" style="61" customWidth="1"/>
    <col min="3076" max="3076" width="10" style="61" customWidth="1"/>
    <col min="3077" max="3077" width="8.28515625" style="61" customWidth="1"/>
    <col min="3078" max="3078" width="7.140625" style="61" customWidth="1"/>
    <col min="3079" max="3328" width="9.140625" style="61"/>
    <col min="3329" max="3329" width="48.85546875" style="61" customWidth="1"/>
    <col min="3330" max="3330" width="10.85546875" style="61" customWidth="1"/>
    <col min="3331" max="3331" width="10.140625" style="61" customWidth="1"/>
    <col min="3332" max="3332" width="10" style="61" customWidth="1"/>
    <col min="3333" max="3333" width="8.28515625" style="61" customWidth="1"/>
    <col min="3334" max="3334" width="7.140625" style="61" customWidth="1"/>
    <col min="3335" max="3584" width="9.140625" style="61"/>
    <col min="3585" max="3585" width="48.85546875" style="61" customWidth="1"/>
    <col min="3586" max="3586" width="10.85546875" style="61" customWidth="1"/>
    <col min="3587" max="3587" width="10.140625" style="61" customWidth="1"/>
    <col min="3588" max="3588" width="10" style="61" customWidth="1"/>
    <col min="3589" max="3589" width="8.28515625" style="61" customWidth="1"/>
    <col min="3590" max="3590" width="7.140625" style="61" customWidth="1"/>
    <col min="3591" max="3840" width="9.140625" style="61"/>
    <col min="3841" max="3841" width="48.85546875" style="61" customWidth="1"/>
    <col min="3842" max="3842" width="10.85546875" style="61" customWidth="1"/>
    <col min="3843" max="3843" width="10.140625" style="61" customWidth="1"/>
    <col min="3844" max="3844" width="10" style="61" customWidth="1"/>
    <col min="3845" max="3845" width="8.28515625" style="61" customWidth="1"/>
    <col min="3846" max="3846" width="7.140625" style="61" customWidth="1"/>
    <col min="3847" max="4096" width="9.140625" style="61"/>
    <col min="4097" max="4097" width="48.85546875" style="61" customWidth="1"/>
    <col min="4098" max="4098" width="10.85546875" style="61" customWidth="1"/>
    <col min="4099" max="4099" width="10.140625" style="61" customWidth="1"/>
    <col min="4100" max="4100" width="10" style="61" customWidth="1"/>
    <col min="4101" max="4101" width="8.28515625" style="61" customWidth="1"/>
    <col min="4102" max="4102" width="7.140625" style="61" customWidth="1"/>
    <col min="4103" max="4352" width="9.140625" style="61"/>
    <col min="4353" max="4353" width="48.85546875" style="61" customWidth="1"/>
    <col min="4354" max="4354" width="10.85546875" style="61" customWidth="1"/>
    <col min="4355" max="4355" width="10.140625" style="61" customWidth="1"/>
    <col min="4356" max="4356" width="10" style="61" customWidth="1"/>
    <col min="4357" max="4357" width="8.28515625" style="61" customWidth="1"/>
    <col min="4358" max="4358" width="7.140625" style="61" customWidth="1"/>
    <col min="4359" max="4608" width="9.140625" style="61"/>
    <col min="4609" max="4609" width="48.85546875" style="61" customWidth="1"/>
    <col min="4610" max="4610" width="10.85546875" style="61" customWidth="1"/>
    <col min="4611" max="4611" width="10.140625" style="61" customWidth="1"/>
    <col min="4612" max="4612" width="10" style="61" customWidth="1"/>
    <col min="4613" max="4613" width="8.28515625" style="61" customWidth="1"/>
    <col min="4614" max="4614" width="7.140625" style="61" customWidth="1"/>
    <col min="4615" max="4864" width="9.140625" style="61"/>
    <col min="4865" max="4865" width="48.85546875" style="61" customWidth="1"/>
    <col min="4866" max="4866" width="10.85546875" style="61" customWidth="1"/>
    <col min="4867" max="4867" width="10.140625" style="61" customWidth="1"/>
    <col min="4868" max="4868" width="10" style="61" customWidth="1"/>
    <col min="4869" max="4869" width="8.28515625" style="61" customWidth="1"/>
    <col min="4870" max="4870" width="7.140625" style="61" customWidth="1"/>
    <col min="4871" max="5120" width="9.140625" style="61"/>
    <col min="5121" max="5121" width="48.85546875" style="61" customWidth="1"/>
    <col min="5122" max="5122" width="10.85546875" style="61" customWidth="1"/>
    <col min="5123" max="5123" width="10.140625" style="61" customWidth="1"/>
    <col min="5124" max="5124" width="10" style="61" customWidth="1"/>
    <col min="5125" max="5125" width="8.28515625" style="61" customWidth="1"/>
    <col min="5126" max="5126" width="7.140625" style="61" customWidth="1"/>
    <col min="5127" max="5376" width="9.140625" style="61"/>
    <col min="5377" max="5377" width="48.85546875" style="61" customWidth="1"/>
    <col min="5378" max="5378" width="10.85546875" style="61" customWidth="1"/>
    <col min="5379" max="5379" width="10.140625" style="61" customWidth="1"/>
    <col min="5380" max="5380" width="10" style="61" customWidth="1"/>
    <col min="5381" max="5381" width="8.28515625" style="61" customWidth="1"/>
    <col min="5382" max="5382" width="7.140625" style="61" customWidth="1"/>
    <col min="5383" max="5632" width="9.140625" style="61"/>
    <col min="5633" max="5633" width="48.85546875" style="61" customWidth="1"/>
    <col min="5634" max="5634" width="10.85546875" style="61" customWidth="1"/>
    <col min="5635" max="5635" width="10.140625" style="61" customWidth="1"/>
    <col min="5636" max="5636" width="10" style="61" customWidth="1"/>
    <col min="5637" max="5637" width="8.28515625" style="61" customWidth="1"/>
    <col min="5638" max="5638" width="7.140625" style="61" customWidth="1"/>
    <col min="5639" max="5888" width="9.140625" style="61"/>
    <col min="5889" max="5889" width="48.85546875" style="61" customWidth="1"/>
    <col min="5890" max="5890" width="10.85546875" style="61" customWidth="1"/>
    <col min="5891" max="5891" width="10.140625" style="61" customWidth="1"/>
    <col min="5892" max="5892" width="10" style="61" customWidth="1"/>
    <col min="5893" max="5893" width="8.28515625" style="61" customWidth="1"/>
    <col min="5894" max="5894" width="7.140625" style="61" customWidth="1"/>
    <col min="5895" max="6144" width="9.140625" style="61"/>
    <col min="6145" max="6145" width="48.85546875" style="61" customWidth="1"/>
    <col min="6146" max="6146" width="10.85546875" style="61" customWidth="1"/>
    <col min="6147" max="6147" width="10.140625" style="61" customWidth="1"/>
    <col min="6148" max="6148" width="10" style="61" customWidth="1"/>
    <col min="6149" max="6149" width="8.28515625" style="61" customWidth="1"/>
    <col min="6150" max="6150" width="7.140625" style="61" customWidth="1"/>
    <col min="6151" max="6400" width="9.140625" style="61"/>
    <col min="6401" max="6401" width="48.85546875" style="61" customWidth="1"/>
    <col min="6402" max="6402" width="10.85546875" style="61" customWidth="1"/>
    <col min="6403" max="6403" width="10.140625" style="61" customWidth="1"/>
    <col min="6404" max="6404" width="10" style="61" customWidth="1"/>
    <col min="6405" max="6405" width="8.28515625" style="61" customWidth="1"/>
    <col min="6406" max="6406" width="7.140625" style="61" customWidth="1"/>
    <col min="6407" max="6656" width="9.140625" style="61"/>
    <col min="6657" max="6657" width="48.85546875" style="61" customWidth="1"/>
    <col min="6658" max="6658" width="10.85546875" style="61" customWidth="1"/>
    <col min="6659" max="6659" width="10.140625" style="61" customWidth="1"/>
    <col min="6660" max="6660" width="10" style="61" customWidth="1"/>
    <col min="6661" max="6661" width="8.28515625" style="61" customWidth="1"/>
    <col min="6662" max="6662" width="7.140625" style="61" customWidth="1"/>
    <col min="6663" max="6912" width="9.140625" style="61"/>
    <col min="6913" max="6913" width="48.85546875" style="61" customWidth="1"/>
    <col min="6914" max="6914" width="10.85546875" style="61" customWidth="1"/>
    <col min="6915" max="6915" width="10.140625" style="61" customWidth="1"/>
    <col min="6916" max="6916" width="10" style="61" customWidth="1"/>
    <col min="6917" max="6917" width="8.28515625" style="61" customWidth="1"/>
    <col min="6918" max="6918" width="7.140625" style="61" customWidth="1"/>
    <col min="6919" max="7168" width="9.140625" style="61"/>
    <col min="7169" max="7169" width="48.85546875" style="61" customWidth="1"/>
    <col min="7170" max="7170" width="10.85546875" style="61" customWidth="1"/>
    <col min="7171" max="7171" width="10.140625" style="61" customWidth="1"/>
    <col min="7172" max="7172" width="10" style="61" customWidth="1"/>
    <col min="7173" max="7173" width="8.28515625" style="61" customWidth="1"/>
    <col min="7174" max="7174" width="7.140625" style="61" customWidth="1"/>
    <col min="7175" max="7424" width="9.140625" style="61"/>
    <col min="7425" max="7425" width="48.85546875" style="61" customWidth="1"/>
    <col min="7426" max="7426" width="10.85546875" style="61" customWidth="1"/>
    <col min="7427" max="7427" width="10.140625" style="61" customWidth="1"/>
    <col min="7428" max="7428" width="10" style="61" customWidth="1"/>
    <col min="7429" max="7429" width="8.28515625" style="61" customWidth="1"/>
    <col min="7430" max="7430" width="7.140625" style="61" customWidth="1"/>
    <col min="7431" max="7680" width="9.140625" style="61"/>
    <col min="7681" max="7681" width="48.85546875" style="61" customWidth="1"/>
    <col min="7682" max="7682" width="10.85546875" style="61" customWidth="1"/>
    <col min="7683" max="7683" width="10.140625" style="61" customWidth="1"/>
    <col min="7684" max="7684" width="10" style="61" customWidth="1"/>
    <col min="7685" max="7685" width="8.28515625" style="61" customWidth="1"/>
    <col min="7686" max="7686" width="7.140625" style="61" customWidth="1"/>
    <col min="7687" max="7936" width="9.140625" style="61"/>
    <col min="7937" max="7937" width="48.85546875" style="61" customWidth="1"/>
    <col min="7938" max="7938" width="10.85546875" style="61" customWidth="1"/>
    <col min="7939" max="7939" width="10.140625" style="61" customWidth="1"/>
    <col min="7940" max="7940" width="10" style="61" customWidth="1"/>
    <col min="7941" max="7941" width="8.28515625" style="61" customWidth="1"/>
    <col min="7942" max="7942" width="7.140625" style="61" customWidth="1"/>
    <col min="7943" max="8192" width="9.140625" style="61"/>
    <col min="8193" max="8193" width="48.85546875" style="61" customWidth="1"/>
    <col min="8194" max="8194" width="10.85546875" style="61" customWidth="1"/>
    <col min="8195" max="8195" width="10.140625" style="61" customWidth="1"/>
    <col min="8196" max="8196" width="10" style="61" customWidth="1"/>
    <col min="8197" max="8197" width="8.28515625" style="61" customWidth="1"/>
    <col min="8198" max="8198" width="7.140625" style="61" customWidth="1"/>
    <col min="8199" max="8448" width="9.140625" style="61"/>
    <col min="8449" max="8449" width="48.85546875" style="61" customWidth="1"/>
    <col min="8450" max="8450" width="10.85546875" style="61" customWidth="1"/>
    <col min="8451" max="8451" width="10.140625" style="61" customWidth="1"/>
    <col min="8452" max="8452" width="10" style="61" customWidth="1"/>
    <col min="8453" max="8453" width="8.28515625" style="61" customWidth="1"/>
    <col min="8454" max="8454" width="7.140625" style="61" customWidth="1"/>
    <col min="8455" max="8704" width="9.140625" style="61"/>
    <col min="8705" max="8705" width="48.85546875" style="61" customWidth="1"/>
    <col min="8706" max="8706" width="10.85546875" style="61" customWidth="1"/>
    <col min="8707" max="8707" width="10.140625" style="61" customWidth="1"/>
    <col min="8708" max="8708" width="10" style="61" customWidth="1"/>
    <col min="8709" max="8709" width="8.28515625" style="61" customWidth="1"/>
    <col min="8710" max="8710" width="7.140625" style="61" customWidth="1"/>
    <col min="8711" max="8960" width="9.140625" style="61"/>
    <col min="8961" max="8961" width="48.85546875" style="61" customWidth="1"/>
    <col min="8962" max="8962" width="10.85546875" style="61" customWidth="1"/>
    <col min="8963" max="8963" width="10.140625" style="61" customWidth="1"/>
    <col min="8964" max="8964" width="10" style="61" customWidth="1"/>
    <col min="8965" max="8965" width="8.28515625" style="61" customWidth="1"/>
    <col min="8966" max="8966" width="7.140625" style="61" customWidth="1"/>
    <col min="8967" max="9216" width="9.140625" style="61"/>
    <col min="9217" max="9217" width="48.85546875" style="61" customWidth="1"/>
    <col min="9218" max="9218" width="10.85546875" style="61" customWidth="1"/>
    <col min="9219" max="9219" width="10.140625" style="61" customWidth="1"/>
    <col min="9220" max="9220" width="10" style="61" customWidth="1"/>
    <col min="9221" max="9221" width="8.28515625" style="61" customWidth="1"/>
    <col min="9222" max="9222" width="7.140625" style="61" customWidth="1"/>
    <col min="9223" max="9472" width="9.140625" style="61"/>
    <col min="9473" max="9473" width="48.85546875" style="61" customWidth="1"/>
    <col min="9474" max="9474" width="10.85546875" style="61" customWidth="1"/>
    <col min="9475" max="9475" width="10.140625" style="61" customWidth="1"/>
    <col min="9476" max="9476" width="10" style="61" customWidth="1"/>
    <col min="9477" max="9477" width="8.28515625" style="61" customWidth="1"/>
    <col min="9478" max="9478" width="7.140625" style="61" customWidth="1"/>
    <col min="9479" max="9728" width="9.140625" style="61"/>
    <col min="9729" max="9729" width="48.85546875" style="61" customWidth="1"/>
    <col min="9730" max="9730" width="10.85546875" style="61" customWidth="1"/>
    <col min="9731" max="9731" width="10.140625" style="61" customWidth="1"/>
    <col min="9732" max="9732" width="10" style="61" customWidth="1"/>
    <col min="9733" max="9733" width="8.28515625" style="61" customWidth="1"/>
    <col min="9734" max="9734" width="7.140625" style="61" customWidth="1"/>
    <col min="9735" max="9984" width="9.140625" style="61"/>
    <col min="9985" max="9985" width="48.85546875" style="61" customWidth="1"/>
    <col min="9986" max="9986" width="10.85546875" style="61" customWidth="1"/>
    <col min="9987" max="9987" width="10.140625" style="61" customWidth="1"/>
    <col min="9988" max="9988" width="10" style="61" customWidth="1"/>
    <col min="9989" max="9989" width="8.28515625" style="61" customWidth="1"/>
    <col min="9990" max="9990" width="7.140625" style="61" customWidth="1"/>
    <col min="9991" max="10240" width="9.140625" style="61"/>
    <col min="10241" max="10241" width="48.85546875" style="61" customWidth="1"/>
    <col min="10242" max="10242" width="10.85546875" style="61" customWidth="1"/>
    <col min="10243" max="10243" width="10.140625" style="61" customWidth="1"/>
    <col min="10244" max="10244" width="10" style="61" customWidth="1"/>
    <col min="10245" max="10245" width="8.28515625" style="61" customWidth="1"/>
    <col min="10246" max="10246" width="7.140625" style="61" customWidth="1"/>
    <col min="10247" max="10496" width="9.140625" style="61"/>
    <col min="10497" max="10497" width="48.85546875" style="61" customWidth="1"/>
    <col min="10498" max="10498" width="10.85546875" style="61" customWidth="1"/>
    <col min="10499" max="10499" width="10.140625" style="61" customWidth="1"/>
    <col min="10500" max="10500" width="10" style="61" customWidth="1"/>
    <col min="10501" max="10501" width="8.28515625" style="61" customWidth="1"/>
    <col min="10502" max="10502" width="7.140625" style="61" customWidth="1"/>
    <col min="10503" max="10752" width="9.140625" style="61"/>
    <col min="10753" max="10753" width="48.85546875" style="61" customWidth="1"/>
    <col min="10754" max="10754" width="10.85546875" style="61" customWidth="1"/>
    <col min="10755" max="10755" width="10.140625" style="61" customWidth="1"/>
    <col min="10756" max="10756" width="10" style="61" customWidth="1"/>
    <col min="10757" max="10757" width="8.28515625" style="61" customWidth="1"/>
    <col min="10758" max="10758" width="7.140625" style="61" customWidth="1"/>
    <col min="10759" max="11008" width="9.140625" style="61"/>
    <col min="11009" max="11009" width="48.85546875" style="61" customWidth="1"/>
    <col min="11010" max="11010" width="10.85546875" style="61" customWidth="1"/>
    <col min="11011" max="11011" width="10.140625" style="61" customWidth="1"/>
    <col min="11012" max="11012" width="10" style="61" customWidth="1"/>
    <col min="11013" max="11013" width="8.28515625" style="61" customWidth="1"/>
    <col min="11014" max="11014" width="7.140625" style="61" customWidth="1"/>
    <col min="11015" max="11264" width="9.140625" style="61"/>
    <col min="11265" max="11265" width="48.85546875" style="61" customWidth="1"/>
    <col min="11266" max="11266" width="10.85546875" style="61" customWidth="1"/>
    <col min="11267" max="11267" width="10.140625" style="61" customWidth="1"/>
    <col min="11268" max="11268" width="10" style="61" customWidth="1"/>
    <col min="11269" max="11269" width="8.28515625" style="61" customWidth="1"/>
    <col min="11270" max="11270" width="7.140625" style="61" customWidth="1"/>
    <col min="11271" max="11520" width="9.140625" style="61"/>
    <col min="11521" max="11521" width="48.85546875" style="61" customWidth="1"/>
    <col min="11522" max="11522" width="10.85546875" style="61" customWidth="1"/>
    <col min="11523" max="11523" width="10.140625" style="61" customWidth="1"/>
    <col min="11524" max="11524" width="10" style="61" customWidth="1"/>
    <col min="11525" max="11525" width="8.28515625" style="61" customWidth="1"/>
    <col min="11526" max="11526" width="7.140625" style="61" customWidth="1"/>
    <col min="11527" max="11776" width="9.140625" style="61"/>
    <col min="11777" max="11777" width="48.85546875" style="61" customWidth="1"/>
    <col min="11778" max="11778" width="10.85546875" style="61" customWidth="1"/>
    <col min="11779" max="11779" width="10.140625" style="61" customWidth="1"/>
    <col min="11780" max="11780" width="10" style="61" customWidth="1"/>
    <col min="11781" max="11781" width="8.28515625" style="61" customWidth="1"/>
    <col min="11782" max="11782" width="7.140625" style="61" customWidth="1"/>
    <col min="11783" max="12032" width="9.140625" style="61"/>
    <col min="12033" max="12033" width="48.85546875" style="61" customWidth="1"/>
    <col min="12034" max="12034" width="10.85546875" style="61" customWidth="1"/>
    <col min="12035" max="12035" width="10.140625" style="61" customWidth="1"/>
    <col min="12036" max="12036" width="10" style="61" customWidth="1"/>
    <col min="12037" max="12037" width="8.28515625" style="61" customWidth="1"/>
    <col min="12038" max="12038" width="7.140625" style="61" customWidth="1"/>
    <col min="12039" max="12288" width="9.140625" style="61"/>
    <col min="12289" max="12289" width="48.85546875" style="61" customWidth="1"/>
    <col min="12290" max="12290" width="10.85546875" style="61" customWidth="1"/>
    <col min="12291" max="12291" width="10.140625" style="61" customWidth="1"/>
    <col min="12292" max="12292" width="10" style="61" customWidth="1"/>
    <col min="12293" max="12293" width="8.28515625" style="61" customWidth="1"/>
    <col min="12294" max="12294" width="7.140625" style="61" customWidth="1"/>
    <col min="12295" max="12544" width="9.140625" style="61"/>
    <col min="12545" max="12545" width="48.85546875" style="61" customWidth="1"/>
    <col min="12546" max="12546" width="10.85546875" style="61" customWidth="1"/>
    <col min="12547" max="12547" width="10.140625" style="61" customWidth="1"/>
    <col min="12548" max="12548" width="10" style="61" customWidth="1"/>
    <col min="12549" max="12549" width="8.28515625" style="61" customWidth="1"/>
    <col min="12550" max="12550" width="7.140625" style="61" customWidth="1"/>
    <col min="12551" max="12800" width="9.140625" style="61"/>
    <col min="12801" max="12801" width="48.85546875" style="61" customWidth="1"/>
    <col min="12802" max="12802" width="10.85546875" style="61" customWidth="1"/>
    <col min="12803" max="12803" width="10.140625" style="61" customWidth="1"/>
    <col min="12804" max="12804" width="10" style="61" customWidth="1"/>
    <col min="12805" max="12805" width="8.28515625" style="61" customWidth="1"/>
    <col min="12806" max="12806" width="7.140625" style="61" customWidth="1"/>
    <col min="12807" max="13056" width="9.140625" style="61"/>
    <col min="13057" max="13057" width="48.85546875" style="61" customWidth="1"/>
    <col min="13058" max="13058" width="10.85546875" style="61" customWidth="1"/>
    <col min="13059" max="13059" width="10.140625" style="61" customWidth="1"/>
    <col min="13060" max="13060" width="10" style="61" customWidth="1"/>
    <col min="13061" max="13061" width="8.28515625" style="61" customWidth="1"/>
    <col min="13062" max="13062" width="7.140625" style="61" customWidth="1"/>
    <col min="13063" max="13312" width="9.140625" style="61"/>
    <col min="13313" max="13313" width="48.85546875" style="61" customWidth="1"/>
    <col min="13314" max="13314" width="10.85546875" style="61" customWidth="1"/>
    <col min="13315" max="13315" width="10.140625" style="61" customWidth="1"/>
    <col min="13316" max="13316" width="10" style="61" customWidth="1"/>
    <col min="13317" max="13317" width="8.28515625" style="61" customWidth="1"/>
    <col min="13318" max="13318" width="7.140625" style="61" customWidth="1"/>
    <col min="13319" max="13568" width="9.140625" style="61"/>
    <col min="13569" max="13569" width="48.85546875" style="61" customWidth="1"/>
    <col min="13570" max="13570" width="10.85546875" style="61" customWidth="1"/>
    <col min="13571" max="13571" width="10.140625" style="61" customWidth="1"/>
    <col min="13572" max="13572" width="10" style="61" customWidth="1"/>
    <col min="13573" max="13573" width="8.28515625" style="61" customWidth="1"/>
    <col min="13574" max="13574" width="7.140625" style="61" customWidth="1"/>
    <col min="13575" max="13824" width="9.140625" style="61"/>
    <col min="13825" max="13825" width="48.85546875" style="61" customWidth="1"/>
    <col min="13826" max="13826" width="10.85546875" style="61" customWidth="1"/>
    <col min="13827" max="13827" width="10.140625" style="61" customWidth="1"/>
    <col min="13828" max="13828" width="10" style="61" customWidth="1"/>
    <col min="13829" max="13829" width="8.28515625" style="61" customWidth="1"/>
    <col min="13830" max="13830" width="7.140625" style="61" customWidth="1"/>
    <col min="13831" max="14080" width="9.140625" style="61"/>
    <col min="14081" max="14081" width="48.85546875" style="61" customWidth="1"/>
    <col min="14082" max="14082" width="10.85546875" style="61" customWidth="1"/>
    <col min="14083" max="14083" width="10.140625" style="61" customWidth="1"/>
    <col min="14084" max="14084" width="10" style="61" customWidth="1"/>
    <col min="14085" max="14085" width="8.28515625" style="61" customWidth="1"/>
    <col min="14086" max="14086" width="7.140625" style="61" customWidth="1"/>
    <col min="14087" max="14336" width="9.140625" style="61"/>
    <col min="14337" max="14337" width="48.85546875" style="61" customWidth="1"/>
    <col min="14338" max="14338" width="10.85546875" style="61" customWidth="1"/>
    <col min="14339" max="14339" width="10.140625" style="61" customWidth="1"/>
    <col min="14340" max="14340" width="10" style="61" customWidth="1"/>
    <col min="14341" max="14341" width="8.28515625" style="61" customWidth="1"/>
    <col min="14342" max="14342" width="7.140625" style="61" customWidth="1"/>
    <col min="14343" max="14592" width="9.140625" style="61"/>
    <col min="14593" max="14593" width="48.85546875" style="61" customWidth="1"/>
    <col min="14594" max="14594" width="10.85546875" style="61" customWidth="1"/>
    <col min="14595" max="14595" width="10.140625" style="61" customWidth="1"/>
    <col min="14596" max="14596" width="10" style="61" customWidth="1"/>
    <col min="14597" max="14597" width="8.28515625" style="61" customWidth="1"/>
    <col min="14598" max="14598" width="7.140625" style="61" customWidth="1"/>
    <col min="14599" max="14848" width="9.140625" style="61"/>
    <col min="14849" max="14849" width="48.85546875" style="61" customWidth="1"/>
    <col min="14850" max="14850" width="10.85546875" style="61" customWidth="1"/>
    <col min="14851" max="14851" width="10.140625" style="61" customWidth="1"/>
    <col min="14852" max="14852" width="10" style="61" customWidth="1"/>
    <col min="14853" max="14853" width="8.28515625" style="61" customWidth="1"/>
    <col min="14854" max="14854" width="7.140625" style="61" customWidth="1"/>
    <col min="14855" max="15104" width="9.140625" style="61"/>
    <col min="15105" max="15105" width="48.85546875" style="61" customWidth="1"/>
    <col min="15106" max="15106" width="10.85546875" style="61" customWidth="1"/>
    <col min="15107" max="15107" width="10.140625" style="61" customWidth="1"/>
    <col min="15108" max="15108" width="10" style="61" customWidth="1"/>
    <col min="15109" max="15109" width="8.28515625" style="61" customWidth="1"/>
    <col min="15110" max="15110" width="7.140625" style="61" customWidth="1"/>
    <col min="15111" max="15360" width="9.140625" style="61"/>
    <col min="15361" max="15361" width="48.85546875" style="61" customWidth="1"/>
    <col min="15362" max="15362" width="10.85546875" style="61" customWidth="1"/>
    <col min="15363" max="15363" width="10.140625" style="61" customWidth="1"/>
    <col min="15364" max="15364" width="10" style="61" customWidth="1"/>
    <col min="15365" max="15365" width="8.28515625" style="61" customWidth="1"/>
    <col min="15366" max="15366" width="7.140625" style="61" customWidth="1"/>
    <col min="15367" max="15616" width="9.140625" style="61"/>
    <col min="15617" max="15617" width="48.85546875" style="61" customWidth="1"/>
    <col min="15618" max="15618" width="10.85546875" style="61" customWidth="1"/>
    <col min="15619" max="15619" width="10.140625" style="61" customWidth="1"/>
    <col min="15620" max="15620" width="10" style="61" customWidth="1"/>
    <col min="15621" max="15621" width="8.28515625" style="61" customWidth="1"/>
    <col min="15622" max="15622" width="7.140625" style="61" customWidth="1"/>
    <col min="15623" max="15872" width="9.140625" style="61"/>
    <col min="15873" max="15873" width="48.85546875" style="61" customWidth="1"/>
    <col min="15874" max="15874" width="10.85546875" style="61" customWidth="1"/>
    <col min="15875" max="15875" width="10.140625" style="61" customWidth="1"/>
    <col min="15876" max="15876" width="10" style="61" customWidth="1"/>
    <col min="15877" max="15877" width="8.28515625" style="61" customWidth="1"/>
    <col min="15878" max="15878" width="7.140625" style="61" customWidth="1"/>
    <col min="15879" max="16128" width="9.140625" style="61"/>
    <col min="16129" max="16129" width="48.85546875" style="61" customWidth="1"/>
    <col min="16130" max="16130" width="10.85546875" style="61" customWidth="1"/>
    <col min="16131" max="16131" width="10.140625" style="61" customWidth="1"/>
    <col min="16132" max="16132" width="10" style="61" customWidth="1"/>
    <col min="16133" max="16133" width="8.28515625" style="61" customWidth="1"/>
    <col min="16134" max="16134" width="7.140625" style="61" customWidth="1"/>
    <col min="16135" max="16384" width="9.140625" style="61"/>
  </cols>
  <sheetData>
    <row r="1" spans="1:6">
      <c r="A1" s="60" t="s">
        <v>66</v>
      </c>
      <c r="B1" s="60"/>
      <c r="C1" s="60"/>
      <c r="D1" s="60"/>
      <c r="E1" s="60"/>
      <c r="F1" s="60"/>
    </row>
    <row r="2" spans="1:6">
      <c r="A2" s="62" t="s">
        <v>67</v>
      </c>
      <c r="B2" s="62"/>
      <c r="C2" s="62"/>
      <c r="D2" s="62"/>
      <c r="E2" s="62"/>
      <c r="F2" s="62"/>
    </row>
    <row r="3" spans="1:6">
      <c r="A3" s="47" t="s">
        <v>3</v>
      </c>
      <c r="B3" s="63" t="s">
        <v>68</v>
      </c>
      <c r="C3" s="47" t="s">
        <v>69</v>
      </c>
      <c r="D3" s="47"/>
      <c r="E3" s="47"/>
      <c r="F3" s="64" t="s">
        <v>70</v>
      </c>
    </row>
    <row r="4" spans="1:6">
      <c r="A4" s="46"/>
      <c r="B4" s="65"/>
      <c r="C4" s="49" t="s">
        <v>71</v>
      </c>
      <c r="D4" s="49" t="s">
        <v>72</v>
      </c>
      <c r="E4" s="49" t="s">
        <v>11</v>
      </c>
      <c r="F4" s="66"/>
    </row>
    <row r="5" spans="1:6" s="69" customFormat="1" ht="11.25">
      <c r="A5" s="67" t="s">
        <v>73</v>
      </c>
      <c r="B5" s="68">
        <v>8218682</v>
      </c>
      <c r="C5" s="68">
        <f>SUM(C6:C20)</f>
        <v>13940631.1</v>
      </c>
      <c r="D5" s="68">
        <f>SUM(D6:D20)</f>
        <v>10105745.499999998</v>
      </c>
      <c r="E5" s="68">
        <f>D5/C5*100</f>
        <v>72.491305648278711</v>
      </c>
      <c r="F5" s="68">
        <f>D5/B5*100</f>
        <v>122.96065841213955</v>
      </c>
    </row>
    <row r="6" spans="1:6" s="69" customFormat="1" ht="12.75">
      <c r="A6" s="70" t="s">
        <v>74</v>
      </c>
      <c r="B6" s="27">
        <v>4915504.3</v>
      </c>
      <c r="C6" s="27">
        <v>5572044.2000000002</v>
      </c>
      <c r="D6" s="27">
        <v>5231597.2</v>
      </c>
      <c r="E6" s="27">
        <f>D6/C6*100</f>
        <v>93.890087950127892</v>
      </c>
      <c r="F6" s="27">
        <f t="shared" ref="F6:F16" si="0">D6/B6*100</f>
        <v>106.43052839970053</v>
      </c>
    </row>
    <row r="7" spans="1:6" s="69" customFormat="1" ht="11.25">
      <c r="A7" s="71" t="s">
        <v>75</v>
      </c>
      <c r="B7" s="27">
        <v>526664.5</v>
      </c>
      <c r="C7" s="27">
        <v>613150.19999999995</v>
      </c>
      <c r="D7" s="27">
        <v>558771.5</v>
      </c>
      <c r="E7" s="27">
        <f>D6/C6*100</f>
        <v>93.890087950127892</v>
      </c>
      <c r="F7" s="27">
        <f t="shared" si="0"/>
        <v>106.09629090246257</v>
      </c>
    </row>
    <row r="8" spans="1:6" s="69" customFormat="1" ht="12.75">
      <c r="A8" s="70" t="s">
        <v>76</v>
      </c>
      <c r="B8" s="27">
        <v>0</v>
      </c>
      <c r="C8" s="72">
        <v>999400.2</v>
      </c>
      <c r="D8" s="72">
        <v>812529.4</v>
      </c>
      <c r="E8" s="27">
        <f>D7/C7*100</f>
        <v>91.131259518467104</v>
      </c>
      <c r="F8" s="27">
        <v>0</v>
      </c>
    </row>
    <row r="9" spans="1:6" s="69" customFormat="1" ht="12.75">
      <c r="A9" s="70" t="s">
        <v>77</v>
      </c>
      <c r="B9" s="27">
        <v>0</v>
      </c>
      <c r="C9" s="27">
        <v>253310.8</v>
      </c>
      <c r="D9" s="27">
        <v>167820.9</v>
      </c>
      <c r="E9" s="27">
        <f t="shared" ref="E9:E20" si="1">D9/C9*100</f>
        <v>66.250984956030294</v>
      </c>
      <c r="F9" s="27">
        <v>0</v>
      </c>
    </row>
    <row r="10" spans="1:6" s="69" customFormat="1" ht="12.75">
      <c r="A10" s="70" t="s">
        <v>78</v>
      </c>
      <c r="B10" s="27">
        <v>0</v>
      </c>
      <c r="C10" s="27">
        <v>571778.4</v>
      </c>
      <c r="D10" s="27">
        <v>412008.1</v>
      </c>
      <c r="E10" s="27">
        <f t="shared" si="1"/>
        <v>72.057304018479883</v>
      </c>
      <c r="F10" s="27">
        <v>0</v>
      </c>
    </row>
    <row r="11" spans="1:6" s="69" customFormat="1" ht="12.75">
      <c r="A11" s="70" t="s">
        <v>79</v>
      </c>
      <c r="B11" s="27">
        <v>0</v>
      </c>
      <c r="C11" s="27">
        <v>67320.100000000006</v>
      </c>
      <c r="D11" s="27">
        <v>43341.599999999999</v>
      </c>
      <c r="E11" s="27">
        <f t="shared" si="1"/>
        <v>64.381366040751558</v>
      </c>
      <c r="F11" s="27">
        <v>0</v>
      </c>
    </row>
    <row r="12" spans="1:6" s="69" customFormat="1" ht="12.75">
      <c r="A12" s="70" t="s">
        <v>80</v>
      </c>
      <c r="B12" s="27">
        <v>0</v>
      </c>
      <c r="C12" s="27">
        <v>53958.6</v>
      </c>
      <c r="D12" s="27">
        <v>47431.1</v>
      </c>
      <c r="E12" s="27">
        <f t="shared" si="1"/>
        <v>87.902762488278057</v>
      </c>
      <c r="F12" s="27">
        <v>0</v>
      </c>
    </row>
    <row r="13" spans="1:6" s="69" customFormat="1" ht="12.75">
      <c r="A13" s="70" t="s">
        <v>81</v>
      </c>
      <c r="B13" s="73">
        <v>0</v>
      </c>
      <c r="C13" s="73">
        <v>233290.3</v>
      </c>
      <c r="D13" s="73">
        <v>68162.600000000006</v>
      </c>
      <c r="E13" s="27">
        <f t="shared" si="1"/>
        <v>29.217931478505538</v>
      </c>
      <c r="F13" s="27">
        <v>0</v>
      </c>
    </row>
    <row r="14" spans="1:6" s="69" customFormat="1" ht="12.75">
      <c r="A14" s="70" t="s">
        <v>82</v>
      </c>
      <c r="B14" s="73">
        <v>1474158.4</v>
      </c>
      <c r="C14" s="73">
        <v>228739.4</v>
      </c>
      <c r="D14" s="73">
        <v>186181.2</v>
      </c>
      <c r="E14" s="27">
        <f t="shared" si="1"/>
        <v>81.394460246026711</v>
      </c>
      <c r="F14" s="27">
        <f t="shared" si="0"/>
        <v>12.629660421837979</v>
      </c>
    </row>
    <row r="15" spans="1:6">
      <c r="A15" s="70" t="s">
        <v>83</v>
      </c>
      <c r="B15" s="74">
        <v>1299704.8</v>
      </c>
      <c r="C15" s="75">
        <v>12500</v>
      </c>
      <c r="D15" s="75">
        <v>8100</v>
      </c>
      <c r="E15" s="27">
        <f t="shared" si="1"/>
        <v>64.8</v>
      </c>
      <c r="F15" s="27">
        <f t="shared" si="0"/>
        <v>0.62321844160304707</v>
      </c>
    </row>
    <row r="16" spans="1:6">
      <c r="A16" s="70" t="s">
        <v>84</v>
      </c>
      <c r="B16" s="74">
        <v>1193849.5</v>
      </c>
      <c r="C16" s="75">
        <v>1740689.9</v>
      </c>
      <c r="D16" s="75">
        <v>902024</v>
      </c>
      <c r="E16" s="27">
        <f t="shared" si="1"/>
        <v>51.819913472238795</v>
      </c>
      <c r="F16" s="27">
        <f t="shared" si="0"/>
        <v>75.555922249831326</v>
      </c>
    </row>
    <row r="17" spans="1:6">
      <c r="A17" s="70" t="s">
        <v>85</v>
      </c>
      <c r="B17" s="76">
        <v>0</v>
      </c>
      <c r="C17" s="75">
        <v>859390.1</v>
      </c>
      <c r="D17" s="75">
        <v>655520.19999999995</v>
      </c>
      <c r="E17" s="27">
        <f t="shared" si="1"/>
        <v>76.277373919015361</v>
      </c>
      <c r="F17" s="27">
        <v>0</v>
      </c>
    </row>
    <row r="18" spans="1:6">
      <c r="A18" s="70" t="s">
        <v>86</v>
      </c>
      <c r="B18" s="76">
        <v>0</v>
      </c>
      <c r="C18" s="75">
        <v>138318.9</v>
      </c>
      <c r="D18" s="75">
        <v>103023.2</v>
      </c>
      <c r="E18" s="27">
        <f t="shared" si="1"/>
        <v>74.482373703087575</v>
      </c>
      <c r="F18" s="27">
        <v>0</v>
      </c>
    </row>
    <row r="19" spans="1:6">
      <c r="A19" s="70" t="s">
        <v>87</v>
      </c>
      <c r="B19" s="76">
        <v>0</v>
      </c>
      <c r="C19" s="75">
        <v>2579100</v>
      </c>
      <c r="D19" s="75">
        <v>892208.1</v>
      </c>
      <c r="E19" s="27">
        <f t="shared" si="1"/>
        <v>34.593776898918229</v>
      </c>
      <c r="F19" s="27">
        <v>0</v>
      </c>
    </row>
    <row r="20" spans="1:6" ht="15.75" thickBot="1">
      <c r="A20" s="77" t="s">
        <v>88</v>
      </c>
      <c r="B20" s="78">
        <v>0</v>
      </c>
      <c r="C20" s="79">
        <v>17640</v>
      </c>
      <c r="D20" s="80">
        <v>17026.400000000001</v>
      </c>
      <c r="E20" s="81">
        <f t="shared" si="1"/>
        <v>96.521541950113388</v>
      </c>
      <c r="F20" s="81">
        <v>0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Q64"/>
  <sheetViews>
    <sheetView topLeftCell="A37" workbookViewId="0">
      <selection activeCell="M8" sqref="M8"/>
    </sheetView>
  </sheetViews>
  <sheetFormatPr defaultRowHeight="12.75"/>
  <cols>
    <col min="1" max="1" width="2.5703125" style="82" customWidth="1"/>
    <col min="2" max="2" width="1.85546875" style="82" customWidth="1"/>
    <col min="3" max="3" width="10.28515625" style="82" customWidth="1"/>
    <col min="4" max="4" width="4.85546875" style="82" customWidth="1"/>
    <col min="5" max="5" width="5" style="82" customWidth="1"/>
    <col min="6" max="6" width="9.85546875" style="82" customWidth="1"/>
    <col min="7" max="7" width="9.140625" style="82" customWidth="1"/>
    <col min="8" max="8" width="8.5703125" style="82" customWidth="1"/>
    <col min="9" max="9" width="8" style="82" customWidth="1"/>
    <col min="10" max="10" width="8.85546875" style="82" customWidth="1"/>
    <col min="11" max="11" width="4.85546875" style="82" customWidth="1"/>
    <col min="12" max="12" width="9.140625" style="82" customWidth="1"/>
    <col min="13" max="13" width="9.140625" style="83" customWidth="1"/>
    <col min="14" max="14" width="9.140625" style="82" customWidth="1"/>
    <col min="15" max="15" width="5.5703125" style="82" customWidth="1"/>
    <col min="16" max="16" width="11.5703125" style="82" bestFit="1" customWidth="1"/>
    <col min="17" max="256" width="9.140625" style="82"/>
    <col min="257" max="257" width="2.5703125" style="82" customWidth="1"/>
    <col min="258" max="258" width="1.85546875" style="82" customWidth="1"/>
    <col min="259" max="259" width="10.28515625" style="82" customWidth="1"/>
    <col min="260" max="260" width="4.85546875" style="82" customWidth="1"/>
    <col min="261" max="261" width="5" style="82" customWidth="1"/>
    <col min="262" max="262" width="9.85546875" style="82" customWidth="1"/>
    <col min="263" max="263" width="9.140625" style="82" customWidth="1"/>
    <col min="264" max="264" width="8.5703125" style="82" customWidth="1"/>
    <col min="265" max="265" width="8" style="82" customWidth="1"/>
    <col min="266" max="266" width="8.85546875" style="82" customWidth="1"/>
    <col min="267" max="267" width="4.85546875" style="82" customWidth="1"/>
    <col min="268" max="270" width="9.140625" style="82" customWidth="1"/>
    <col min="271" max="271" width="5.5703125" style="82" customWidth="1"/>
    <col min="272" max="272" width="11.5703125" style="82" bestFit="1" customWidth="1"/>
    <col min="273" max="512" width="9.140625" style="82"/>
    <col min="513" max="513" width="2.5703125" style="82" customWidth="1"/>
    <col min="514" max="514" width="1.85546875" style="82" customWidth="1"/>
    <col min="515" max="515" width="10.28515625" style="82" customWidth="1"/>
    <col min="516" max="516" width="4.85546875" style="82" customWidth="1"/>
    <col min="517" max="517" width="5" style="82" customWidth="1"/>
    <col min="518" max="518" width="9.85546875" style="82" customWidth="1"/>
    <col min="519" max="519" width="9.140625" style="82" customWidth="1"/>
    <col min="520" max="520" width="8.5703125" style="82" customWidth="1"/>
    <col min="521" max="521" width="8" style="82" customWidth="1"/>
    <col min="522" max="522" width="8.85546875" style="82" customWidth="1"/>
    <col min="523" max="523" width="4.85546875" style="82" customWidth="1"/>
    <col min="524" max="526" width="9.140625" style="82" customWidth="1"/>
    <col min="527" max="527" width="5.5703125" style="82" customWidth="1"/>
    <col min="528" max="528" width="11.5703125" style="82" bestFit="1" customWidth="1"/>
    <col min="529" max="768" width="9.140625" style="82"/>
    <col min="769" max="769" width="2.5703125" style="82" customWidth="1"/>
    <col min="770" max="770" width="1.85546875" style="82" customWidth="1"/>
    <col min="771" max="771" width="10.28515625" style="82" customWidth="1"/>
    <col min="772" max="772" width="4.85546875" style="82" customWidth="1"/>
    <col min="773" max="773" width="5" style="82" customWidth="1"/>
    <col min="774" max="774" width="9.85546875" style="82" customWidth="1"/>
    <col min="775" max="775" width="9.140625" style="82" customWidth="1"/>
    <col min="776" max="776" width="8.5703125" style="82" customWidth="1"/>
    <col min="777" max="777" width="8" style="82" customWidth="1"/>
    <col min="778" max="778" width="8.85546875" style="82" customWidth="1"/>
    <col min="779" max="779" width="4.85546875" style="82" customWidth="1"/>
    <col min="780" max="782" width="9.140625" style="82" customWidth="1"/>
    <col min="783" max="783" width="5.5703125" style="82" customWidth="1"/>
    <col min="784" max="784" width="11.5703125" style="82" bestFit="1" customWidth="1"/>
    <col min="785" max="1024" width="9.140625" style="82"/>
    <col min="1025" max="1025" width="2.5703125" style="82" customWidth="1"/>
    <col min="1026" max="1026" width="1.85546875" style="82" customWidth="1"/>
    <col min="1027" max="1027" width="10.28515625" style="82" customWidth="1"/>
    <col min="1028" max="1028" width="4.85546875" style="82" customWidth="1"/>
    <col min="1029" max="1029" width="5" style="82" customWidth="1"/>
    <col min="1030" max="1030" width="9.85546875" style="82" customWidth="1"/>
    <col min="1031" max="1031" width="9.140625" style="82" customWidth="1"/>
    <col min="1032" max="1032" width="8.5703125" style="82" customWidth="1"/>
    <col min="1033" max="1033" width="8" style="82" customWidth="1"/>
    <col min="1034" max="1034" width="8.85546875" style="82" customWidth="1"/>
    <col min="1035" max="1035" width="4.85546875" style="82" customWidth="1"/>
    <col min="1036" max="1038" width="9.140625" style="82" customWidth="1"/>
    <col min="1039" max="1039" width="5.5703125" style="82" customWidth="1"/>
    <col min="1040" max="1040" width="11.5703125" style="82" bestFit="1" customWidth="1"/>
    <col min="1041" max="1280" width="9.140625" style="82"/>
    <col min="1281" max="1281" width="2.5703125" style="82" customWidth="1"/>
    <col min="1282" max="1282" width="1.85546875" style="82" customWidth="1"/>
    <col min="1283" max="1283" width="10.28515625" style="82" customWidth="1"/>
    <col min="1284" max="1284" width="4.85546875" style="82" customWidth="1"/>
    <col min="1285" max="1285" width="5" style="82" customWidth="1"/>
    <col min="1286" max="1286" width="9.85546875" style="82" customWidth="1"/>
    <col min="1287" max="1287" width="9.140625" style="82" customWidth="1"/>
    <col min="1288" max="1288" width="8.5703125" style="82" customWidth="1"/>
    <col min="1289" max="1289" width="8" style="82" customWidth="1"/>
    <col min="1290" max="1290" width="8.85546875" style="82" customWidth="1"/>
    <col min="1291" max="1291" width="4.85546875" style="82" customWidth="1"/>
    <col min="1292" max="1294" width="9.140625" style="82" customWidth="1"/>
    <col min="1295" max="1295" width="5.5703125" style="82" customWidth="1"/>
    <col min="1296" max="1296" width="11.5703125" style="82" bestFit="1" customWidth="1"/>
    <col min="1297" max="1536" width="9.140625" style="82"/>
    <col min="1537" max="1537" width="2.5703125" style="82" customWidth="1"/>
    <col min="1538" max="1538" width="1.85546875" style="82" customWidth="1"/>
    <col min="1539" max="1539" width="10.28515625" style="82" customWidth="1"/>
    <col min="1540" max="1540" width="4.85546875" style="82" customWidth="1"/>
    <col min="1541" max="1541" width="5" style="82" customWidth="1"/>
    <col min="1542" max="1542" width="9.85546875" style="82" customWidth="1"/>
    <col min="1543" max="1543" width="9.140625" style="82" customWidth="1"/>
    <col min="1544" max="1544" width="8.5703125" style="82" customWidth="1"/>
    <col min="1545" max="1545" width="8" style="82" customWidth="1"/>
    <col min="1546" max="1546" width="8.85546875" style="82" customWidth="1"/>
    <col min="1547" max="1547" width="4.85546875" style="82" customWidth="1"/>
    <col min="1548" max="1550" width="9.140625" style="82" customWidth="1"/>
    <col min="1551" max="1551" width="5.5703125" style="82" customWidth="1"/>
    <col min="1552" max="1552" width="11.5703125" style="82" bestFit="1" customWidth="1"/>
    <col min="1553" max="1792" width="9.140625" style="82"/>
    <col min="1793" max="1793" width="2.5703125" style="82" customWidth="1"/>
    <col min="1794" max="1794" width="1.85546875" style="82" customWidth="1"/>
    <col min="1795" max="1795" width="10.28515625" style="82" customWidth="1"/>
    <col min="1796" max="1796" width="4.85546875" style="82" customWidth="1"/>
    <col min="1797" max="1797" width="5" style="82" customWidth="1"/>
    <col min="1798" max="1798" width="9.85546875" style="82" customWidth="1"/>
    <col min="1799" max="1799" width="9.140625" style="82" customWidth="1"/>
    <col min="1800" max="1800" width="8.5703125" style="82" customWidth="1"/>
    <col min="1801" max="1801" width="8" style="82" customWidth="1"/>
    <col min="1802" max="1802" width="8.85546875" style="82" customWidth="1"/>
    <col min="1803" max="1803" width="4.85546875" style="82" customWidth="1"/>
    <col min="1804" max="1806" width="9.140625" style="82" customWidth="1"/>
    <col min="1807" max="1807" width="5.5703125" style="82" customWidth="1"/>
    <col min="1808" max="1808" width="11.5703125" style="82" bestFit="1" customWidth="1"/>
    <col min="1809" max="2048" width="9.140625" style="82"/>
    <col min="2049" max="2049" width="2.5703125" style="82" customWidth="1"/>
    <col min="2050" max="2050" width="1.85546875" style="82" customWidth="1"/>
    <col min="2051" max="2051" width="10.28515625" style="82" customWidth="1"/>
    <col min="2052" max="2052" width="4.85546875" style="82" customWidth="1"/>
    <col min="2053" max="2053" width="5" style="82" customWidth="1"/>
    <col min="2054" max="2054" width="9.85546875" style="82" customWidth="1"/>
    <col min="2055" max="2055" width="9.140625" style="82" customWidth="1"/>
    <col min="2056" max="2056" width="8.5703125" style="82" customWidth="1"/>
    <col min="2057" max="2057" width="8" style="82" customWidth="1"/>
    <col min="2058" max="2058" width="8.85546875" style="82" customWidth="1"/>
    <col min="2059" max="2059" width="4.85546875" style="82" customWidth="1"/>
    <col min="2060" max="2062" width="9.140625" style="82" customWidth="1"/>
    <col min="2063" max="2063" width="5.5703125" style="82" customWidth="1"/>
    <col min="2064" max="2064" width="11.5703125" style="82" bestFit="1" customWidth="1"/>
    <col min="2065" max="2304" width="9.140625" style="82"/>
    <col min="2305" max="2305" width="2.5703125" style="82" customWidth="1"/>
    <col min="2306" max="2306" width="1.85546875" style="82" customWidth="1"/>
    <col min="2307" max="2307" width="10.28515625" style="82" customWidth="1"/>
    <col min="2308" max="2308" width="4.85546875" style="82" customWidth="1"/>
    <col min="2309" max="2309" width="5" style="82" customWidth="1"/>
    <col min="2310" max="2310" width="9.85546875" style="82" customWidth="1"/>
    <col min="2311" max="2311" width="9.140625" style="82" customWidth="1"/>
    <col min="2312" max="2312" width="8.5703125" style="82" customWidth="1"/>
    <col min="2313" max="2313" width="8" style="82" customWidth="1"/>
    <col min="2314" max="2314" width="8.85546875" style="82" customWidth="1"/>
    <col min="2315" max="2315" width="4.85546875" style="82" customWidth="1"/>
    <col min="2316" max="2318" width="9.140625" style="82" customWidth="1"/>
    <col min="2319" max="2319" width="5.5703125" style="82" customWidth="1"/>
    <col min="2320" max="2320" width="11.5703125" style="82" bestFit="1" customWidth="1"/>
    <col min="2321" max="2560" width="9.140625" style="82"/>
    <col min="2561" max="2561" width="2.5703125" style="82" customWidth="1"/>
    <col min="2562" max="2562" width="1.85546875" style="82" customWidth="1"/>
    <col min="2563" max="2563" width="10.28515625" style="82" customWidth="1"/>
    <col min="2564" max="2564" width="4.85546875" style="82" customWidth="1"/>
    <col min="2565" max="2565" width="5" style="82" customWidth="1"/>
    <col min="2566" max="2566" width="9.85546875" style="82" customWidth="1"/>
    <col min="2567" max="2567" width="9.140625" style="82" customWidth="1"/>
    <col min="2568" max="2568" width="8.5703125" style="82" customWidth="1"/>
    <col min="2569" max="2569" width="8" style="82" customWidth="1"/>
    <col min="2570" max="2570" width="8.85546875" style="82" customWidth="1"/>
    <col min="2571" max="2571" width="4.85546875" style="82" customWidth="1"/>
    <col min="2572" max="2574" width="9.140625" style="82" customWidth="1"/>
    <col min="2575" max="2575" width="5.5703125" style="82" customWidth="1"/>
    <col min="2576" max="2576" width="11.5703125" style="82" bestFit="1" customWidth="1"/>
    <col min="2577" max="2816" width="9.140625" style="82"/>
    <col min="2817" max="2817" width="2.5703125" style="82" customWidth="1"/>
    <col min="2818" max="2818" width="1.85546875" style="82" customWidth="1"/>
    <col min="2819" max="2819" width="10.28515625" style="82" customWidth="1"/>
    <col min="2820" max="2820" width="4.85546875" style="82" customWidth="1"/>
    <col min="2821" max="2821" width="5" style="82" customWidth="1"/>
    <col min="2822" max="2822" width="9.85546875" style="82" customWidth="1"/>
    <col min="2823" max="2823" width="9.140625" style="82" customWidth="1"/>
    <col min="2824" max="2824" width="8.5703125" style="82" customWidth="1"/>
    <col min="2825" max="2825" width="8" style="82" customWidth="1"/>
    <col min="2826" max="2826" width="8.85546875" style="82" customWidth="1"/>
    <col min="2827" max="2827" width="4.85546875" style="82" customWidth="1"/>
    <col min="2828" max="2830" width="9.140625" style="82" customWidth="1"/>
    <col min="2831" max="2831" width="5.5703125" style="82" customWidth="1"/>
    <col min="2832" max="2832" width="11.5703125" style="82" bestFit="1" customWidth="1"/>
    <col min="2833" max="3072" width="9.140625" style="82"/>
    <col min="3073" max="3073" width="2.5703125" style="82" customWidth="1"/>
    <col min="3074" max="3074" width="1.85546875" style="82" customWidth="1"/>
    <col min="3075" max="3075" width="10.28515625" style="82" customWidth="1"/>
    <col min="3076" max="3076" width="4.85546875" style="82" customWidth="1"/>
    <col min="3077" max="3077" width="5" style="82" customWidth="1"/>
    <col min="3078" max="3078" width="9.85546875" style="82" customWidth="1"/>
    <col min="3079" max="3079" width="9.140625" style="82" customWidth="1"/>
    <col min="3080" max="3080" width="8.5703125" style="82" customWidth="1"/>
    <col min="3081" max="3081" width="8" style="82" customWidth="1"/>
    <col min="3082" max="3082" width="8.85546875" style="82" customWidth="1"/>
    <col min="3083" max="3083" width="4.85546875" style="82" customWidth="1"/>
    <col min="3084" max="3086" width="9.140625" style="82" customWidth="1"/>
    <col min="3087" max="3087" width="5.5703125" style="82" customWidth="1"/>
    <col min="3088" max="3088" width="11.5703125" style="82" bestFit="1" customWidth="1"/>
    <col min="3089" max="3328" width="9.140625" style="82"/>
    <col min="3329" max="3329" width="2.5703125" style="82" customWidth="1"/>
    <col min="3330" max="3330" width="1.85546875" style="82" customWidth="1"/>
    <col min="3331" max="3331" width="10.28515625" style="82" customWidth="1"/>
    <col min="3332" max="3332" width="4.85546875" style="82" customWidth="1"/>
    <col min="3333" max="3333" width="5" style="82" customWidth="1"/>
    <col min="3334" max="3334" width="9.85546875" style="82" customWidth="1"/>
    <col min="3335" max="3335" width="9.140625" style="82" customWidth="1"/>
    <col min="3336" max="3336" width="8.5703125" style="82" customWidth="1"/>
    <col min="3337" max="3337" width="8" style="82" customWidth="1"/>
    <col min="3338" max="3338" width="8.85546875" style="82" customWidth="1"/>
    <col min="3339" max="3339" width="4.85546875" style="82" customWidth="1"/>
    <col min="3340" max="3342" width="9.140625" style="82" customWidth="1"/>
    <col min="3343" max="3343" width="5.5703125" style="82" customWidth="1"/>
    <col min="3344" max="3344" width="11.5703125" style="82" bestFit="1" customWidth="1"/>
    <col min="3345" max="3584" width="9.140625" style="82"/>
    <col min="3585" max="3585" width="2.5703125" style="82" customWidth="1"/>
    <col min="3586" max="3586" width="1.85546875" style="82" customWidth="1"/>
    <col min="3587" max="3587" width="10.28515625" style="82" customWidth="1"/>
    <col min="3588" max="3588" width="4.85546875" style="82" customWidth="1"/>
    <col min="3589" max="3589" width="5" style="82" customWidth="1"/>
    <col min="3590" max="3590" width="9.85546875" style="82" customWidth="1"/>
    <col min="3591" max="3591" width="9.140625" style="82" customWidth="1"/>
    <col min="3592" max="3592" width="8.5703125" style="82" customWidth="1"/>
    <col min="3593" max="3593" width="8" style="82" customWidth="1"/>
    <col min="3594" max="3594" width="8.85546875" style="82" customWidth="1"/>
    <col min="3595" max="3595" width="4.85546875" style="82" customWidth="1"/>
    <col min="3596" max="3598" width="9.140625" style="82" customWidth="1"/>
    <col min="3599" max="3599" width="5.5703125" style="82" customWidth="1"/>
    <col min="3600" max="3600" width="11.5703125" style="82" bestFit="1" customWidth="1"/>
    <col min="3601" max="3840" width="9.140625" style="82"/>
    <col min="3841" max="3841" width="2.5703125" style="82" customWidth="1"/>
    <col min="3842" max="3842" width="1.85546875" style="82" customWidth="1"/>
    <col min="3843" max="3843" width="10.28515625" style="82" customWidth="1"/>
    <col min="3844" max="3844" width="4.85546875" style="82" customWidth="1"/>
    <col min="3845" max="3845" width="5" style="82" customWidth="1"/>
    <col min="3846" max="3846" width="9.85546875" style="82" customWidth="1"/>
    <col min="3847" max="3847" width="9.140625" style="82" customWidth="1"/>
    <col min="3848" max="3848" width="8.5703125" style="82" customWidth="1"/>
    <col min="3849" max="3849" width="8" style="82" customWidth="1"/>
    <col min="3850" max="3850" width="8.85546875" style="82" customWidth="1"/>
    <col min="3851" max="3851" width="4.85546875" style="82" customWidth="1"/>
    <col min="3852" max="3854" width="9.140625" style="82" customWidth="1"/>
    <col min="3855" max="3855" width="5.5703125" style="82" customWidth="1"/>
    <col min="3856" max="3856" width="11.5703125" style="82" bestFit="1" customWidth="1"/>
    <col min="3857" max="4096" width="9.140625" style="82"/>
    <col min="4097" max="4097" width="2.5703125" style="82" customWidth="1"/>
    <col min="4098" max="4098" width="1.85546875" style="82" customWidth="1"/>
    <col min="4099" max="4099" width="10.28515625" style="82" customWidth="1"/>
    <col min="4100" max="4100" width="4.85546875" style="82" customWidth="1"/>
    <col min="4101" max="4101" width="5" style="82" customWidth="1"/>
    <col min="4102" max="4102" width="9.85546875" style="82" customWidth="1"/>
    <col min="4103" max="4103" width="9.140625" style="82" customWidth="1"/>
    <col min="4104" max="4104" width="8.5703125" style="82" customWidth="1"/>
    <col min="4105" max="4105" width="8" style="82" customWidth="1"/>
    <col min="4106" max="4106" width="8.85546875" style="82" customWidth="1"/>
    <col min="4107" max="4107" width="4.85546875" style="82" customWidth="1"/>
    <col min="4108" max="4110" width="9.140625" style="82" customWidth="1"/>
    <col min="4111" max="4111" width="5.5703125" style="82" customWidth="1"/>
    <col min="4112" max="4112" width="11.5703125" style="82" bestFit="1" customWidth="1"/>
    <col min="4113" max="4352" width="9.140625" style="82"/>
    <col min="4353" max="4353" width="2.5703125" style="82" customWidth="1"/>
    <col min="4354" max="4354" width="1.85546875" style="82" customWidth="1"/>
    <col min="4355" max="4355" width="10.28515625" style="82" customWidth="1"/>
    <col min="4356" max="4356" width="4.85546875" style="82" customWidth="1"/>
    <col min="4357" max="4357" width="5" style="82" customWidth="1"/>
    <col min="4358" max="4358" width="9.85546875" style="82" customWidth="1"/>
    <col min="4359" max="4359" width="9.140625" style="82" customWidth="1"/>
    <col min="4360" max="4360" width="8.5703125" style="82" customWidth="1"/>
    <col min="4361" max="4361" width="8" style="82" customWidth="1"/>
    <col min="4362" max="4362" width="8.85546875" style="82" customWidth="1"/>
    <col min="4363" max="4363" width="4.85546875" style="82" customWidth="1"/>
    <col min="4364" max="4366" width="9.140625" style="82" customWidth="1"/>
    <col min="4367" max="4367" width="5.5703125" style="82" customWidth="1"/>
    <col min="4368" max="4368" width="11.5703125" style="82" bestFit="1" customWidth="1"/>
    <col min="4369" max="4608" width="9.140625" style="82"/>
    <col min="4609" max="4609" width="2.5703125" style="82" customWidth="1"/>
    <col min="4610" max="4610" width="1.85546875" style="82" customWidth="1"/>
    <col min="4611" max="4611" width="10.28515625" style="82" customWidth="1"/>
    <col min="4612" max="4612" width="4.85546875" style="82" customWidth="1"/>
    <col min="4613" max="4613" width="5" style="82" customWidth="1"/>
    <col min="4614" max="4614" width="9.85546875" style="82" customWidth="1"/>
    <col min="4615" max="4615" width="9.140625" style="82" customWidth="1"/>
    <col min="4616" max="4616" width="8.5703125" style="82" customWidth="1"/>
    <col min="4617" max="4617" width="8" style="82" customWidth="1"/>
    <col min="4618" max="4618" width="8.85546875" style="82" customWidth="1"/>
    <col min="4619" max="4619" width="4.85546875" style="82" customWidth="1"/>
    <col min="4620" max="4622" width="9.140625" style="82" customWidth="1"/>
    <col min="4623" max="4623" width="5.5703125" style="82" customWidth="1"/>
    <col min="4624" max="4624" width="11.5703125" style="82" bestFit="1" customWidth="1"/>
    <col min="4625" max="4864" width="9.140625" style="82"/>
    <col min="4865" max="4865" width="2.5703125" style="82" customWidth="1"/>
    <col min="4866" max="4866" width="1.85546875" style="82" customWidth="1"/>
    <col min="4867" max="4867" width="10.28515625" style="82" customWidth="1"/>
    <col min="4868" max="4868" width="4.85546875" style="82" customWidth="1"/>
    <col min="4869" max="4869" width="5" style="82" customWidth="1"/>
    <col min="4870" max="4870" width="9.85546875" style="82" customWidth="1"/>
    <col min="4871" max="4871" width="9.140625" style="82" customWidth="1"/>
    <col min="4872" max="4872" width="8.5703125" style="82" customWidth="1"/>
    <col min="4873" max="4873" width="8" style="82" customWidth="1"/>
    <col min="4874" max="4874" width="8.85546875" style="82" customWidth="1"/>
    <col min="4875" max="4875" width="4.85546875" style="82" customWidth="1"/>
    <col min="4876" max="4878" width="9.140625" style="82" customWidth="1"/>
    <col min="4879" max="4879" width="5.5703125" style="82" customWidth="1"/>
    <col min="4880" max="4880" width="11.5703125" style="82" bestFit="1" customWidth="1"/>
    <col min="4881" max="5120" width="9.140625" style="82"/>
    <col min="5121" max="5121" width="2.5703125" style="82" customWidth="1"/>
    <col min="5122" max="5122" width="1.85546875" style="82" customWidth="1"/>
    <col min="5123" max="5123" width="10.28515625" style="82" customWidth="1"/>
    <col min="5124" max="5124" width="4.85546875" style="82" customWidth="1"/>
    <col min="5125" max="5125" width="5" style="82" customWidth="1"/>
    <col min="5126" max="5126" width="9.85546875" style="82" customWidth="1"/>
    <col min="5127" max="5127" width="9.140625" style="82" customWidth="1"/>
    <col min="5128" max="5128" width="8.5703125" style="82" customWidth="1"/>
    <col min="5129" max="5129" width="8" style="82" customWidth="1"/>
    <col min="5130" max="5130" width="8.85546875" style="82" customWidth="1"/>
    <col min="5131" max="5131" width="4.85546875" style="82" customWidth="1"/>
    <col min="5132" max="5134" width="9.140625" style="82" customWidth="1"/>
    <col min="5135" max="5135" width="5.5703125" style="82" customWidth="1"/>
    <col min="5136" max="5136" width="11.5703125" style="82" bestFit="1" customWidth="1"/>
    <col min="5137" max="5376" width="9.140625" style="82"/>
    <col min="5377" max="5377" width="2.5703125" style="82" customWidth="1"/>
    <col min="5378" max="5378" width="1.85546875" style="82" customWidth="1"/>
    <col min="5379" max="5379" width="10.28515625" style="82" customWidth="1"/>
    <col min="5380" max="5380" width="4.85546875" style="82" customWidth="1"/>
    <col min="5381" max="5381" width="5" style="82" customWidth="1"/>
    <col min="5382" max="5382" width="9.85546875" style="82" customWidth="1"/>
    <col min="5383" max="5383" width="9.140625" style="82" customWidth="1"/>
    <col min="5384" max="5384" width="8.5703125" style="82" customWidth="1"/>
    <col min="5385" max="5385" width="8" style="82" customWidth="1"/>
    <col min="5386" max="5386" width="8.85546875" style="82" customWidth="1"/>
    <col min="5387" max="5387" width="4.85546875" style="82" customWidth="1"/>
    <col min="5388" max="5390" width="9.140625" style="82" customWidth="1"/>
    <col min="5391" max="5391" width="5.5703125" style="82" customWidth="1"/>
    <col min="5392" max="5392" width="11.5703125" style="82" bestFit="1" customWidth="1"/>
    <col min="5393" max="5632" width="9.140625" style="82"/>
    <col min="5633" max="5633" width="2.5703125" style="82" customWidth="1"/>
    <col min="5634" max="5634" width="1.85546875" style="82" customWidth="1"/>
    <col min="5635" max="5635" width="10.28515625" style="82" customWidth="1"/>
    <col min="5636" max="5636" width="4.85546875" style="82" customWidth="1"/>
    <col min="5637" max="5637" width="5" style="82" customWidth="1"/>
    <col min="5638" max="5638" width="9.85546875" style="82" customWidth="1"/>
    <col min="5639" max="5639" width="9.140625" style="82" customWidth="1"/>
    <col min="5640" max="5640" width="8.5703125" style="82" customWidth="1"/>
    <col min="5641" max="5641" width="8" style="82" customWidth="1"/>
    <col min="5642" max="5642" width="8.85546875" style="82" customWidth="1"/>
    <col min="5643" max="5643" width="4.85546875" style="82" customWidth="1"/>
    <col min="5644" max="5646" width="9.140625" style="82" customWidth="1"/>
    <col min="5647" max="5647" width="5.5703125" style="82" customWidth="1"/>
    <col min="5648" max="5648" width="11.5703125" style="82" bestFit="1" customWidth="1"/>
    <col min="5649" max="5888" width="9.140625" style="82"/>
    <col min="5889" max="5889" width="2.5703125" style="82" customWidth="1"/>
    <col min="5890" max="5890" width="1.85546875" style="82" customWidth="1"/>
    <col min="5891" max="5891" width="10.28515625" style="82" customWidth="1"/>
    <col min="5892" max="5892" width="4.85546875" style="82" customWidth="1"/>
    <col min="5893" max="5893" width="5" style="82" customWidth="1"/>
    <col min="5894" max="5894" width="9.85546875" style="82" customWidth="1"/>
    <col min="5895" max="5895" width="9.140625" style="82" customWidth="1"/>
    <col min="5896" max="5896" width="8.5703125" style="82" customWidth="1"/>
    <col min="5897" max="5897" width="8" style="82" customWidth="1"/>
    <col min="5898" max="5898" width="8.85546875" style="82" customWidth="1"/>
    <col min="5899" max="5899" width="4.85546875" style="82" customWidth="1"/>
    <col min="5900" max="5902" width="9.140625" style="82" customWidth="1"/>
    <col min="5903" max="5903" width="5.5703125" style="82" customWidth="1"/>
    <col min="5904" max="5904" width="11.5703125" style="82" bestFit="1" customWidth="1"/>
    <col min="5905" max="6144" width="9.140625" style="82"/>
    <col min="6145" max="6145" width="2.5703125" style="82" customWidth="1"/>
    <col min="6146" max="6146" width="1.85546875" style="82" customWidth="1"/>
    <col min="6147" max="6147" width="10.28515625" style="82" customWidth="1"/>
    <col min="6148" max="6148" width="4.85546875" style="82" customWidth="1"/>
    <col min="6149" max="6149" width="5" style="82" customWidth="1"/>
    <col min="6150" max="6150" width="9.85546875" style="82" customWidth="1"/>
    <col min="6151" max="6151" width="9.140625" style="82" customWidth="1"/>
    <col min="6152" max="6152" width="8.5703125" style="82" customWidth="1"/>
    <col min="6153" max="6153" width="8" style="82" customWidth="1"/>
    <col min="6154" max="6154" width="8.85546875" style="82" customWidth="1"/>
    <col min="6155" max="6155" width="4.85546875" style="82" customWidth="1"/>
    <col min="6156" max="6158" width="9.140625" style="82" customWidth="1"/>
    <col min="6159" max="6159" width="5.5703125" style="82" customWidth="1"/>
    <col min="6160" max="6160" width="11.5703125" style="82" bestFit="1" customWidth="1"/>
    <col min="6161" max="6400" width="9.140625" style="82"/>
    <col min="6401" max="6401" width="2.5703125" style="82" customWidth="1"/>
    <col min="6402" max="6402" width="1.85546875" style="82" customWidth="1"/>
    <col min="6403" max="6403" width="10.28515625" style="82" customWidth="1"/>
    <col min="6404" max="6404" width="4.85546875" style="82" customWidth="1"/>
    <col min="6405" max="6405" width="5" style="82" customWidth="1"/>
    <col min="6406" max="6406" width="9.85546875" style="82" customWidth="1"/>
    <col min="6407" max="6407" width="9.140625" style="82" customWidth="1"/>
    <col min="6408" max="6408" width="8.5703125" style="82" customWidth="1"/>
    <col min="6409" max="6409" width="8" style="82" customWidth="1"/>
    <col min="6410" max="6410" width="8.85546875" style="82" customWidth="1"/>
    <col min="6411" max="6411" width="4.85546875" style="82" customWidth="1"/>
    <col min="6412" max="6414" width="9.140625" style="82" customWidth="1"/>
    <col min="6415" max="6415" width="5.5703125" style="82" customWidth="1"/>
    <col min="6416" max="6416" width="11.5703125" style="82" bestFit="1" customWidth="1"/>
    <col min="6417" max="6656" width="9.140625" style="82"/>
    <col min="6657" max="6657" width="2.5703125" style="82" customWidth="1"/>
    <col min="6658" max="6658" width="1.85546875" style="82" customWidth="1"/>
    <col min="6659" max="6659" width="10.28515625" style="82" customWidth="1"/>
    <col min="6660" max="6660" width="4.85546875" style="82" customWidth="1"/>
    <col min="6661" max="6661" width="5" style="82" customWidth="1"/>
    <col min="6662" max="6662" width="9.85546875" style="82" customWidth="1"/>
    <col min="6663" max="6663" width="9.140625" style="82" customWidth="1"/>
    <col min="6664" max="6664" width="8.5703125" style="82" customWidth="1"/>
    <col min="6665" max="6665" width="8" style="82" customWidth="1"/>
    <col min="6666" max="6666" width="8.85546875" style="82" customWidth="1"/>
    <col min="6667" max="6667" width="4.85546875" style="82" customWidth="1"/>
    <col min="6668" max="6670" width="9.140625" style="82" customWidth="1"/>
    <col min="6671" max="6671" width="5.5703125" style="82" customWidth="1"/>
    <col min="6672" max="6672" width="11.5703125" style="82" bestFit="1" customWidth="1"/>
    <col min="6673" max="6912" width="9.140625" style="82"/>
    <col min="6913" max="6913" width="2.5703125" style="82" customWidth="1"/>
    <col min="6914" max="6914" width="1.85546875" style="82" customWidth="1"/>
    <col min="6915" max="6915" width="10.28515625" style="82" customWidth="1"/>
    <col min="6916" max="6916" width="4.85546875" style="82" customWidth="1"/>
    <col min="6917" max="6917" width="5" style="82" customWidth="1"/>
    <col min="6918" max="6918" width="9.85546875" style="82" customWidth="1"/>
    <col min="6919" max="6919" width="9.140625" style="82" customWidth="1"/>
    <col min="6920" max="6920" width="8.5703125" style="82" customWidth="1"/>
    <col min="6921" max="6921" width="8" style="82" customWidth="1"/>
    <col min="6922" max="6922" width="8.85546875" style="82" customWidth="1"/>
    <col min="6923" max="6923" width="4.85546875" style="82" customWidth="1"/>
    <col min="6924" max="6926" width="9.140625" style="82" customWidth="1"/>
    <col min="6927" max="6927" width="5.5703125" style="82" customWidth="1"/>
    <col min="6928" max="6928" width="11.5703125" style="82" bestFit="1" customWidth="1"/>
    <col min="6929" max="7168" width="9.140625" style="82"/>
    <col min="7169" max="7169" width="2.5703125" style="82" customWidth="1"/>
    <col min="7170" max="7170" width="1.85546875" style="82" customWidth="1"/>
    <col min="7171" max="7171" width="10.28515625" style="82" customWidth="1"/>
    <col min="7172" max="7172" width="4.85546875" style="82" customWidth="1"/>
    <col min="7173" max="7173" width="5" style="82" customWidth="1"/>
    <col min="7174" max="7174" width="9.85546875" style="82" customWidth="1"/>
    <col min="7175" max="7175" width="9.140625" style="82" customWidth="1"/>
    <col min="7176" max="7176" width="8.5703125" style="82" customWidth="1"/>
    <col min="7177" max="7177" width="8" style="82" customWidth="1"/>
    <col min="7178" max="7178" width="8.85546875" style="82" customWidth="1"/>
    <col min="7179" max="7179" width="4.85546875" style="82" customWidth="1"/>
    <col min="7180" max="7182" width="9.140625" style="82" customWidth="1"/>
    <col min="7183" max="7183" width="5.5703125" style="82" customWidth="1"/>
    <col min="7184" max="7184" width="11.5703125" style="82" bestFit="1" customWidth="1"/>
    <col min="7185" max="7424" width="9.140625" style="82"/>
    <col min="7425" max="7425" width="2.5703125" style="82" customWidth="1"/>
    <col min="7426" max="7426" width="1.85546875" style="82" customWidth="1"/>
    <col min="7427" max="7427" width="10.28515625" style="82" customWidth="1"/>
    <col min="7428" max="7428" width="4.85546875" style="82" customWidth="1"/>
    <col min="7429" max="7429" width="5" style="82" customWidth="1"/>
    <col min="7430" max="7430" width="9.85546875" style="82" customWidth="1"/>
    <col min="7431" max="7431" width="9.140625" style="82" customWidth="1"/>
    <col min="7432" max="7432" width="8.5703125" style="82" customWidth="1"/>
    <col min="7433" max="7433" width="8" style="82" customWidth="1"/>
    <col min="7434" max="7434" width="8.85546875" style="82" customWidth="1"/>
    <col min="7435" max="7435" width="4.85546875" style="82" customWidth="1"/>
    <col min="7436" max="7438" width="9.140625" style="82" customWidth="1"/>
    <col min="7439" max="7439" width="5.5703125" style="82" customWidth="1"/>
    <col min="7440" max="7440" width="11.5703125" style="82" bestFit="1" customWidth="1"/>
    <col min="7441" max="7680" width="9.140625" style="82"/>
    <col min="7681" max="7681" width="2.5703125" style="82" customWidth="1"/>
    <col min="7682" max="7682" width="1.85546875" style="82" customWidth="1"/>
    <col min="7683" max="7683" width="10.28515625" style="82" customWidth="1"/>
    <col min="7684" max="7684" width="4.85546875" style="82" customWidth="1"/>
    <col min="7685" max="7685" width="5" style="82" customWidth="1"/>
    <col min="7686" max="7686" width="9.85546875" style="82" customWidth="1"/>
    <col min="7687" max="7687" width="9.140625" style="82" customWidth="1"/>
    <col min="7688" max="7688" width="8.5703125" style="82" customWidth="1"/>
    <col min="7689" max="7689" width="8" style="82" customWidth="1"/>
    <col min="7690" max="7690" width="8.85546875" style="82" customWidth="1"/>
    <col min="7691" max="7691" width="4.85546875" style="82" customWidth="1"/>
    <col min="7692" max="7694" width="9.140625" style="82" customWidth="1"/>
    <col min="7695" max="7695" width="5.5703125" style="82" customWidth="1"/>
    <col min="7696" max="7696" width="11.5703125" style="82" bestFit="1" customWidth="1"/>
    <col min="7697" max="7936" width="9.140625" style="82"/>
    <col min="7937" max="7937" width="2.5703125" style="82" customWidth="1"/>
    <col min="7938" max="7938" width="1.85546875" style="82" customWidth="1"/>
    <col min="7939" max="7939" width="10.28515625" style="82" customWidth="1"/>
    <col min="7940" max="7940" width="4.85546875" style="82" customWidth="1"/>
    <col min="7941" max="7941" width="5" style="82" customWidth="1"/>
    <col min="7942" max="7942" width="9.85546875" style="82" customWidth="1"/>
    <col min="7943" max="7943" width="9.140625" style="82" customWidth="1"/>
    <col min="7944" max="7944" width="8.5703125" style="82" customWidth="1"/>
    <col min="7945" max="7945" width="8" style="82" customWidth="1"/>
    <col min="7946" max="7946" width="8.85546875" style="82" customWidth="1"/>
    <col min="7947" max="7947" width="4.85546875" style="82" customWidth="1"/>
    <col min="7948" max="7950" width="9.140625" style="82" customWidth="1"/>
    <col min="7951" max="7951" width="5.5703125" style="82" customWidth="1"/>
    <col min="7952" max="7952" width="11.5703125" style="82" bestFit="1" customWidth="1"/>
    <col min="7953" max="8192" width="9.140625" style="82"/>
    <col min="8193" max="8193" width="2.5703125" style="82" customWidth="1"/>
    <col min="8194" max="8194" width="1.85546875" style="82" customWidth="1"/>
    <col min="8195" max="8195" width="10.28515625" style="82" customWidth="1"/>
    <col min="8196" max="8196" width="4.85546875" style="82" customWidth="1"/>
    <col min="8197" max="8197" width="5" style="82" customWidth="1"/>
    <col min="8198" max="8198" width="9.85546875" style="82" customWidth="1"/>
    <col min="8199" max="8199" width="9.140625" style="82" customWidth="1"/>
    <col min="8200" max="8200" width="8.5703125" style="82" customWidth="1"/>
    <col min="8201" max="8201" width="8" style="82" customWidth="1"/>
    <col min="8202" max="8202" width="8.85546875" style="82" customWidth="1"/>
    <col min="8203" max="8203" width="4.85546875" style="82" customWidth="1"/>
    <col min="8204" max="8206" width="9.140625" style="82" customWidth="1"/>
    <col min="8207" max="8207" width="5.5703125" style="82" customWidth="1"/>
    <col min="8208" max="8208" width="11.5703125" style="82" bestFit="1" customWidth="1"/>
    <col min="8209" max="8448" width="9.140625" style="82"/>
    <col min="8449" max="8449" width="2.5703125" style="82" customWidth="1"/>
    <col min="8450" max="8450" width="1.85546875" style="82" customWidth="1"/>
    <col min="8451" max="8451" width="10.28515625" style="82" customWidth="1"/>
    <col min="8452" max="8452" width="4.85546875" style="82" customWidth="1"/>
    <col min="8453" max="8453" width="5" style="82" customWidth="1"/>
    <col min="8454" max="8454" width="9.85546875" style="82" customWidth="1"/>
    <col min="8455" max="8455" width="9.140625" style="82" customWidth="1"/>
    <col min="8456" max="8456" width="8.5703125" style="82" customWidth="1"/>
    <col min="8457" max="8457" width="8" style="82" customWidth="1"/>
    <col min="8458" max="8458" width="8.85546875" style="82" customWidth="1"/>
    <col min="8459" max="8459" width="4.85546875" style="82" customWidth="1"/>
    <col min="8460" max="8462" width="9.140625" style="82" customWidth="1"/>
    <col min="8463" max="8463" width="5.5703125" style="82" customWidth="1"/>
    <col min="8464" max="8464" width="11.5703125" style="82" bestFit="1" customWidth="1"/>
    <col min="8465" max="8704" width="9.140625" style="82"/>
    <col min="8705" max="8705" width="2.5703125" style="82" customWidth="1"/>
    <col min="8706" max="8706" width="1.85546875" style="82" customWidth="1"/>
    <col min="8707" max="8707" width="10.28515625" style="82" customWidth="1"/>
    <col min="8708" max="8708" width="4.85546875" style="82" customWidth="1"/>
    <col min="8709" max="8709" width="5" style="82" customWidth="1"/>
    <col min="8710" max="8710" width="9.85546875" style="82" customWidth="1"/>
    <col min="8711" max="8711" width="9.140625" style="82" customWidth="1"/>
    <col min="8712" max="8712" width="8.5703125" style="82" customWidth="1"/>
    <col min="8713" max="8713" width="8" style="82" customWidth="1"/>
    <col min="8714" max="8714" width="8.85546875" style="82" customWidth="1"/>
    <col min="8715" max="8715" width="4.85546875" style="82" customWidth="1"/>
    <col min="8716" max="8718" width="9.140625" style="82" customWidth="1"/>
    <col min="8719" max="8719" width="5.5703125" style="82" customWidth="1"/>
    <col min="8720" max="8720" width="11.5703125" style="82" bestFit="1" customWidth="1"/>
    <col min="8721" max="8960" width="9.140625" style="82"/>
    <col min="8961" max="8961" width="2.5703125" style="82" customWidth="1"/>
    <col min="8962" max="8962" width="1.85546875" style="82" customWidth="1"/>
    <col min="8963" max="8963" width="10.28515625" style="82" customWidth="1"/>
    <col min="8964" max="8964" width="4.85546875" style="82" customWidth="1"/>
    <col min="8965" max="8965" width="5" style="82" customWidth="1"/>
    <col min="8966" max="8966" width="9.85546875" style="82" customWidth="1"/>
    <col min="8967" max="8967" width="9.140625" style="82" customWidth="1"/>
    <col min="8968" max="8968" width="8.5703125" style="82" customWidth="1"/>
    <col min="8969" max="8969" width="8" style="82" customWidth="1"/>
    <col min="8970" max="8970" width="8.85546875" style="82" customWidth="1"/>
    <col min="8971" max="8971" width="4.85546875" style="82" customWidth="1"/>
    <col min="8972" max="8974" width="9.140625" style="82" customWidth="1"/>
    <col min="8975" max="8975" width="5.5703125" style="82" customWidth="1"/>
    <col min="8976" max="8976" width="11.5703125" style="82" bestFit="1" customWidth="1"/>
    <col min="8977" max="9216" width="9.140625" style="82"/>
    <col min="9217" max="9217" width="2.5703125" style="82" customWidth="1"/>
    <col min="9218" max="9218" width="1.85546875" style="82" customWidth="1"/>
    <col min="9219" max="9219" width="10.28515625" style="82" customWidth="1"/>
    <col min="9220" max="9220" width="4.85546875" style="82" customWidth="1"/>
    <col min="9221" max="9221" width="5" style="82" customWidth="1"/>
    <col min="9222" max="9222" width="9.85546875" style="82" customWidth="1"/>
    <col min="9223" max="9223" width="9.140625" style="82" customWidth="1"/>
    <col min="9224" max="9224" width="8.5703125" style="82" customWidth="1"/>
    <col min="9225" max="9225" width="8" style="82" customWidth="1"/>
    <col min="9226" max="9226" width="8.85546875" style="82" customWidth="1"/>
    <col min="9227" max="9227" width="4.85546875" style="82" customWidth="1"/>
    <col min="9228" max="9230" width="9.140625" style="82" customWidth="1"/>
    <col min="9231" max="9231" width="5.5703125" style="82" customWidth="1"/>
    <col min="9232" max="9232" width="11.5703125" style="82" bestFit="1" customWidth="1"/>
    <col min="9233" max="9472" width="9.140625" style="82"/>
    <col min="9473" max="9473" width="2.5703125" style="82" customWidth="1"/>
    <col min="9474" max="9474" width="1.85546875" style="82" customWidth="1"/>
    <col min="9475" max="9475" width="10.28515625" style="82" customWidth="1"/>
    <col min="9476" max="9476" width="4.85546875" style="82" customWidth="1"/>
    <col min="9477" max="9477" width="5" style="82" customWidth="1"/>
    <col min="9478" max="9478" width="9.85546875" style="82" customWidth="1"/>
    <col min="9479" max="9479" width="9.140625" style="82" customWidth="1"/>
    <col min="9480" max="9480" width="8.5703125" style="82" customWidth="1"/>
    <col min="9481" max="9481" width="8" style="82" customWidth="1"/>
    <col min="9482" max="9482" width="8.85546875" style="82" customWidth="1"/>
    <col min="9483" max="9483" width="4.85546875" style="82" customWidth="1"/>
    <col min="9484" max="9486" width="9.140625" style="82" customWidth="1"/>
    <col min="9487" max="9487" width="5.5703125" style="82" customWidth="1"/>
    <col min="9488" max="9488" width="11.5703125" style="82" bestFit="1" customWidth="1"/>
    <col min="9489" max="9728" width="9.140625" style="82"/>
    <col min="9729" max="9729" width="2.5703125" style="82" customWidth="1"/>
    <col min="9730" max="9730" width="1.85546875" style="82" customWidth="1"/>
    <col min="9731" max="9731" width="10.28515625" style="82" customWidth="1"/>
    <col min="9732" max="9732" width="4.85546875" style="82" customWidth="1"/>
    <col min="9733" max="9733" width="5" style="82" customWidth="1"/>
    <col min="9734" max="9734" width="9.85546875" style="82" customWidth="1"/>
    <col min="9735" max="9735" width="9.140625" style="82" customWidth="1"/>
    <col min="9736" max="9736" width="8.5703125" style="82" customWidth="1"/>
    <col min="9737" max="9737" width="8" style="82" customWidth="1"/>
    <col min="9738" max="9738" width="8.85546875" style="82" customWidth="1"/>
    <col min="9739" max="9739" width="4.85546875" style="82" customWidth="1"/>
    <col min="9740" max="9742" width="9.140625" style="82" customWidth="1"/>
    <col min="9743" max="9743" width="5.5703125" style="82" customWidth="1"/>
    <col min="9744" max="9744" width="11.5703125" style="82" bestFit="1" customWidth="1"/>
    <col min="9745" max="9984" width="9.140625" style="82"/>
    <col min="9985" max="9985" width="2.5703125" style="82" customWidth="1"/>
    <col min="9986" max="9986" width="1.85546875" style="82" customWidth="1"/>
    <col min="9987" max="9987" width="10.28515625" style="82" customWidth="1"/>
    <col min="9988" max="9988" width="4.85546875" style="82" customWidth="1"/>
    <col min="9989" max="9989" width="5" style="82" customWidth="1"/>
    <col min="9990" max="9990" width="9.85546875" style="82" customWidth="1"/>
    <col min="9991" max="9991" width="9.140625" style="82" customWidth="1"/>
    <col min="9992" max="9992" width="8.5703125" style="82" customWidth="1"/>
    <col min="9993" max="9993" width="8" style="82" customWidth="1"/>
    <col min="9994" max="9994" width="8.85546875" style="82" customWidth="1"/>
    <col min="9995" max="9995" width="4.85546875" style="82" customWidth="1"/>
    <col min="9996" max="9998" width="9.140625" style="82" customWidth="1"/>
    <col min="9999" max="9999" width="5.5703125" style="82" customWidth="1"/>
    <col min="10000" max="10000" width="11.5703125" style="82" bestFit="1" customWidth="1"/>
    <col min="10001" max="10240" width="9.140625" style="82"/>
    <col min="10241" max="10241" width="2.5703125" style="82" customWidth="1"/>
    <col min="10242" max="10242" width="1.85546875" style="82" customWidth="1"/>
    <col min="10243" max="10243" width="10.28515625" style="82" customWidth="1"/>
    <col min="10244" max="10244" width="4.85546875" style="82" customWidth="1"/>
    <col min="10245" max="10245" width="5" style="82" customWidth="1"/>
    <col min="10246" max="10246" width="9.85546875" style="82" customWidth="1"/>
    <col min="10247" max="10247" width="9.140625" style="82" customWidth="1"/>
    <col min="10248" max="10248" width="8.5703125" style="82" customWidth="1"/>
    <col min="10249" max="10249" width="8" style="82" customWidth="1"/>
    <col min="10250" max="10250" width="8.85546875" style="82" customWidth="1"/>
    <col min="10251" max="10251" width="4.85546875" style="82" customWidth="1"/>
    <col min="10252" max="10254" width="9.140625" style="82" customWidth="1"/>
    <col min="10255" max="10255" width="5.5703125" style="82" customWidth="1"/>
    <col min="10256" max="10256" width="11.5703125" style="82" bestFit="1" customWidth="1"/>
    <col min="10257" max="10496" width="9.140625" style="82"/>
    <col min="10497" max="10497" width="2.5703125" style="82" customWidth="1"/>
    <col min="10498" max="10498" width="1.85546875" style="82" customWidth="1"/>
    <col min="10499" max="10499" width="10.28515625" style="82" customWidth="1"/>
    <col min="10500" max="10500" width="4.85546875" style="82" customWidth="1"/>
    <col min="10501" max="10501" width="5" style="82" customWidth="1"/>
    <col min="10502" max="10502" width="9.85546875" style="82" customWidth="1"/>
    <col min="10503" max="10503" width="9.140625" style="82" customWidth="1"/>
    <col min="10504" max="10504" width="8.5703125" style="82" customWidth="1"/>
    <col min="10505" max="10505" width="8" style="82" customWidth="1"/>
    <col min="10506" max="10506" width="8.85546875" style="82" customWidth="1"/>
    <col min="10507" max="10507" width="4.85546875" style="82" customWidth="1"/>
    <col min="10508" max="10510" width="9.140625" style="82" customWidth="1"/>
    <col min="10511" max="10511" width="5.5703125" style="82" customWidth="1"/>
    <col min="10512" max="10512" width="11.5703125" style="82" bestFit="1" customWidth="1"/>
    <col min="10513" max="10752" width="9.140625" style="82"/>
    <col min="10753" max="10753" width="2.5703125" style="82" customWidth="1"/>
    <col min="10754" max="10754" width="1.85546875" style="82" customWidth="1"/>
    <col min="10755" max="10755" width="10.28515625" style="82" customWidth="1"/>
    <col min="10756" max="10756" width="4.85546875" style="82" customWidth="1"/>
    <col min="10757" max="10757" width="5" style="82" customWidth="1"/>
    <col min="10758" max="10758" width="9.85546875" style="82" customWidth="1"/>
    <col min="10759" max="10759" width="9.140625" style="82" customWidth="1"/>
    <col min="10760" max="10760" width="8.5703125" style="82" customWidth="1"/>
    <col min="10761" max="10761" width="8" style="82" customWidth="1"/>
    <col min="10762" max="10762" width="8.85546875" style="82" customWidth="1"/>
    <col min="10763" max="10763" width="4.85546875" style="82" customWidth="1"/>
    <col min="10764" max="10766" width="9.140625" style="82" customWidth="1"/>
    <col min="10767" max="10767" width="5.5703125" style="82" customWidth="1"/>
    <col min="10768" max="10768" width="11.5703125" style="82" bestFit="1" customWidth="1"/>
    <col min="10769" max="11008" width="9.140625" style="82"/>
    <col min="11009" max="11009" width="2.5703125" style="82" customWidth="1"/>
    <col min="11010" max="11010" width="1.85546875" style="82" customWidth="1"/>
    <col min="11011" max="11011" width="10.28515625" style="82" customWidth="1"/>
    <col min="11012" max="11012" width="4.85546875" style="82" customWidth="1"/>
    <col min="11013" max="11013" width="5" style="82" customWidth="1"/>
    <col min="11014" max="11014" width="9.85546875" style="82" customWidth="1"/>
    <col min="11015" max="11015" width="9.140625" style="82" customWidth="1"/>
    <col min="11016" max="11016" width="8.5703125" style="82" customWidth="1"/>
    <col min="11017" max="11017" width="8" style="82" customWidth="1"/>
    <col min="11018" max="11018" width="8.85546875" style="82" customWidth="1"/>
    <col min="11019" max="11019" width="4.85546875" style="82" customWidth="1"/>
    <col min="11020" max="11022" width="9.140625" style="82" customWidth="1"/>
    <col min="11023" max="11023" width="5.5703125" style="82" customWidth="1"/>
    <col min="11024" max="11024" width="11.5703125" style="82" bestFit="1" customWidth="1"/>
    <col min="11025" max="11264" width="9.140625" style="82"/>
    <col min="11265" max="11265" width="2.5703125" style="82" customWidth="1"/>
    <col min="11266" max="11266" width="1.85546875" style="82" customWidth="1"/>
    <col min="11267" max="11267" width="10.28515625" style="82" customWidth="1"/>
    <col min="11268" max="11268" width="4.85546875" style="82" customWidth="1"/>
    <col min="11269" max="11269" width="5" style="82" customWidth="1"/>
    <col min="11270" max="11270" width="9.85546875" style="82" customWidth="1"/>
    <col min="11271" max="11271" width="9.140625" style="82" customWidth="1"/>
    <col min="11272" max="11272" width="8.5703125" style="82" customWidth="1"/>
    <col min="11273" max="11273" width="8" style="82" customWidth="1"/>
    <col min="11274" max="11274" width="8.85546875" style="82" customWidth="1"/>
    <col min="11275" max="11275" width="4.85546875" style="82" customWidth="1"/>
    <col min="11276" max="11278" width="9.140625" style="82" customWidth="1"/>
    <col min="11279" max="11279" width="5.5703125" style="82" customWidth="1"/>
    <col min="11280" max="11280" width="11.5703125" style="82" bestFit="1" customWidth="1"/>
    <col min="11281" max="11520" width="9.140625" style="82"/>
    <col min="11521" max="11521" width="2.5703125" style="82" customWidth="1"/>
    <col min="11522" max="11522" width="1.85546875" style="82" customWidth="1"/>
    <col min="11523" max="11523" width="10.28515625" style="82" customWidth="1"/>
    <col min="11524" max="11524" width="4.85546875" style="82" customWidth="1"/>
    <col min="11525" max="11525" width="5" style="82" customWidth="1"/>
    <col min="11526" max="11526" width="9.85546875" style="82" customWidth="1"/>
    <col min="11527" max="11527" width="9.140625" style="82" customWidth="1"/>
    <col min="11528" max="11528" width="8.5703125" style="82" customWidth="1"/>
    <col min="11529" max="11529" width="8" style="82" customWidth="1"/>
    <col min="11530" max="11530" width="8.85546875" style="82" customWidth="1"/>
    <col min="11531" max="11531" width="4.85546875" style="82" customWidth="1"/>
    <col min="11532" max="11534" width="9.140625" style="82" customWidth="1"/>
    <col min="11535" max="11535" width="5.5703125" style="82" customWidth="1"/>
    <col min="11536" max="11536" width="11.5703125" style="82" bestFit="1" customWidth="1"/>
    <col min="11537" max="11776" width="9.140625" style="82"/>
    <col min="11777" max="11777" width="2.5703125" style="82" customWidth="1"/>
    <col min="11778" max="11778" width="1.85546875" style="82" customWidth="1"/>
    <col min="11779" max="11779" width="10.28515625" style="82" customWidth="1"/>
    <col min="11780" max="11780" width="4.85546875" style="82" customWidth="1"/>
    <col min="11781" max="11781" width="5" style="82" customWidth="1"/>
    <col min="11782" max="11782" width="9.85546875" style="82" customWidth="1"/>
    <col min="11783" max="11783" width="9.140625" style="82" customWidth="1"/>
    <col min="11784" max="11784" width="8.5703125" style="82" customWidth="1"/>
    <col min="11785" max="11785" width="8" style="82" customWidth="1"/>
    <col min="11786" max="11786" width="8.85546875" style="82" customWidth="1"/>
    <col min="11787" max="11787" width="4.85546875" style="82" customWidth="1"/>
    <col min="11788" max="11790" width="9.140625" style="82" customWidth="1"/>
    <col min="11791" max="11791" width="5.5703125" style="82" customWidth="1"/>
    <col min="11792" max="11792" width="11.5703125" style="82" bestFit="1" customWidth="1"/>
    <col min="11793" max="12032" width="9.140625" style="82"/>
    <col min="12033" max="12033" width="2.5703125" style="82" customWidth="1"/>
    <col min="12034" max="12034" width="1.85546875" style="82" customWidth="1"/>
    <col min="12035" max="12035" width="10.28515625" style="82" customWidth="1"/>
    <col min="12036" max="12036" width="4.85546875" style="82" customWidth="1"/>
    <col min="12037" max="12037" width="5" style="82" customWidth="1"/>
    <col min="12038" max="12038" width="9.85546875" style="82" customWidth="1"/>
    <col min="12039" max="12039" width="9.140625" style="82" customWidth="1"/>
    <col min="12040" max="12040" width="8.5703125" style="82" customWidth="1"/>
    <col min="12041" max="12041" width="8" style="82" customWidth="1"/>
    <col min="12042" max="12042" width="8.85546875" style="82" customWidth="1"/>
    <col min="12043" max="12043" width="4.85546875" style="82" customWidth="1"/>
    <col min="12044" max="12046" width="9.140625" style="82" customWidth="1"/>
    <col min="12047" max="12047" width="5.5703125" style="82" customWidth="1"/>
    <col min="12048" max="12048" width="11.5703125" style="82" bestFit="1" customWidth="1"/>
    <col min="12049" max="12288" width="9.140625" style="82"/>
    <col min="12289" max="12289" width="2.5703125" style="82" customWidth="1"/>
    <col min="12290" max="12290" width="1.85546875" style="82" customWidth="1"/>
    <col min="12291" max="12291" width="10.28515625" style="82" customWidth="1"/>
    <col min="12292" max="12292" width="4.85546875" style="82" customWidth="1"/>
    <col min="12293" max="12293" width="5" style="82" customWidth="1"/>
    <col min="12294" max="12294" width="9.85546875" style="82" customWidth="1"/>
    <col min="12295" max="12295" width="9.140625" style="82" customWidth="1"/>
    <col min="12296" max="12296" width="8.5703125" style="82" customWidth="1"/>
    <col min="12297" max="12297" width="8" style="82" customWidth="1"/>
    <col min="12298" max="12298" width="8.85546875" style="82" customWidth="1"/>
    <col min="12299" max="12299" width="4.85546875" style="82" customWidth="1"/>
    <col min="12300" max="12302" width="9.140625" style="82" customWidth="1"/>
    <col min="12303" max="12303" width="5.5703125" style="82" customWidth="1"/>
    <col min="12304" max="12304" width="11.5703125" style="82" bestFit="1" customWidth="1"/>
    <col min="12305" max="12544" width="9.140625" style="82"/>
    <col min="12545" max="12545" width="2.5703125" style="82" customWidth="1"/>
    <col min="12546" max="12546" width="1.85546875" style="82" customWidth="1"/>
    <col min="12547" max="12547" width="10.28515625" style="82" customWidth="1"/>
    <col min="12548" max="12548" width="4.85546875" style="82" customWidth="1"/>
    <col min="12549" max="12549" width="5" style="82" customWidth="1"/>
    <col min="12550" max="12550" width="9.85546875" style="82" customWidth="1"/>
    <col min="12551" max="12551" width="9.140625" style="82" customWidth="1"/>
    <col min="12552" max="12552" width="8.5703125" style="82" customWidth="1"/>
    <col min="12553" max="12553" width="8" style="82" customWidth="1"/>
    <col min="12554" max="12554" width="8.85546875" style="82" customWidth="1"/>
    <col min="12555" max="12555" width="4.85546875" style="82" customWidth="1"/>
    <col min="12556" max="12558" width="9.140625" style="82" customWidth="1"/>
    <col min="12559" max="12559" width="5.5703125" style="82" customWidth="1"/>
    <col min="12560" max="12560" width="11.5703125" style="82" bestFit="1" customWidth="1"/>
    <col min="12561" max="12800" width="9.140625" style="82"/>
    <col min="12801" max="12801" width="2.5703125" style="82" customWidth="1"/>
    <col min="12802" max="12802" width="1.85546875" style="82" customWidth="1"/>
    <col min="12803" max="12803" width="10.28515625" style="82" customWidth="1"/>
    <col min="12804" max="12804" width="4.85546875" style="82" customWidth="1"/>
    <col min="12805" max="12805" width="5" style="82" customWidth="1"/>
    <col min="12806" max="12806" width="9.85546875" style="82" customWidth="1"/>
    <col min="12807" max="12807" width="9.140625" style="82" customWidth="1"/>
    <col min="12808" max="12808" width="8.5703125" style="82" customWidth="1"/>
    <col min="12809" max="12809" width="8" style="82" customWidth="1"/>
    <col min="12810" max="12810" width="8.85546875" style="82" customWidth="1"/>
    <col min="12811" max="12811" width="4.85546875" style="82" customWidth="1"/>
    <col min="12812" max="12814" width="9.140625" style="82" customWidth="1"/>
    <col min="12815" max="12815" width="5.5703125" style="82" customWidth="1"/>
    <col min="12816" max="12816" width="11.5703125" style="82" bestFit="1" customWidth="1"/>
    <col min="12817" max="13056" width="9.140625" style="82"/>
    <col min="13057" max="13057" width="2.5703125" style="82" customWidth="1"/>
    <col min="13058" max="13058" width="1.85546875" style="82" customWidth="1"/>
    <col min="13059" max="13059" width="10.28515625" style="82" customWidth="1"/>
    <col min="13060" max="13060" width="4.85546875" style="82" customWidth="1"/>
    <col min="13061" max="13061" width="5" style="82" customWidth="1"/>
    <col min="13062" max="13062" width="9.85546875" style="82" customWidth="1"/>
    <col min="13063" max="13063" width="9.140625" style="82" customWidth="1"/>
    <col min="13064" max="13064" width="8.5703125" style="82" customWidth="1"/>
    <col min="13065" max="13065" width="8" style="82" customWidth="1"/>
    <col min="13066" max="13066" width="8.85546875" style="82" customWidth="1"/>
    <col min="13067" max="13067" width="4.85546875" style="82" customWidth="1"/>
    <col min="13068" max="13070" width="9.140625" style="82" customWidth="1"/>
    <col min="13071" max="13071" width="5.5703125" style="82" customWidth="1"/>
    <col min="13072" max="13072" width="11.5703125" style="82" bestFit="1" customWidth="1"/>
    <col min="13073" max="13312" width="9.140625" style="82"/>
    <col min="13313" max="13313" width="2.5703125" style="82" customWidth="1"/>
    <col min="13314" max="13314" width="1.85546875" style="82" customWidth="1"/>
    <col min="13315" max="13315" width="10.28515625" style="82" customWidth="1"/>
    <col min="13316" max="13316" width="4.85546875" style="82" customWidth="1"/>
    <col min="13317" max="13317" width="5" style="82" customWidth="1"/>
    <col min="13318" max="13318" width="9.85546875" style="82" customWidth="1"/>
    <col min="13319" max="13319" width="9.140625" style="82" customWidth="1"/>
    <col min="13320" max="13320" width="8.5703125" style="82" customWidth="1"/>
    <col min="13321" max="13321" width="8" style="82" customWidth="1"/>
    <col min="13322" max="13322" width="8.85546875" style="82" customWidth="1"/>
    <col min="13323" max="13323" width="4.85546875" style="82" customWidth="1"/>
    <col min="13324" max="13326" width="9.140625" style="82" customWidth="1"/>
    <col min="13327" max="13327" width="5.5703125" style="82" customWidth="1"/>
    <col min="13328" max="13328" width="11.5703125" style="82" bestFit="1" customWidth="1"/>
    <col min="13329" max="13568" width="9.140625" style="82"/>
    <col min="13569" max="13569" width="2.5703125" style="82" customWidth="1"/>
    <col min="13570" max="13570" width="1.85546875" style="82" customWidth="1"/>
    <col min="13571" max="13571" width="10.28515625" style="82" customWidth="1"/>
    <col min="13572" max="13572" width="4.85546875" style="82" customWidth="1"/>
    <col min="13573" max="13573" width="5" style="82" customWidth="1"/>
    <col min="13574" max="13574" width="9.85546875" style="82" customWidth="1"/>
    <col min="13575" max="13575" width="9.140625" style="82" customWidth="1"/>
    <col min="13576" max="13576" width="8.5703125" style="82" customWidth="1"/>
    <col min="13577" max="13577" width="8" style="82" customWidth="1"/>
    <col min="13578" max="13578" width="8.85546875" style="82" customWidth="1"/>
    <col min="13579" max="13579" width="4.85546875" style="82" customWidth="1"/>
    <col min="13580" max="13582" width="9.140625" style="82" customWidth="1"/>
    <col min="13583" max="13583" width="5.5703125" style="82" customWidth="1"/>
    <col min="13584" max="13584" width="11.5703125" style="82" bestFit="1" customWidth="1"/>
    <col min="13585" max="13824" width="9.140625" style="82"/>
    <col min="13825" max="13825" width="2.5703125" style="82" customWidth="1"/>
    <col min="13826" max="13826" width="1.85546875" style="82" customWidth="1"/>
    <col min="13827" max="13827" width="10.28515625" style="82" customWidth="1"/>
    <col min="13828" max="13828" width="4.85546875" style="82" customWidth="1"/>
    <col min="13829" max="13829" width="5" style="82" customWidth="1"/>
    <col min="13830" max="13830" width="9.85546875" style="82" customWidth="1"/>
    <col min="13831" max="13831" width="9.140625" style="82" customWidth="1"/>
    <col min="13832" max="13832" width="8.5703125" style="82" customWidth="1"/>
    <col min="13833" max="13833" width="8" style="82" customWidth="1"/>
    <col min="13834" max="13834" width="8.85546875" style="82" customWidth="1"/>
    <col min="13835" max="13835" width="4.85546875" style="82" customWidth="1"/>
    <col min="13836" max="13838" width="9.140625" style="82" customWidth="1"/>
    <col min="13839" max="13839" width="5.5703125" style="82" customWidth="1"/>
    <col min="13840" max="13840" width="11.5703125" style="82" bestFit="1" customWidth="1"/>
    <col min="13841" max="14080" width="9.140625" style="82"/>
    <col min="14081" max="14081" width="2.5703125" style="82" customWidth="1"/>
    <col min="14082" max="14082" width="1.85546875" style="82" customWidth="1"/>
    <col min="14083" max="14083" width="10.28515625" style="82" customWidth="1"/>
    <col min="14084" max="14084" width="4.85546875" style="82" customWidth="1"/>
    <col min="14085" max="14085" width="5" style="82" customWidth="1"/>
    <col min="14086" max="14086" width="9.85546875" style="82" customWidth="1"/>
    <col min="14087" max="14087" width="9.140625" style="82" customWidth="1"/>
    <col min="14088" max="14088" width="8.5703125" style="82" customWidth="1"/>
    <col min="14089" max="14089" width="8" style="82" customWidth="1"/>
    <col min="14090" max="14090" width="8.85546875" style="82" customWidth="1"/>
    <col min="14091" max="14091" width="4.85546875" style="82" customWidth="1"/>
    <col min="14092" max="14094" width="9.140625" style="82" customWidth="1"/>
    <col min="14095" max="14095" width="5.5703125" style="82" customWidth="1"/>
    <col min="14096" max="14096" width="11.5703125" style="82" bestFit="1" customWidth="1"/>
    <col min="14097" max="14336" width="9.140625" style="82"/>
    <col min="14337" max="14337" width="2.5703125" style="82" customWidth="1"/>
    <col min="14338" max="14338" width="1.85546875" style="82" customWidth="1"/>
    <col min="14339" max="14339" width="10.28515625" style="82" customWidth="1"/>
    <col min="14340" max="14340" width="4.85546875" style="82" customWidth="1"/>
    <col min="14341" max="14341" width="5" style="82" customWidth="1"/>
    <col min="14342" max="14342" width="9.85546875" style="82" customWidth="1"/>
    <col min="14343" max="14343" width="9.140625" style="82" customWidth="1"/>
    <col min="14344" max="14344" width="8.5703125" style="82" customWidth="1"/>
    <col min="14345" max="14345" width="8" style="82" customWidth="1"/>
    <col min="14346" max="14346" width="8.85546875" style="82" customWidth="1"/>
    <col min="14347" max="14347" width="4.85546875" style="82" customWidth="1"/>
    <col min="14348" max="14350" width="9.140625" style="82" customWidth="1"/>
    <col min="14351" max="14351" width="5.5703125" style="82" customWidth="1"/>
    <col min="14352" max="14352" width="11.5703125" style="82" bestFit="1" customWidth="1"/>
    <col min="14353" max="14592" width="9.140625" style="82"/>
    <col min="14593" max="14593" width="2.5703125" style="82" customWidth="1"/>
    <col min="14594" max="14594" width="1.85546875" style="82" customWidth="1"/>
    <col min="14595" max="14595" width="10.28515625" style="82" customWidth="1"/>
    <col min="14596" max="14596" width="4.85546875" style="82" customWidth="1"/>
    <col min="14597" max="14597" width="5" style="82" customWidth="1"/>
    <col min="14598" max="14598" width="9.85546875" style="82" customWidth="1"/>
    <col min="14599" max="14599" width="9.140625" style="82" customWidth="1"/>
    <col min="14600" max="14600" width="8.5703125" style="82" customWidth="1"/>
    <col min="14601" max="14601" width="8" style="82" customWidth="1"/>
    <col min="14602" max="14602" width="8.85546875" style="82" customWidth="1"/>
    <col min="14603" max="14603" width="4.85546875" style="82" customWidth="1"/>
    <col min="14604" max="14606" width="9.140625" style="82" customWidth="1"/>
    <col min="14607" max="14607" width="5.5703125" style="82" customWidth="1"/>
    <col min="14608" max="14608" width="11.5703125" style="82" bestFit="1" customWidth="1"/>
    <col min="14609" max="14848" width="9.140625" style="82"/>
    <col min="14849" max="14849" width="2.5703125" style="82" customWidth="1"/>
    <col min="14850" max="14850" width="1.85546875" style="82" customWidth="1"/>
    <col min="14851" max="14851" width="10.28515625" style="82" customWidth="1"/>
    <col min="14852" max="14852" width="4.85546875" style="82" customWidth="1"/>
    <col min="14853" max="14853" width="5" style="82" customWidth="1"/>
    <col min="14854" max="14854" width="9.85546875" style="82" customWidth="1"/>
    <col min="14855" max="14855" width="9.140625" style="82" customWidth="1"/>
    <col min="14856" max="14856" width="8.5703125" style="82" customWidth="1"/>
    <col min="14857" max="14857" width="8" style="82" customWidth="1"/>
    <col min="14858" max="14858" width="8.85546875" style="82" customWidth="1"/>
    <col min="14859" max="14859" width="4.85546875" style="82" customWidth="1"/>
    <col min="14860" max="14862" width="9.140625" style="82" customWidth="1"/>
    <col min="14863" max="14863" width="5.5703125" style="82" customWidth="1"/>
    <col min="14864" max="14864" width="11.5703125" style="82" bestFit="1" customWidth="1"/>
    <col min="14865" max="15104" width="9.140625" style="82"/>
    <col min="15105" max="15105" width="2.5703125" style="82" customWidth="1"/>
    <col min="15106" max="15106" width="1.85546875" style="82" customWidth="1"/>
    <col min="15107" max="15107" width="10.28515625" style="82" customWidth="1"/>
    <col min="15108" max="15108" width="4.85546875" style="82" customWidth="1"/>
    <col min="15109" max="15109" width="5" style="82" customWidth="1"/>
    <col min="15110" max="15110" width="9.85546875" style="82" customWidth="1"/>
    <col min="15111" max="15111" width="9.140625" style="82" customWidth="1"/>
    <col min="15112" max="15112" width="8.5703125" style="82" customWidth="1"/>
    <col min="15113" max="15113" width="8" style="82" customWidth="1"/>
    <col min="15114" max="15114" width="8.85546875" style="82" customWidth="1"/>
    <col min="15115" max="15115" width="4.85546875" style="82" customWidth="1"/>
    <col min="15116" max="15118" width="9.140625" style="82" customWidth="1"/>
    <col min="15119" max="15119" width="5.5703125" style="82" customWidth="1"/>
    <col min="15120" max="15120" width="11.5703125" style="82" bestFit="1" customWidth="1"/>
    <col min="15121" max="15360" width="9.140625" style="82"/>
    <col min="15361" max="15361" width="2.5703125" style="82" customWidth="1"/>
    <col min="15362" max="15362" width="1.85546875" style="82" customWidth="1"/>
    <col min="15363" max="15363" width="10.28515625" style="82" customWidth="1"/>
    <col min="15364" max="15364" width="4.85546875" style="82" customWidth="1"/>
    <col min="15365" max="15365" width="5" style="82" customWidth="1"/>
    <col min="15366" max="15366" width="9.85546875" style="82" customWidth="1"/>
    <col min="15367" max="15367" width="9.140625" style="82" customWidth="1"/>
    <col min="15368" max="15368" width="8.5703125" style="82" customWidth="1"/>
    <col min="15369" max="15369" width="8" style="82" customWidth="1"/>
    <col min="15370" max="15370" width="8.85546875" style="82" customWidth="1"/>
    <col min="15371" max="15371" width="4.85546875" style="82" customWidth="1"/>
    <col min="15372" max="15374" width="9.140625" style="82" customWidth="1"/>
    <col min="15375" max="15375" width="5.5703125" style="82" customWidth="1"/>
    <col min="15376" max="15376" width="11.5703125" style="82" bestFit="1" customWidth="1"/>
    <col min="15377" max="15616" width="9.140625" style="82"/>
    <col min="15617" max="15617" width="2.5703125" style="82" customWidth="1"/>
    <col min="15618" max="15618" width="1.85546875" style="82" customWidth="1"/>
    <col min="15619" max="15619" width="10.28515625" style="82" customWidth="1"/>
    <col min="15620" max="15620" width="4.85546875" style="82" customWidth="1"/>
    <col min="15621" max="15621" width="5" style="82" customWidth="1"/>
    <col min="15622" max="15622" width="9.85546875" style="82" customWidth="1"/>
    <col min="15623" max="15623" width="9.140625" style="82" customWidth="1"/>
    <col min="15624" max="15624" width="8.5703125" style="82" customWidth="1"/>
    <col min="15625" max="15625" width="8" style="82" customWidth="1"/>
    <col min="15626" max="15626" width="8.85546875" style="82" customWidth="1"/>
    <col min="15627" max="15627" width="4.85546875" style="82" customWidth="1"/>
    <col min="15628" max="15630" width="9.140625" style="82" customWidth="1"/>
    <col min="15631" max="15631" width="5.5703125" style="82" customWidth="1"/>
    <col min="15632" max="15632" width="11.5703125" style="82" bestFit="1" customWidth="1"/>
    <col min="15633" max="15872" width="9.140625" style="82"/>
    <col min="15873" max="15873" width="2.5703125" style="82" customWidth="1"/>
    <col min="15874" max="15874" width="1.85546875" style="82" customWidth="1"/>
    <col min="15875" max="15875" width="10.28515625" style="82" customWidth="1"/>
    <col min="15876" max="15876" width="4.85546875" style="82" customWidth="1"/>
    <col min="15877" max="15877" width="5" style="82" customWidth="1"/>
    <col min="15878" max="15878" width="9.85546875" style="82" customWidth="1"/>
    <col min="15879" max="15879" width="9.140625" style="82" customWidth="1"/>
    <col min="15880" max="15880" width="8.5703125" style="82" customWidth="1"/>
    <col min="15881" max="15881" width="8" style="82" customWidth="1"/>
    <col min="15882" max="15882" width="8.85546875" style="82" customWidth="1"/>
    <col min="15883" max="15883" width="4.85546875" style="82" customWidth="1"/>
    <col min="15884" max="15886" width="9.140625" style="82" customWidth="1"/>
    <col min="15887" max="15887" width="5.5703125" style="82" customWidth="1"/>
    <col min="15888" max="15888" width="11.5703125" style="82" bestFit="1" customWidth="1"/>
    <col min="15889" max="16128" width="9.140625" style="82"/>
    <col min="16129" max="16129" width="2.5703125" style="82" customWidth="1"/>
    <col min="16130" max="16130" width="1.85546875" style="82" customWidth="1"/>
    <col min="16131" max="16131" width="10.28515625" style="82" customWidth="1"/>
    <col min="16132" max="16132" width="4.85546875" style="82" customWidth="1"/>
    <col min="16133" max="16133" width="5" style="82" customWidth="1"/>
    <col min="16134" max="16134" width="9.85546875" style="82" customWidth="1"/>
    <col min="16135" max="16135" width="9.140625" style="82" customWidth="1"/>
    <col min="16136" max="16136" width="8.5703125" style="82" customWidth="1"/>
    <col min="16137" max="16137" width="8" style="82" customWidth="1"/>
    <col min="16138" max="16138" width="8.85546875" style="82" customWidth="1"/>
    <col min="16139" max="16139" width="4.85546875" style="82" customWidth="1"/>
    <col min="16140" max="16142" width="9.140625" style="82" customWidth="1"/>
    <col min="16143" max="16143" width="5.5703125" style="82" customWidth="1"/>
    <col min="16144" max="16144" width="11.5703125" style="82" bestFit="1" customWidth="1"/>
    <col min="16145" max="16384" width="9.140625" style="82"/>
  </cols>
  <sheetData>
    <row r="32" ht="14.25" customHeight="1"/>
    <row r="33" spans="1:17" ht="14.25" customHeight="1"/>
    <row r="34" spans="1:17" ht="14.25" customHeight="1"/>
    <row r="35" spans="1:17" ht="33.75" customHeight="1"/>
    <row r="36" spans="1:17" ht="26.25" customHeight="1">
      <c r="C36" s="84" t="s">
        <v>89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7" ht="12.75" customHeight="1">
      <c r="C37" s="84" t="s">
        <v>90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7" ht="23.25" customHeight="1">
      <c r="C38" s="85" t="s">
        <v>91</v>
      </c>
      <c r="J38" s="86" t="s">
        <v>92</v>
      </c>
      <c r="K38" s="86"/>
      <c r="L38" s="86"/>
    </row>
    <row r="39" spans="1:17" s="90" customFormat="1" ht="31.5" customHeight="1">
      <c r="A39" s="87" t="s">
        <v>93</v>
      </c>
      <c r="B39" s="87" t="s">
        <v>3</v>
      </c>
      <c r="C39" s="87"/>
      <c r="D39" s="88" t="s">
        <v>94</v>
      </c>
      <c r="E39" s="88"/>
      <c r="F39" s="88" t="s">
        <v>95</v>
      </c>
      <c r="G39" s="88"/>
      <c r="H39" s="88" t="s">
        <v>96</v>
      </c>
      <c r="I39" s="88"/>
      <c r="J39" s="88" t="s">
        <v>97</v>
      </c>
      <c r="K39" s="88"/>
      <c r="L39" s="89" t="s">
        <v>98</v>
      </c>
      <c r="M39" s="88" t="s">
        <v>99</v>
      </c>
      <c r="N39" s="88"/>
      <c r="O39" s="88"/>
    </row>
    <row r="40" spans="1:17" s="90" customFormat="1" ht="37.5" customHeight="1">
      <c r="A40" s="7"/>
      <c r="B40" s="87"/>
      <c r="C40" s="87"/>
      <c r="D40" s="89">
        <v>2013</v>
      </c>
      <c r="E40" s="89">
        <v>2014</v>
      </c>
      <c r="F40" s="89">
        <v>2013</v>
      </c>
      <c r="G40" s="89">
        <v>2014</v>
      </c>
      <c r="H40" s="89">
        <v>2013</v>
      </c>
      <c r="I40" s="89">
        <v>2014</v>
      </c>
      <c r="J40" s="89">
        <v>2013</v>
      </c>
      <c r="K40" s="89">
        <v>2014</v>
      </c>
      <c r="L40" s="91">
        <v>2014</v>
      </c>
      <c r="M40" s="89">
        <v>2013</v>
      </c>
      <c r="N40" s="89">
        <v>2014</v>
      </c>
      <c r="O40" s="91" t="s">
        <v>100</v>
      </c>
    </row>
    <row r="41" spans="1:17" s="97" customFormat="1" ht="43.5" customHeight="1">
      <c r="A41" s="92">
        <v>1</v>
      </c>
      <c r="B41" s="93" t="s">
        <v>101</v>
      </c>
      <c r="C41" s="94" t="s">
        <v>102</v>
      </c>
      <c r="D41" s="95">
        <v>0</v>
      </c>
      <c r="E41" s="95">
        <v>0</v>
      </c>
      <c r="F41" s="95">
        <v>4397250</v>
      </c>
      <c r="G41" s="95">
        <v>5368042</v>
      </c>
      <c r="H41" s="95">
        <v>530000</v>
      </c>
      <c r="I41" s="95">
        <v>635000</v>
      </c>
      <c r="J41" s="95">
        <v>4226500</v>
      </c>
      <c r="K41" s="95">
        <v>0</v>
      </c>
      <c r="L41" s="96">
        <v>4912550</v>
      </c>
      <c r="M41" s="95">
        <f>SUM(D41+F41+H41+J41)</f>
        <v>9153750</v>
      </c>
      <c r="N41" s="95">
        <f t="shared" ref="N41:N48" si="0">SUM(E41+G41+I41+K41+L41)</f>
        <v>10915592</v>
      </c>
      <c r="O41" s="95">
        <f>N41/M41*100</f>
        <v>119.24721562201283</v>
      </c>
    </row>
    <row r="42" spans="1:17" s="97" customFormat="1" ht="27" customHeight="1">
      <c r="A42" s="98"/>
      <c r="B42" s="93"/>
      <c r="C42" s="94" t="s">
        <v>103</v>
      </c>
      <c r="D42" s="95">
        <v>0.55000000000000004</v>
      </c>
      <c r="E42" s="95">
        <v>16</v>
      </c>
      <c r="F42" s="95">
        <v>41664964.600000001</v>
      </c>
      <c r="G42" s="95">
        <v>55021606.5</v>
      </c>
      <c r="H42" s="95">
        <v>3828901.5</v>
      </c>
      <c r="I42" s="95">
        <v>4332142</v>
      </c>
      <c r="J42" s="95">
        <v>28344244.300000001</v>
      </c>
      <c r="K42" s="95">
        <v>0</v>
      </c>
      <c r="L42" s="96">
        <v>34121960.399999999</v>
      </c>
      <c r="M42" s="95">
        <f>SUM(D42+F42+H42+J42)</f>
        <v>73838110.950000003</v>
      </c>
      <c r="N42" s="95">
        <f t="shared" si="0"/>
        <v>93475724.900000006</v>
      </c>
      <c r="O42" s="95">
        <f t="shared" ref="O42:O48" si="1">N42/M42*100</f>
        <v>126.59549885193806</v>
      </c>
    </row>
    <row r="43" spans="1:17" s="97" customFormat="1" ht="33.75" customHeight="1">
      <c r="A43" s="98">
        <v>2</v>
      </c>
      <c r="B43" s="93" t="s">
        <v>104</v>
      </c>
      <c r="C43" s="94" t="s">
        <v>105</v>
      </c>
      <c r="D43" s="95">
        <v>0</v>
      </c>
      <c r="E43" s="95">
        <v>0</v>
      </c>
      <c r="F43" s="95">
        <v>2611561.1</v>
      </c>
      <c r="G43" s="95">
        <v>3768694.3</v>
      </c>
      <c r="H43" s="95">
        <v>1159105.2</v>
      </c>
      <c r="I43" s="95">
        <v>907565</v>
      </c>
      <c r="J43" s="95">
        <v>1061433.6000000001</v>
      </c>
      <c r="K43" s="95">
        <v>0</v>
      </c>
      <c r="L43" s="96">
        <v>1464480.5</v>
      </c>
      <c r="M43" s="95">
        <f>SUM(D43+F43+H43+J43)</f>
        <v>4832099.9000000004</v>
      </c>
      <c r="N43" s="95">
        <f t="shared" si="0"/>
        <v>6140739.7999999998</v>
      </c>
      <c r="O43" s="95">
        <f t="shared" si="1"/>
        <v>127.08221947149725</v>
      </c>
    </row>
    <row r="44" spans="1:17" s="97" customFormat="1" ht="24" customHeight="1">
      <c r="A44" s="98"/>
      <c r="B44" s="93"/>
      <c r="C44" s="94" t="s">
        <v>106</v>
      </c>
      <c r="D44" s="95">
        <v>986</v>
      </c>
      <c r="E44" s="95">
        <v>162</v>
      </c>
      <c r="F44" s="95">
        <v>44502030</v>
      </c>
      <c r="G44" s="95">
        <v>56828785.200000003</v>
      </c>
      <c r="H44" s="95">
        <v>3195998.6</v>
      </c>
      <c r="I44" s="95">
        <v>3991782.5</v>
      </c>
      <c r="J44" s="95">
        <v>31175342.399999999</v>
      </c>
      <c r="K44" s="95">
        <v>0</v>
      </c>
      <c r="L44" s="96">
        <v>37103260.200000003</v>
      </c>
      <c r="M44" s="95">
        <f>SUM(D44+F44+H44+J44)</f>
        <v>78874357</v>
      </c>
      <c r="N44" s="95">
        <f t="shared" si="0"/>
        <v>97923989.900000006</v>
      </c>
      <c r="O44" s="95">
        <f t="shared" si="1"/>
        <v>124.15187093062453</v>
      </c>
    </row>
    <row r="45" spans="1:17" s="97" customFormat="1" ht="34.5" customHeight="1">
      <c r="A45" s="99">
        <v>3</v>
      </c>
      <c r="B45" s="100" t="s">
        <v>107</v>
      </c>
      <c r="C45" s="100"/>
      <c r="D45" s="95">
        <v>0</v>
      </c>
      <c r="E45" s="95">
        <v>0</v>
      </c>
      <c r="F45" s="95">
        <v>26484843.5</v>
      </c>
      <c r="G45" s="95">
        <v>37824899.200000003</v>
      </c>
      <c r="H45" s="95">
        <v>3408808.9</v>
      </c>
      <c r="I45" s="95">
        <v>5666540.5</v>
      </c>
      <c r="J45" s="95">
        <v>9263910.1999999993</v>
      </c>
      <c r="K45" s="95">
        <v>0</v>
      </c>
      <c r="L45" s="96">
        <v>13631089.199999999</v>
      </c>
      <c r="M45" s="95">
        <f>SUM(D45+F45+H45+J45)</f>
        <v>39157562.599999994</v>
      </c>
      <c r="N45" s="95">
        <f t="shared" si="0"/>
        <v>57122528.900000006</v>
      </c>
      <c r="O45" s="95">
        <f t="shared" si="1"/>
        <v>145.87866329555459</v>
      </c>
      <c r="P45" s="101"/>
      <c r="Q45" s="101"/>
    </row>
    <row r="46" spans="1:17" s="97" customFormat="1" ht="32.25" customHeight="1">
      <c r="A46" s="99"/>
      <c r="B46" s="100" t="s">
        <v>108</v>
      </c>
      <c r="C46" s="100"/>
      <c r="D46" s="95">
        <v>0</v>
      </c>
      <c r="E46" s="95">
        <v>0</v>
      </c>
      <c r="F46" s="95">
        <v>19067.2</v>
      </c>
      <c r="G46" s="95">
        <v>59384.7</v>
      </c>
      <c r="H46" s="95">
        <v>9703.9</v>
      </c>
      <c r="I46" s="95">
        <v>165233.9</v>
      </c>
      <c r="J46" s="95">
        <v>5468.2</v>
      </c>
      <c r="K46" s="95">
        <v>0</v>
      </c>
      <c r="L46" s="96">
        <v>1759.5</v>
      </c>
      <c r="M46" s="95">
        <f>SUM(F46+H46+J46)</f>
        <v>34239.299999999996</v>
      </c>
      <c r="N46" s="95">
        <f t="shared" si="0"/>
        <v>226378.09999999998</v>
      </c>
      <c r="O46" s="95">
        <f t="shared" si="1"/>
        <v>661.16450978845944</v>
      </c>
      <c r="P46" s="101"/>
    </row>
    <row r="47" spans="1:17" s="97" customFormat="1" ht="24" customHeight="1">
      <c r="A47" s="99"/>
      <c r="B47" s="100" t="s">
        <v>109</v>
      </c>
      <c r="C47" s="100"/>
      <c r="D47" s="95">
        <v>0</v>
      </c>
      <c r="E47" s="95">
        <v>0</v>
      </c>
      <c r="F47" s="95">
        <v>27273.599999999999</v>
      </c>
      <c r="G47" s="95">
        <v>49374.6</v>
      </c>
      <c r="H47" s="95">
        <v>10298.299999999999</v>
      </c>
      <c r="I47" s="95">
        <v>9238.2000000000007</v>
      </c>
      <c r="J47" s="95">
        <v>9904.6</v>
      </c>
      <c r="K47" s="95">
        <v>0</v>
      </c>
      <c r="L47" s="96">
        <v>28738.400000000001</v>
      </c>
      <c r="M47" s="95">
        <f>SUM(F47+H47+J47)</f>
        <v>47476.499999999993</v>
      </c>
      <c r="N47" s="95">
        <f t="shared" si="0"/>
        <v>87351.200000000012</v>
      </c>
      <c r="O47" s="95">
        <f t="shared" si="1"/>
        <v>183.98828894295079</v>
      </c>
    </row>
    <row r="48" spans="1:17" s="97" customFormat="1" ht="45" customHeight="1" thickBot="1">
      <c r="A48" s="102">
        <v>4</v>
      </c>
      <c r="B48" s="103" t="s">
        <v>110</v>
      </c>
      <c r="C48" s="103"/>
      <c r="D48" s="104">
        <v>0</v>
      </c>
      <c r="E48" s="105">
        <v>0</v>
      </c>
      <c r="F48" s="104">
        <v>13470295.1</v>
      </c>
      <c r="G48" s="105">
        <v>16811503.100000001</v>
      </c>
      <c r="H48" s="104">
        <v>2399859</v>
      </c>
      <c r="I48" s="105">
        <v>3022795.5</v>
      </c>
      <c r="J48" s="104">
        <v>5525338</v>
      </c>
      <c r="K48" s="105">
        <v>0</v>
      </c>
      <c r="L48" s="106">
        <v>7012564.4000000004</v>
      </c>
      <c r="M48" s="105">
        <f>D48+F48+H48+J48</f>
        <v>21395492.100000001</v>
      </c>
      <c r="N48" s="105">
        <f t="shared" si="0"/>
        <v>26846863</v>
      </c>
      <c r="O48" s="105">
        <f t="shared" si="1"/>
        <v>125.47906294709621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7">
    <mergeCell ref="B47:C47"/>
    <mergeCell ref="B48:C48"/>
    <mergeCell ref="A41:A42"/>
    <mergeCell ref="B41:B42"/>
    <mergeCell ref="A43:A44"/>
    <mergeCell ref="B43:B44"/>
    <mergeCell ref="B45:C45"/>
    <mergeCell ref="B46:C46"/>
    <mergeCell ref="C36:M36"/>
    <mergeCell ref="C37:M37"/>
    <mergeCell ref="A39:A40"/>
    <mergeCell ref="B39:C40"/>
    <mergeCell ref="D39:E39"/>
    <mergeCell ref="F39:G39"/>
    <mergeCell ref="H39:I39"/>
    <mergeCell ref="J39:K39"/>
    <mergeCell ref="M39:O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E8" sqref="E8"/>
    </sheetView>
  </sheetViews>
  <sheetFormatPr defaultRowHeight="14.25"/>
  <cols>
    <col min="1" max="1" width="16.140625" style="123" customWidth="1"/>
    <col min="2" max="3" width="18.140625" style="123" customWidth="1"/>
    <col min="4" max="4" width="15.7109375" style="123" customWidth="1"/>
    <col min="5" max="5" width="12.7109375" style="123" customWidth="1"/>
    <col min="6" max="6" width="17.42578125" style="123" customWidth="1"/>
    <col min="7" max="256" width="9.140625" style="108"/>
    <col min="257" max="257" width="16.140625" style="108" customWidth="1"/>
    <col min="258" max="259" width="18.140625" style="108" customWidth="1"/>
    <col min="260" max="260" width="15.7109375" style="108" customWidth="1"/>
    <col min="261" max="261" width="12.7109375" style="108" customWidth="1"/>
    <col min="262" max="262" width="17.42578125" style="108" customWidth="1"/>
    <col min="263" max="512" width="9.140625" style="108"/>
    <col min="513" max="513" width="16.140625" style="108" customWidth="1"/>
    <col min="514" max="515" width="18.140625" style="108" customWidth="1"/>
    <col min="516" max="516" width="15.7109375" style="108" customWidth="1"/>
    <col min="517" max="517" width="12.7109375" style="108" customWidth="1"/>
    <col min="518" max="518" width="17.42578125" style="108" customWidth="1"/>
    <col min="519" max="768" width="9.140625" style="108"/>
    <col min="769" max="769" width="16.140625" style="108" customWidth="1"/>
    <col min="770" max="771" width="18.140625" style="108" customWidth="1"/>
    <col min="772" max="772" width="15.7109375" style="108" customWidth="1"/>
    <col min="773" max="773" width="12.7109375" style="108" customWidth="1"/>
    <col min="774" max="774" width="17.42578125" style="108" customWidth="1"/>
    <col min="775" max="1024" width="9.140625" style="108"/>
    <col min="1025" max="1025" width="16.140625" style="108" customWidth="1"/>
    <col min="1026" max="1027" width="18.140625" style="108" customWidth="1"/>
    <col min="1028" max="1028" width="15.7109375" style="108" customWidth="1"/>
    <col min="1029" max="1029" width="12.7109375" style="108" customWidth="1"/>
    <col min="1030" max="1030" width="17.42578125" style="108" customWidth="1"/>
    <col min="1031" max="1280" width="9.140625" style="108"/>
    <col min="1281" max="1281" width="16.140625" style="108" customWidth="1"/>
    <col min="1282" max="1283" width="18.140625" style="108" customWidth="1"/>
    <col min="1284" max="1284" width="15.7109375" style="108" customWidth="1"/>
    <col min="1285" max="1285" width="12.7109375" style="108" customWidth="1"/>
    <col min="1286" max="1286" width="17.42578125" style="108" customWidth="1"/>
    <col min="1287" max="1536" width="9.140625" style="108"/>
    <col min="1537" max="1537" width="16.140625" style="108" customWidth="1"/>
    <col min="1538" max="1539" width="18.140625" style="108" customWidth="1"/>
    <col min="1540" max="1540" width="15.7109375" style="108" customWidth="1"/>
    <col min="1541" max="1541" width="12.7109375" style="108" customWidth="1"/>
    <col min="1542" max="1542" width="17.42578125" style="108" customWidth="1"/>
    <col min="1543" max="1792" width="9.140625" style="108"/>
    <col min="1793" max="1793" width="16.140625" style="108" customWidth="1"/>
    <col min="1794" max="1795" width="18.140625" style="108" customWidth="1"/>
    <col min="1796" max="1796" width="15.7109375" style="108" customWidth="1"/>
    <col min="1797" max="1797" width="12.7109375" style="108" customWidth="1"/>
    <col min="1798" max="1798" width="17.42578125" style="108" customWidth="1"/>
    <col min="1799" max="2048" width="9.140625" style="108"/>
    <col min="2049" max="2049" width="16.140625" style="108" customWidth="1"/>
    <col min="2050" max="2051" width="18.140625" style="108" customWidth="1"/>
    <col min="2052" max="2052" width="15.7109375" style="108" customWidth="1"/>
    <col min="2053" max="2053" width="12.7109375" style="108" customWidth="1"/>
    <col min="2054" max="2054" width="17.42578125" style="108" customWidth="1"/>
    <col min="2055" max="2304" width="9.140625" style="108"/>
    <col min="2305" max="2305" width="16.140625" style="108" customWidth="1"/>
    <col min="2306" max="2307" width="18.140625" style="108" customWidth="1"/>
    <col min="2308" max="2308" width="15.7109375" style="108" customWidth="1"/>
    <col min="2309" max="2309" width="12.7109375" style="108" customWidth="1"/>
    <col min="2310" max="2310" width="17.42578125" style="108" customWidth="1"/>
    <col min="2311" max="2560" width="9.140625" style="108"/>
    <col min="2561" max="2561" width="16.140625" style="108" customWidth="1"/>
    <col min="2562" max="2563" width="18.140625" style="108" customWidth="1"/>
    <col min="2564" max="2564" width="15.7109375" style="108" customWidth="1"/>
    <col min="2565" max="2565" width="12.7109375" style="108" customWidth="1"/>
    <col min="2566" max="2566" width="17.42578125" style="108" customWidth="1"/>
    <col min="2567" max="2816" width="9.140625" style="108"/>
    <col min="2817" max="2817" width="16.140625" style="108" customWidth="1"/>
    <col min="2818" max="2819" width="18.140625" style="108" customWidth="1"/>
    <col min="2820" max="2820" width="15.7109375" style="108" customWidth="1"/>
    <col min="2821" max="2821" width="12.7109375" style="108" customWidth="1"/>
    <col min="2822" max="2822" width="17.42578125" style="108" customWidth="1"/>
    <col min="2823" max="3072" width="9.140625" style="108"/>
    <col min="3073" max="3073" width="16.140625" style="108" customWidth="1"/>
    <col min="3074" max="3075" width="18.140625" style="108" customWidth="1"/>
    <col min="3076" max="3076" width="15.7109375" style="108" customWidth="1"/>
    <col min="3077" max="3077" width="12.7109375" style="108" customWidth="1"/>
    <col min="3078" max="3078" width="17.42578125" style="108" customWidth="1"/>
    <col min="3079" max="3328" width="9.140625" style="108"/>
    <col min="3329" max="3329" width="16.140625" style="108" customWidth="1"/>
    <col min="3330" max="3331" width="18.140625" style="108" customWidth="1"/>
    <col min="3332" max="3332" width="15.7109375" style="108" customWidth="1"/>
    <col min="3333" max="3333" width="12.7109375" style="108" customWidth="1"/>
    <col min="3334" max="3334" width="17.42578125" style="108" customWidth="1"/>
    <col min="3335" max="3584" width="9.140625" style="108"/>
    <col min="3585" max="3585" width="16.140625" style="108" customWidth="1"/>
    <col min="3586" max="3587" width="18.140625" style="108" customWidth="1"/>
    <col min="3588" max="3588" width="15.7109375" style="108" customWidth="1"/>
    <col min="3589" max="3589" width="12.7109375" style="108" customWidth="1"/>
    <col min="3590" max="3590" width="17.42578125" style="108" customWidth="1"/>
    <col min="3591" max="3840" width="9.140625" style="108"/>
    <col min="3841" max="3841" width="16.140625" style="108" customWidth="1"/>
    <col min="3842" max="3843" width="18.140625" style="108" customWidth="1"/>
    <col min="3844" max="3844" width="15.7109375" style="108" customWidth="1"/>
    <col min="3845" max="3845" width="12.7109375" style="108" customWidth="1"/>
    <col min="3846" max="3846" width="17.42578125" style="108" customWidth="1"/>
    <col min="3847" max="4096" width="9.140625" style="108"/>
    <col min="4097" max="4097" width="16.140625" style="108" customWidth="1"/>
    <col min="4098" max="4099" width="18.140625" style="108" customWidth="1"/>
    <col min="4100" max="4100" width="15.7109375" style="108" customWidth="1"/>
    <col min="4101" max="4101" width="12.7109375" style="108" customWidth="1"/>
    <col min="4102" max="4102" width="17.42578125" style="108" customWidth="1"/>
    <col min="4103" max="4352" width="9.140625" style="108"/>
    <col min="4353" max="4353" width="16.140625" style="108" customWidth="1"/>
    <col min="4354" max="4355" width="18.140625" style="108" customWidth="1"/>
    <col min="4356" max="4356" width="15.7109375" style="108" customWidth="1"/>
    <col min="4357" max="4357" width="12.7109375" style="108" customWidth="1"/>
    <col min="4358" max="4358" width="17.42578125" style="108" customWidth="1"/>
    <col min="4359" max="4608" width="9.140625" style="108"/>
    <col min="4609" max="4609" width="16.140625" style="108" customWidth="1"/>
    <col min="4610" max="4611" width="18.140625" style="108" customWidth="1"/>
    <col min="4612" max="4612" width="15.7109375" style="108" customWidth="1"/>
    <col min="4613" max="4613" width="12.7109375" style="108" customWidth="1"/>
    <col min="4614" max="4614" width="17.42578125" style="108" customWidth="1"/>
    <col min="4615" max="4864" width="9.140625" style="108"/>
    <col min="4865" max="4865" width="16.140625" style="108" customWidth="1"/>
    <col min="4866" max="4867" width="18.140625" style="108" customWidth="1"/>
    <col min="4868" max="4868" width="15.7109375" style="108" customWidth="1"/>
    <col min="4869" max="4869" width="12.7109375" style="108" customWidth="1"/>
    <col min="4870" max="4870" width="17.42578125" style="108" customWidth="1"/>
    <col min="4871" max="5120" width="9.140625" style="108"/>
    <col min="5121" max="5121" width="16.140625" style="108" customWidth="1"/>
    <col min="5122" max="5123" width="18.140625" style="108" customWidth="1"/>
    <col min="5124" max="5124" width="15.7109375" style="108" customWidth="1"/>
    <col min="5125" max="5125" width="12.7109375" style="108" customWidth="1"/>
    <col min="5126" max="5126" width="17.42578125" style="108" customWidth="1"/>
    <col min="5127" max="5376" width="9.140625" style="108"/>
    <col min="5377" max="5377" width="16.140625" style="108" customWidth="1"/>
    <col min="5378" max="5379" width="18.140625" style="108" customWidth="1"/>
    <col min="5380" max="5380" width="15.7109375" style="108" customWidth="1"/>
    <col min="5381" max="5381" width="12.7109375" style="108" customWidth="1"/>
    <col min="5382" max="5382" width="17.42578125" style="108" customWidth="1"/>
    <col min="5383" max="5632" width="9.140625" style="108"/>
    <col min="5633" max="5633" width="16.140625" style="108" customWidth="1"/>
    <col min="5634" max="5635" width="18.140625" style="108" customWidth="1"/>
    <col min="5636" max="5636" width="15.7109375" style="108" customWidth="1"/>
    <col min="5637" max="5637" width="12.7109375" style="108" customWidth="1"/>
    <col min="5638" max="5638" width="17.42578125" style="108" customWidth="1"/>
    <col min="5639" max="5888" width="9.140625" style="108"/>
    <col min="5889" max="5889" width="16.140625" style="108" customWidth="1"/>
    <col min="5890" max="5891" width="18.140625" style="108" customWidth="1"/>
    <col min="5892" max="5892" width="15.7109375" style="108" customWidth="1"/>
    <col min="5893" max="5893" width="12.7109375" style="108" customWidth="1"/>
    <col min="5894" max="5894" width="17.42578125" style="108" customWidth="1"/>
    <col min="5895" max="6144" width="9.140625" style="108"/>
    <col min="6145" max="6145" width="16.140625" style="108" customWidth="1"/>
    <col min="6146" max="6147" width="18.140625" style="108" customWidth="1"/>
    <col min="6148" max="6148" width="15.7109375" style="108" customWidth="1"/>
    <col min="6149" max="6149" width="12.7109375" style="108" customWidth="1"/>
    <col min="6150" max="6150" width="17.42578125" style="108" customWidth="1"/>
    <col min="6151" max="6400" width="9.140625" style="108"/>
    <col min="6401" max="6401" width="16.140625" style="108" customWidth="1"/>
    <col min="6402" max="6403" width="18.140625" style="108" customWidth="1"/>
    <col min="6404" max="6404" width="15.7109375" style="108" customWidth="1"/>
    <col min="6405" max="6405" width="12.7109375" style="108" customWidth="1"/>
    <col min="6406" max="6406" width="17.42578125" style="108" customWidth="1"/>
    <col min="6407" max="6656" width="9.140625" style="108"/>
    <col min="6657" max="6657" width="16.140625" style="108" customWidth="1"/>
    <col min="6658" max="6659" width="18.140625" style="108" customWidth="1"/>
    <col min="6660" max="6660" width="15.7109375" style="108" customWidth="1"/>
    <col min="6661" max="6661" width="12.7109375" style="108" customWidth="1"/>
    <col min="6662" max="6662" width="17.42578125" style="108" customWidth="1"/>
    <col min="6663" max="6912" width="9.140625" style="108"/>
    <col min="6913" max="6913" width="16.140625" style="108" customWidth="1"/>
    <col min="6914" max="6915" width="18.140625" style="108" customWidth="1"/>
    <col min="6916" max="6916" width="15.7109375" style="108" customWidth="1"/>
    <col min="6917" max="6917" width="12.7109375" style="108" customWidth="1"/>
    <col min="6918" max="6918" width="17.42578125" style="108" customWidth="1"/>
    <col min="6919" max="7168" width="9.140625" style="108"/>
    <col min="7169" max="7169" width="16.140625" style="108" customWidth="1"/>
    <col min="7170" max="7171" width="18.140625" style="108" customWidth="1"/>
    <col min="7172" max="7172" width="15.7109375" style="108" customWidth="1"/>
    <col min="7173" max="7173" width="12.7109375" style="108" customWidth="1"/>
    <col min="7174" max="7174" width="17.42578125" style="108" customWidth="1"/>
    <col min="7175" max="7424" width="9.140625" style="108"/>
    <col min="7425" max="7425" width="16.140625" style="108" customWidth="1"/>
    <col min="7426" max="7427" width="18.140625" style="108" customWidth="1"/>
    <col min="7428" max="7428" width="15.7109375" style="108" customWidth="1"/>
    <col min="7429" max="7429" width="12.7109375" style="108" customWidth="1"/>
    <col min="7430" max="7430" width="17.42578125" style="108" customWidth="1"/>
    <col min="7431" max="7680" width="9.140625" style="108"/>
    <col min="7681" max="7681" width="16.140625" style="108" customWidth="1"/>
    <col min="7682" max="7683" width="18.140625" style="108" customWidth="1"/>
    <col min="7684" max="7684" width="15.7109375" style="108" customWidth="1"/>
    <col min="7685" max="7685" width="12.7109375" style="108" customWidth="1"/>
    <col min="7686" max="7686" width="17.42578125" style="108" customWidth="1"/>
    <col min="7687" max="7936" width="9.140625" style="108"/>
    <col min="7937" max="7937" width="16.140625" style="108" customWidth="1"/>
    <col min="7938" max="7939" width="18.140625" style="108" customWidth="1"/>
    <col min="7940" max="7940" width="15.7109375" style="108" customWidth="1"/>
    <col min="7941" max="7941" width="12.7109375" style="108" customWidth="1"/>
    <col min="7942" max="7942" width="17.42578125" style="108" customWidth="1"/>
    <col min="7943" max="8192" width="9.140625" style="108"/>
    <col min="8193" max="8193" width="16.140625" style="108" customWidth="1"/>
    <col min="8194" max="8195" width="18.140625" style="108" customWidth="1"/>
    <col min="8196" max="8196" width="15.7109375" style="108" customWidth="1"/>
    <col min="8197" max="8197" width="12.7109375" style="108" customWidth="1"/>
    <col min="8198" max="8198" width="17.42578125" style="108" customWidth="1"/>
    <col min="8199" max="8448" width="9.140625" style="108"/>
    <col min="8449" max="8449" width="16.140625" style="108" customWidth="1"/>
    <col min="8450" max="8451" width="18.140625" style="108" customWidth="1"/>
    <col min="8452" max="8452" width="15.7109375" style="108" customWidth="1"/>
    <col min="8453" max="8453" width="12.7109375" style="108" customWidth="1"/>
    <col min="8454" max="8454" width="17.42578125" style="108" customWidth="1"/>
    <col min="8455" max="8704" width="9.140625" style="108"/>
    <col min="8705" max="8705" width="16.140625" style="108" customWidth="1"/>
    <col min="8706" max="8707" width="18.140625" style="108" customWidth="1"/>
    <col min="8708" max="8708" width="15.7109375" style="108" customWidth="1"/>
    <col min="8709" max="8709" width="12.7109375" style="108" customWidth="1"/>
    <col min="8710" max="8710" width="17.42578125" style="108" customWidth="1"/>
    <col min="8711" max="8960" width="9.140625" style="108"/>
    <col min="8961" max="8961" width="16.140625" style="108" customWidth="1"/>
    <col min="8962" max="8963" width="18.140625" style="108" customWidth="1"/>
    <col min="8964" max="8964" width="15.7109375" style="108" customWidth="1"/>
    <col min="8965" max="8965" width="12.7109375" style="108" customWidth="1"/>
    <col min="8966" max="8966" width="17.42578125" style="108" customWidth="1"/>
    <col min="8967" max="9216" width="9.140625" style="108"/>
    <col min="9217" max="9217" width="16.140625" style="108" customWidth="1"/>
    <col min="9218" max="9219" width="18.140625" style="108" customWidth="1"/>
    <col min="9220" max="9220" width="15.7109375" style="108" customWidth="1"/>
    <col min="9221" max="9221" width="12.7109375" style="108" customWidth="1"/>
    <col min="9222" max="9222" width="17.42578125" style="108" customWidth="1"/>
    <col min="9223" max="9472" width="9.140625" style="108"/>
    <col min="9473" max="9473" width="16.140625" style="108" customWidth="1"/>
    <col min="9474" max="9475" width="18.140625" style="108" customWidth="1"/>
    <col min="9476" max="9476" width="15.7109375" style="108" customWidth="1"/>
    <col min="9477" max="9477" width="12.7109375" style="108" customWidth="1"/>
    <col min="9478" max="9478" width="17.42578125" style="108" customWidth="1"/>
    <col min="9479" max="9728" width="9.140625" style="108"/>
    <col min="9729" max="9729" width="16.140625" style="108" customWidth="1"/>
    <col min="9730" max="9731" width="18.140625" style="108" customWidth="1"/>
    <col min="9732" max="9732" width="15.7109375" style="108" customWidth="1"/>
    <col min="9733" max="9733" width="12.7109375" style="108" customWidth="1"/>
    <col min="9734" max="9734" width="17.42578125" style="108" customWidth="1"/>
    <col min="9735" max="9984" width="9.140625" style="108"/>
    <col min="9985" max="9985" width="16.140625" style="108" customWidth="1"/>
    <col min="9986" max="9987" width="18.140625" style="108" customWidth="1"/>
    <col min="9988" max="9988" width="15.7109375" style="108" customWidth="1"/>
    <col min="9989" max="9989" width="12.7109375" style="108" customWidth="1"/>
    <col min="9990" max="9990" width="17.42578125" style="108" customWidth="1"/>
    <col min="9991" max="10240" width="9.140625" style="108"/>
    <col min="10241" max="10241" width="16.140625" style="108" customWidth="1"/>
    <col min="10242" max="10243" width="18.140625" style="108" customWidth="1"/>
    <col min="10244" max="10244" width="15.7109375" style="108" customWidth="1"/>
    <col min="10245" max="10245" width="12.7109375" style="108" customWidth="1"/>
    <col min="10246" max="10246" width="17.42578125" style="108" customWidth="1"/>
    <col min="10247" max="10496" width="9.140625" style="108"/>
    <col min="10497" max="10497" width="16.140625" style="108" customWidth="1"/>
    <col min="10498" max="10499" width="18.140625" style="108" customWidth="1"/>
    <col min="10500" max="10500" width="15.7109375" style="108" customWidth="1"/>
    <col min="10501" max="10501" width="12.7109375" style="108" customWidth="1"/>
    <col min="10502" max="10502" width="17.42578125" style="108" customWidth="1"/>
    <col min="10503" max="10752" width="9.140625" style="108"/>
    <col min="10753" max="10753" width="16.140625" style="108" customWidth="1"/>
    <col min="10754" max="10755" width="18.140625" style="108" customWidth="1"/>
    <col min="10756" max="10756" width="15.7109375" style="108" customWidth="1"/>
    <col min="10757" max="10757" width="12.7109375" style="108" customWidth="1"/>
    <col min="10758" max="10758" width="17.42578125" style="108" customWidth="1"/>
    <col min="10759" max="11008" width="9.140625" style="108"/>
    <col min="11009" max="11009" width="16.140625" style="108" customWidth="1"/>
    <col min="11010" max="11011" width="18.140625" style="108" customWidth="1"/>
    <col min="11012" max="11012" width="15.7109375" style="108" customWidth="1"/>
    <col min="11013" max="11013" width="12.7109375" style="108" customWidth="1"/>
    <col min="11014" max="11014" width="17.42578125" style="108" customWidth="1"/>
    <col min="11015" max="11264" width="9.140625" style="108"/>
    <col min="11265" max="11265" width="16.140625" style="108" customWidth="1"/>
    <col min="11266" max="11267" width="18.140625" style="108" customWidth="1"/>
    <col min="11268" max="11268" width="15.7109375" style="108" customWidth="1"/>
    <col min="11269" max="11269" width="12.7109375" style="108" customWidth="1"/>
    <col min="11270" max="11270" width="17.42578125" style="108" customWidth="1"/>
    <col min="11271" max="11520" width="9.140625" style="108"/>
    <col min="11521" max="11521" width="16.140625" style="108" customWidth="1"/>
    <col min="11522" max="11523" width="18.140625" style="108" customWidth="1"/>
    <col min="11524" max="11524" width="15.7109375" style="108" customWidth="1"/>
    <col min="11525" max="11525" width="12.7109375" style="108" customWidth="1"/>
    <col min="11526" max="11526" width="17.42578125" style="108" customWidth="1"/>
    <col min="11527" max="11776" width="9.140625" style="108"/>
    <col min="11777" max="11777" width="16.140625" style="108" customWidth="1"/>
    <col min="11778" max="11779" width="18.140625" style="108" customWidth="1"/>
    <col min="11780" max="11780" width="15.7109375" style="108" customWidth="1"/>
    <col min="11781" max="11781" width="12.7109375" style="108" customWidth="1"/>
    <col min="11782" max="11782" width="17.42578125" style="108" customWidth="1"/>
    <col min="11783" max="12032" width="9.140625" style="108"/>
    <col min="12033" max="12033" width="16.140625" style="108" customWidth="1"/>
    <col min="12034" max="12035" width="18.140625" style="108" customWidth="1"/>
    <col min="12036" max="12036" width="15.7109375" style="108" customWidth="1"/>
    <col min="12037" max="12037" width="12.7109375" style="108" customWidth="1"/>
    <col min="12038" max="12038" width="17.42578125" style="108" customWidth="1"/>
    <col min="12039" max="12288" width="9.140625" style="108"/>
    <col min="12289" max="12289" width="16.140625" style="108" customWidth="1"/>
    <col min="12290" max="12291" width="18.140625" style="108" customWidth="1"/>
    <col min="12292" max="12292" width="15.7109375" style="108" customWidth="1"/>
    <col min="12293" max="12293" width="12.7109375" style="108" customWidth="1"/>
    <col min="12294" max="12294" width="17.42578125" style="108" customWidth="1"/>
    <col min="12295" max="12544" width="9.140625" style="108"/>
    <col min="12545" max="12545" width="16.140625" style="108" customWidth="1"/>
    <col min="12546" max="12547" width="18.140625" style="108" customWidth="1"/>
    <col min="12548" max="12548" width="15.7109375" style="108" customWidth="1"/>
    <col min="12549" max="12549" width="12.7109375" style="108" customWidth="1"/>
    <col min="12550" max="12550" width="17.42578125" style="108" customWidth="1"/>
    <col min="12551" max="12800" width="9.140625" style="108"/>
    <col min="12801" max="12801" width="16.140625" style="108" customWidth="1"/>
    <col min="12802" max="12803" width="18.140625" style="108" customWidth="1"/>
    <col min="12804" max="12804" width="15.7109375" style="108" customWidth="1"/>
    <col min="12805" max="12805" width="12.7109375" style="108" customWidth="1"/>
    <col min="12806" max="12806" width="17.42578125" style="108" customWidth="1"/>
    <col min="12807" max="13056" width="9.140625" style="108"/>
    <col min="13057" max="13057" width="16.140625" style="108" customWidth="1"/>
    <col min="13058" max="13059" width="18.140625" style="108" customWidth="1"/>
    <col min="13060" max="13060" width="15.7109375" style="108" customWidth="1"/>
    <col min="13061" max="13061" width="12.7109375" style="108" customWidth="1"/>
    <col min="13062" max="13062" width="17.42578125" style="108" customWidth="1"/>
    <col min="13063" max="13312" width="9.140625" style="108"/>
    <col min="13313" max="13313" width="16.140625" style="108" customWidth="1"/>
    <col min="13314" max="13315" width="18.140625" style="108" customWidth="1"/>
    <col min="13316" max="13316" width="15.7109375" style="108" customWidth="1"/>
    <col min="13317" max="13317" width="12.7109375" style="108" customWidth="1"/>
    <col min="13318" max="13318" width="17.42578125" style="108" customWidth="1"/>
    <col min="13319" max="13568" width="9.140625" style="108"/>
    <col min="13569" max="13569" width="16.140625" style="108" customWidth="1"/>
    <col min="13570" max="13571" width="18.140625" style="108" customWidth="1"/>
    <col min="13572" max="13572" width="15.7109375" style="108" customWidth="1"/>
    <col min="13573" max="13573" width="12.7109375" style="108" customWidth="1"/>
    <col min="13574" max="13574" width="17.42578125" style="108" customWidth="1"/>
    <col min="13575" max="13824" width="9.140625" style="108"/>
    <col min="13825" max="13825" width="16.140625" style="108" customWidth="1"/>
    <col min="13826" max="13827" width="18.140625" style="108" customWidth="1"/>
    <col min="13828" max="13828" width="15.7109375" style="108" customWidth="1"/>
    <col min="13829" max="13829" width="12.7109375" style="108" customWidth="1"/>
    <col min="13830" max="13830" width="17.42578125" style="108" customWidth="1"/>
    <col min="13831" max="14080" width="9.140625" style="108"/>
    <col min="14081" max="14081" width="16.140625" style="108" customWidth="1"/>
    <col min="14082" max="14083" width="18.140625" style="108" customWidth="1"/>
    <col min="14084" max="14084" width="15.7109375" style="108" customWidth="1"/>
    <col min="14085" max="14085" width="12.7109375" style="108" customWidth="1"/>
    <col min="14086" max="14086" width="17.42578125" style="108" customWidth="1"/>
    <col min="14087" max="14336" width="9.140625" style="108"/>
    <col min="14337" max="14337" width="16.140625" style="108" customWidth="1"/>
    <col min="14338" max="14339" width="18.140625" style="108" customWidth="1"/>
    <col min="14340" max="14340" width="15.7109375" style="108" customWidth="1"/>
    <col min="14341" max="14341" width="12.7109375" style="108" customWidth="1"/>
    <col min="14342" max="14342" width="17.42578125" style="108" customWidth="1"/>
    <col min="14343" max="14592" width="9.140625" style="108"/>
    <col min="14593" max="14593" width="16.140625" style="108" customWidth="1"/>
    <col min="14594" max="14595" width="18.140625" style="108" customWidth="1"/>
    <col min="14596" max="14596" width="15.7109375" style="108" customWidth="1"/>
    <col min="14597" max="14597" width="12.7109375" style="108" customWidth="1"/>
    <col min="14598" max="14598" width="17.42578125" style="108" customWidth="1"/>
    <col min="14599" max="14848" width="9.140625" style="108"/>
    <col min="14849" max="14849" width="16.140625" style="108" customWidth="1"/>
    <col min="14850" max="14851" width="18.140625" style="108" customWidth="1"/>
    <col min="14852" max="14852" width="15.7109375" style="108" customWidth="1"/>
    <col min="14853" max="14853" width="12.7109375" style="108" customWidth="1"/>
    <col min="14854" max="14854" width="17.42578125" style="108" customWidth="1"/>
    <col min="14855" max="15104" width="9.140625" style="108"/>
    <col min="15105" max="15105" width="16.140625" style="108" customWidth="1"/>
    <col min="15106" max="15107" width="18.140625" style="108" customWidth="1"/>
    <col min="15108" max="15108" width="15.7109375" style="108" customWidth="1"/>
    <col min="15109" max="15109" width="12.7109375" style="108" customWidth="1"/>
    <col min="15110" max="15110" width="17.42578125" style="108" customWidth="1"/>
    <col min="15111" max="15360" width="9.140625" style="108"/>
    <col min="15361" max="15361" width="16.140625" style="108" customWidth="1"/>
    <col min="15362" max="15363" width="18.140625" style="108" customWidth="1"/>
    <col min="15364" max="15364" width="15.7109375" style="108" customWidth="1"/>
    <col min="15365" max="15365" width="12.7109375" style="108" customWidth="1"/>
    <col min="15366" max="15366" width="17.42578125" style="108" customWidth="1"/>
    <col min="15367" max="15616" width="9.140625" style="108"/>
    <col min="15617" max="15617" width="16.140625" style="108" customWidth="1"/>
    <col min="15618" max="15619" width="18.140625" style="108" customWidth="1"/>
    <col min="15620" max="15620" width="15.7109375" style="108" customWidth="1"/>
    <col min="15621" max="15621" width="12.7109375" style="108" customWidth="1"/>
    <col min="15622" max="15622" width="17.42578125" style="108" customWidth="1"/>
    <col min="15623" max="15872" width="9.140625" style="108"/>
    <col min="15873" max="15873" width="16.140625" style="108" customWidth="1"/>
    <col min="15874" max="15875" width="18.140625" style="108" customWidth="1"/>
    <col min="15876" max="15876" width="15.7109375" style="108" customWidth="1"/>
    <col min="15877" max="15877" width="12.7109375" style="108" customWidth="1"/>
    <col min="15878" max="15878" width="17.42578125" style="108" customWidth="1"/>
    <col min="15879" max="16128" width="9.140625" style="108"/>
    <col min="16129" max="16129" width="16.140625" style="108" customWidth="1"/>
    <col min="16130" max="16131" width="18.140625" style="108" customWidth="1"/>
    <col min="16132" max="16132" width="15.7109375" style="108" customWidth="1"/>
    <col min="16133" max="16133" width="12.7109375" style="108" customWidth="1"/>
    <col min="16134" max="16134" width="17.42578125" style="108" customWidth="1"/>
    <col min="16135" max="16384" width="9.140625" style="108"/>
  </cols>
  <sheetData>
    <row r="1" spans="1:6">
      <c r="A1" s="107" t="s">
        <v>111</v>
      </c>
      <c r="B1" s="107"/>
      <c r="C1" s="107"/>
      <c r="D1" s="107"/>
      <c r="E1" s="107"/>
      <c r="F1" s="107"/>
    </row>
    <row r="2" spans="1:6">
      <c r="A2" s="109" t="s">
        <v>112</v>
      </c>
      <c r="B2" s="109"/>
      <c r="C2" s="109"/>
      <c r="D2" s="109"/>
      <c r="E2" s="109"/>
      <c r="F2" s="109"/>
    </row>
    <row r="3" spans="1:6" ht="13.5" customHeight="1">
      <c r="A3" s="109"/>
      <c r="B3" s="109"/>
      <c r="C3" s="109"/>
      <c r="D3" s="109"/>
      <c r="E3" s="109"/>
      <c r="F3" s="109"/>
    </row>
    <row r="4" spans="1:6" ht="13.5" customHeight="1">
      <c r="A4" s="110" t="s">
        <v>113</v>
      </c>
      <c r="B4" s="110" t="s">
        <v>114</v>
      </c>
      <c r="C4" s="110" t="s">
        <v>115</v>
      </c>
      <c r="D4" s="110" t="s">
        <v>116</v>
      </c>
      <c r="E4" s="110" t="s">
        <v>117</v>
      </c>
      <c r="F4" s="110" t="s">
        <v>118</v>
      </c>
    </row>
    <row r="5" spans="1:6" s="112" customFormat="1" ht="44.25" customHeight="1">
      <c r="A5" s="111"/>
      <c r="B5" s="111"/>
      <c r="C5" s="111"/>
      <c r="D5" s="111"/>
      <c r="E5" s="111"/>
      <c r="F5" s="111"/>
    </row>
    <row r="6" spans="1:6" s="114" customFormat="1" ht="2.25" customHeight="1">
      <c r="A6" s="111"/>
      <c r="B6" s="113"/>
      <c r="C6" s="111"/>
      <c r="D6" s="111"/>
      <c r="E6" s="111"/>
      <c r="F6" s="111"/>
    </row>
    <row r="7" spans="1:6" s="114" customFormat="1" ht="13.5" customHeight="1">
      <c r="A7" s="115" t="s">
        <v>49</v>
      </c>
      <c r="B7" s="116">
        <v>1043</v>
      </c>
      <c r="C7" s="117">
        <v>3</v>
      </c>
      <c r="D7" s="117">
        <v>11</v>
      </c>
      <c r="E7" s="117">
        <v>6</v>
      </c>
      <c r="F7" s="118">
        <f>D7/B7*10000</f>
        <v>105.46500479386386</v>
      </c>
    </row>
    <row r="8" spans="1:6" s="114" customFormat="1" ht="13.5" customHeight="1">
      <c r="A8" s="119" t="s">
        <v>50</v>
      </c>
      <c r="B8" s="116">
        <v>1329</v>
      </c>
      <c r="C8" s="120">
        <v>12</v>
      </c>
      <c r="D8" s="120">
        <v>13</v>
      </c>
      <c r="E8" s="120">
        <v>6</v>
      </c>
      <c r="F8" s="121">
        <f t="shared" ref="F8:F21" si="0">D8/B8*10000</f>
        <v>97.817908201655385</v>
      </c>
    </row>
    <row r="9" spans="1:6" s="114" customFormat="1" ht="13.5" customHeight="1">
      <c r="A9" s="119" t="s">
        <v>51</v>
      </c>
      <c r="B9" s="116">
        <v>1028</v>
      </c>
      <c r="C9" s="120">
        <v>30</v>
      </c>
      <c r="D9" s="120">
        <v>28</v>
      </c>
      <c r="E9" s="120">
        <v>8</v>
      </c>
      <c r="F9" s="121">
        <f t="shared" si="0"/>
        <v>272.37354085603113</v>
      </c>
    </row>
    <row r="10" spans="1:6" s="114" customFormat="1" ht="13.5" customHeight="1">
      <c r="A10" s="119" t="s">
        <v>52</v>
      </c>
      <c r="B10" s="116">
        <v>660</v>
      </c>
      <c r="C10" s="120">
        <v>0</v>
      </c>
      <c r="D10" s="120">
        <v>3</v>
      </c>
      <c r="E10" s="120">
        <v>2</v>
      </c>
      <c r="F10" s="121">
        <f t="shared" si="0"/>
        <v>45.454545454545453</v>
      </c>
    </row>
    <row r="11" spans="1:6" s="114" customFormat="1" ht="13.5" customHeight="1">
      <c r="A11" s="119" t="s">
        <v>53</v>
      </c>
      <c r="B11" s="116">
        <v>751</v>
      </c>
      <c r="C11" s="120">
        <v>40</v>
      </c>
      <c r="D11" s="120">
        <v>51</v>
      </c>
      <c r="E11" s="120">
        <v>20</v>
      </c>
      <c r="F11" s="121">
        <f>D11/B11*10000</f>
        <v>679.09454061251665</v>
      </c>
    </row>
    <row r="12" spans="1:6" s="114" customFormat="1" ht="13.5" customHeight="1">
      <c r="A12" s="119" t="s">
        <v>54</v>
      </c>
      <c r="B12" s="116">
        <v>976</v>
      </c>
      <c r="C12" s="120">
        <v>47</v>
      </c>
      <c r="D12" s="120">
        <v>47</v>
      </c>
      <c r="E12" s="120">
        <v>32</v>
      </c>
      <c r="F12" s="121">
        <f t="shared" si="0"/>
        <v>481.55737704918033</v>
      </c>
    </row>
    <row r="13" spans="1:6" s="114" customFormat="1" ht="13.5" customHeight="1">
      <c r="A13" s="119" t="s">
        <v>55</v>
      </c>
      <c r="B13" s="116">
        <v>1403</v>
      </c>
      <c r="C13" s="120">
        <v>37</v>
      </c>
      <c r="D13" s="120">
        <v>17</v>
      </c>
      <c r="E13" s="120">
        <v>13</v>
      </c>
      <c r="F13" s="121">
        <f t="shared" si="0"/>
        <v>121.16892373485389</v>
      </c>
    </row>
    <row r="14" spans="1:6" s="114" customFormat="1" ht="13.5" customHeight="1">
      <c r="A14" s="119" t="s">
        <v>56</v>
      </c>
      <c r="B14" s="116">
        <v>1544</v>
      </c>
      <c r="C14" s="120">
        <v>27</v>
      </c>
      <c r="D14" s="120">
        <v>16</v>
      </c>
      <c r="E14" s="120">
        <v>6</v>
      </c>
      <c r="F14" s="121">
        <f t="shared" si="0"/>
        <v>103.62694300518135</v>
      </c>
    </row>
    <row r="15" spans="1:6" s="114" customFormat="1" ht="13.5" customHeight="1">
      <c r="A15" s="119" t="s">
        <v>57</v>
      </c>
      <c r="B15" s="116">
        <v>1556</v>
      </c>
      <c r="C15" s="120">
        <v>15</v>
      </c>
      <c r="D15" s="120">
        <v>18</v>
      </c>
      <c r="E15" s="120">
        <v>10</v>
      </c>
      <c r="F15" s="121">
        <f t="shared" si="0"/>
        <v>115.68123393316195</v>
      </c>
    </row>
    <row r="16" spans="1:6" s="114" customFormat="1" ht="13.5" customHeight="1">
      <c r="A16" s="119" t="s">
        <v>58</v>
      </c>
      <c r="B16" s="116">
        <v>1257</v>
      </c>
      <c r="C16" s="120">
        <v>24</v>
      </c>
      <c r="D16" s="120">
        <v>36</v>
      </c>
      <c r="E16" s="120">
        <v>19</v>
      </c>
      <c r="F16" s="121">
        <f t="shared" si="0"/>
        <v>286.39618138424822</v>
      </c>
    </row>
    <row r="17" spans="1:6" s="114" customFormat="1" ht="13.5" customHeight="1">
      <c r="A17" s="119" t="s">
        <v>59</v>
      </c>
      <c r="B17" s="116">
        <v>1438</v>
      </c>
      <c r="C17" s="120">
        <v>31</v>
      </c>
      <c r="D17" s="120">
        <v>17</v>
      </c>
      <c r="E17" s="120">
        <v>7</v>
      </c>
      <c r="F17" s="121">
        <f t="shared" si="0"/>
        <v>118.21974965229485</v>
      </c>
    </row>
    <row r="18" spans="1:6" s="114" customFormat="1" ht="13.5" customHeight="1">
      <c r="A18" s="119" t="s">
        <v>60</v>
      </c>
      <c r="B18" s="116">
        <v>1528</v>
      </c>
      <c r="C18" s="120">
        <v>35</v>
      </c>
      <c r="D18" s="120">
        <v>11</v>
      </c>
      <c r="E18" s="120">
        <v>4</v>
      </c>
      <c r="F18" s="121">
        <f t="shared" si="0"/>
        <v>71.989528795811509</v>
      </c>
    </row>
    <row r="19" spans="1:6" s="114" customFormat="1" ht="13.5" customHeight="1">
      <c r="A19" s="119" t="s">
        <v>61</v>
      </c>
      <c r="B19" s="116">
        <v>3767</v>
      </c>
      <c r="C19" s="120">
        <v>11</v>
      </c>
      <c r="D19" s="120">
        <v>23</v>
      </c>
      <c r="E19" s="120">
        <v>13</v>
      </c>
      <c r="F19" s="121">
        <f t="shared" si="0"/>
        <v>61.056543668701885</v>
      </c>
    </row>
    <row r="20" spans="1:6" s="114" customFormat="1" ht="13.5" customHeight="1">
      <c r="A20" s="119" t="s">
        <v>62</v>
      </c>
      <c r="B20" s="116">
        <v>9506</v>
      </c>
      <c r="C20" s="120">
        <v>151</v>
      </c>
      <c r="D20" s="120">
        <v>229</v>
      </c>
      <c r="E20" s="120">
        <v>141</v>
      </c>
      <c r="F20" s="121">
        <f t="shared" si="0"/>
        <v>240.90048390490216</v>
      </c>
    </row>
    <row r="21" spans="1:6" s="114" customFormat="1" ht="13.5" customHeight="1">
      <c r="A21" s="119" t="s">
        <v>63</v>
      </c>
      <c r="B21" s="116">
        <v>1947</v>
      </c>
      <c r="C21" s="120">
        <v>19</v>
      </c>
      <c r="D21" s="120">
        <v>24</v>
      </c>
      <c r="E21" s="120">
        <v>15</v>
      </c>
      <c r="F21" s="121">
        <f t="shared" si="0"/>
        <v>123.26656394453005</v>
      </c>
    </row>
    <row r="22" spans="1:6" ht="13.5" customHeight="1">
      <c r="A22" s="122" t="s">
        <v>65</v>
      </c>
      <c r="B22" s="122">
        <f>SUM(B7:B21)</f>
        <v>29733</v>
      </c>
      <c r="C22" s="122">
        <f>SUM(C7:C21)</f>
        <v>482</v>
      </c>
      <c r="D22" s="122">
        <f>SUM(D7:D21)</f>
        <v>544</v>
      </c>
      <c r="E22" s="122">
        <f>SUM(E7:E21)</f>
        <v>302</v>
      </c>
      <c r="F22" s="122">
        <f>D22/B22*10000</f>
        <v>182.96169239565467</v>
      </c>
    </row>
    <row r="23" spans="1:6" ht="13.5" customHeight="1"/>
    <row r="32" spans="1:6">
      <c r="B32" s="124"/>
      <c r="C32" s="124"/>
    </row>
    <row r="33" spans="2:3">
      <c r="B33" s="124"/>
      <c r="C33" s="124"/>
    </row>
    <row r="34" spans="2:3">
      <c r="B34" s="124"/>
      <c r="C34" s="124"/>
    </row>
    <row r="35" spans="2:3">
      <c r="B35" s="124"/>
      <c r="C35" s="124"/>
    </row>
    <row r="36" spans="2:3">
      <c r="B36" s="124"/>
      <c r="C36" s="124"/>
    </row>
    <row r="37" spans="2:3">
      <c r="B37" s="124"/>
      <c r="C37" s="124"/>
    </row>
    <row r="38" spans="2:3">
      <c r="B38" s="124"/>
      <c r="C38" s="124"/>
    </row>
    <row r="39" spans="2:3">
      <c r="B39" s="124"/>
      <c r="C39" s="124"/>
    </row>
    <row r="40" spans="2:3">
      <c r="B40" s="124"/>
      <c r="C40" s="124"/>
    </row>
    <row r="41" spans="2:3">
      <c r="B41" s="124"/>
      <c r="C41" s="124"/>
    </row>
    <row r="42" spans="2:3">
      <c r="B42" s="124"/>
      <c r="C42" s="124"/>
    </row>
    <row r="43" spans="2:3">
      <c r="B43" s="124"/>
      <c r="C43" s="124"/>
    </row>
    <row r="44" spans="2:3">
      <c r="B44" s="124"/>
      <c r="C44" s="124"/>
    </row>
    <row r="45" spans="2:3">
      <c r="B45" s="124"/>
      <c r="C45" s="124"/>
    </row>
    <row r="46" spans="2:3">
      <c r="B46" s="124"/>
      <c r="C46" s="124"/>
    </row>
    <row r="47" spans="2:3">
      <c r="B47" s="124"/>
      <c r="C47" s="124"/>
    </row>
    <row r="48" spans="2:3">
      <c r="B48" s="124"/>
      <c r="C48" s="124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1"/>
  <sheetViews>
    <sheetView topLeftCell="A40" workbookViewId="0">
      <selection activeCell="B20" sqref="B20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3" customHeight="1"/>
    <row r="37" spans="1:3" ht="13.5" customHeight="1">
      <c r="A37" s="125" t="s">
        <v>119</v>
      </c>
      <c r="B37" s="125"/>
      <c r="C37" s="125"/>
    </row>
    <row r="38" spans="1:3" ht="12.75" customHeight="1">
      <c r="A38" s="53" t="s">
        <v>120</v>
      </c>
      <c r="B38" s="53"/>
      <c r="C38" s="53"/>
    </row>
    <row r="39" spans="1:3" ht="49.5" customHeight="1">
      <c r="A39" s="126" t="s">
        <v>121</v>
      </c>
      <c r="B39" s="127" t="s">
        <v>122</v>
      </c>
      <c r="C39" s="127" t="s">
        <v>123</v>
      </c>
    </row>
    <row r="40" spans="1:3" ht="13.5" customHeight="1">
      <c r="A40" s="128" t="s">
        <v>124</v>
      </c>
      <c r="B40" s="129">
        <v>27</v>
      </c>
      <c r="C40" s="126">
        <f>B40/B61*100</f>
        <v>14.516129032258066</v>
      </c>
    </row>
    <row r="41" spans="1:3" ht="13.5" customHeight="1">
      <c r="A41" s="128" t="s">
        <v>125</v>
      </c>
      <c r="B41" s="129">
        <v>1</v>
      </c>
      <c r="C41" s="126">
        <f>B41/B61*100</f>
        <v>0.53763440860215062</v>
      </c>
    </row>
    <row r="42" spans="1:3" ht="13.5" customHeight="1">
      <c r="A42" s="128" t="s">
        <v>126</v>
      </c>
      <c r="B42" s="129">
        <v>56</v>
      </c>
      <c r="C42" s="126">
        <f>B42/$B$61*100</f>
        <v>30.107526881720432</v>
      </c>
    </row>
    <row r="43" spans="1:3" ht="13.5" customHeight="1">
      <c r="A43" s="128" t="s">
        <v>127</v>
      </c>
      <c r="B43" s="129">
        <v>0</v>
      </c>
      <c r="C43" s="126">
        <f>B43/$B$61*100</f>
        <v>0</v>
      </c>
    </row>
    <row r="44" spans="1:3" ht="13.5" customHeight="1">
      <c r="A44" s="128" t="s">
        <v>128</v>
      </c>
      <c r="B44" s="129">
        <v>0</v>
      </c>
      <c r="C44" s="126">
        <f>B44/$B$61*100</f>
        <v>0</v>
      </c>
    </row>
    <row r="45" spans="1:3" ht="12" customHeight="1">
      <c r="A45" s="128" t="s">
        <v>129</v>
      </c>
      <c r="B45" s="129">
        <v>2</v>
      </c>
      <c r="C45" s="126">
        <f t="shared" ref="C45:C60" si="0">B45/$B$61*100</f>
        <v>1.0752688172043012</v>
      </c>
    </row>
    <row r="46" spans="1:3" ht="13.5" customHeight="1">
      <c r="A46" s="128" t="s">
        <v>130</v>
      </c>
      <c r="B46" s="129">
        <v>8</v>
      </c>
      <c r="C46" s="126">
        <f t="shared" si="0"/>
        <v>4.3010752688172049</v>
      </c>
    </row>
    <row r="47" spans="1:3" ht="13.5" customHeight="1">
      <c r="A47" s="128" t="s">
        <v>131</v>
      </c>
      <c r="B47" s="129">
        <v>0</v>
      </c>
      <c r="C47" s="126">
        <f t="shared" si="0"/>
        <v>0</v>
      </c>
    </row>
    <row r="48" spans="1:3" ht="13.5" customHeight="1">
      <c r="A48" s="128" t="s">
        <v>132</v>
      </c>
      <c r="B48" s="129">
        <v>35</v>
      </c>
      <c r="C48" s="126">
        <f t="shared" si="0"/>
        <v>18.817204301075268</v>
      </c>
    </row>
    <row r="49" spans="1:3" ht="13.5" customHeight="1">
      <c r="A49" s="128" t="s">
        <v>133</v>
      </c>
      <c r="B49" s="129">
        <v>1</v>
      </c>
      <c r="C49" s="126">
        <f t="shared" si="0"/>
        <v>0.53763440860215062</v>
      </c>
    </row>
    <row r="50" spans="1:3" ht="13.5" customHeight="1">
      <c r="A50" s="128" t="s">
        <v>134</v>
      </c>
      <c r="B50" s="129">
        <v>5</v>
      </c>
      <c r="C50" s="126">
        <f t="shared" si="0"/>
        <v>2.6881720430107525</v>
      </c>
    </row>
    <row r="51" spans="1:3" ht="13.5" customHeight="1">
      <c r="A51" s="128" t="s">
        <v>135</v>
      </c>
      <c r="B51" s="129">
        <v>0</v>
      </c>
      <c r="C51" s="126">
        <f t="shared" si="0"/>
        <v>0</v>
      </c>
    </row>
    <row r="52" spans="1:3" ht="14.25" customHeight="1">
      <c r="A52" s="128" t="s">
        <v>136</v>
      </c>
      <c r="B52" s="129">
        <v>0</v>
      </c>
      <c r="C52" s="126">
        <f t="shared" si="0"/>
        <v>0</v>
      </c>
    </row>
    <row r="53" spans="1:3" ht="15" customHeight="1">
      <c r="A53" s="128" t="s">
        <v>137</v>
      </c>
      <c r="B53" s="129">
        <v>0</v>
      </c>
      <c r="C53" s="126">
        <f t="shared" si="0"/>
        <v>0</v>
      </c>
    </row>
    <row r="54" spans="1:3" ht="15" customHeight="1">
      <c r="A54" s="128" t="s">
        <v>138</v>
      </c>
      <c r="B54" s="129">
        <v>6</v>
      </c>
      <c r="C54" s="126">
        <f t="shared" si="0"/>
        <v>3.225806451612903</v>
      </c>
    </row>
    <row r="55" spans="1:3" ht="13.5" customHeight="1">
      <c r="A55" s="128" t="s">
        <v>139</v>
      </c>
      <c r="B55" s="129">
        <v>19</v>
      </c>
      <c r="C55" s="126">
        <f t="shared" si="0"/>
        <v>10.21505376344086</v>
      </c>
    </row>
    <row r="56" spans="1:3" ht="15" customHeight="1">
      <c r="A56" s="128" t="s">
        <v>140</v>
      </c>
      <c r="B56" s="129">
        <v>2</v>
      </c>
      <c r="C56" s="126">
        <f t="shared" si="0"/>
        <v>1.0752688172043012</v>
      </c>
    </row>
    <row r="57" spans="1:3" ht="13.5" customHeight="1">
      <c r="A57" s="128" t="s">
        <v>141</v>
      </c>
      <c r="B57" s="129">
        <v>0</v>
      </c>
      <c r="C57" s="126">
        <f t="shared" si="0"/>
        <v>0</v>
      </c>
    </row>
    <row r="58" spans="1:3" ht="13.5" customHeight="1">
      <c r="A58" s="128" t="s">
        <v>142</v>
      </c>
      <c r="B58" s="129">
        <v>20</v>
      </c>
      <c r="C58" s="126">
        <f t="shared" si="0"/>
        <v>10.75268817204301</v>
      </c>
    </row>
    <row r="59" spans="1:3" ht="13.5" customHeight="1">
      <c r="A59" s="128" t="s">
        <v>143</v>
      </c>
      <c r="B59" s="129">
        <v>4</v>
      </c>
      <c r="C59" s="126">
        <f t="shared" si="0"/>
        <v>2.1505376344086025</v>
      </c>
    </row>
    <row r="60" spans="1:3" ht="12" customHeight="1">
      <c r="A60" s="128" t="s">
        <v>144</v>
      </c>
      <c r="B60" s="129">
        <v>0</v>
      </c>
      <c r="C60" s="126">
        <f t="shared" si="0"/>
        <v>0</v>
      </c>
    </row>
    <row r="61" spans="1:3" ht="13.5" customHeight="1">
      <c r="A61" s="127" t="s">
        <v>145</v>
      </c>
      <c r="B61" s="129">
        <f>SUM(B40:B60)</f>
        <v>186</v>
      </c>
      <c r="C61" s="126">
        <f>SUM(C40:C60)</f>
        <v>100</v>
      </c>
    </row>
  </sheetData>
  <mergeCells count="1">
    <mergeCell ref="A37:C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H17" sqref="H17"/>
    </sheetView>
  </sheetViews>
  <sheetFormatPr defaultRowHeight="11.25"/>
  <cols>
    <col min="1" max="1" width="4.85546875" style="131" customWidth="1"/>
    <col min="2" max="2" width="6.7109375" style="131" customWidth="1"/>
    <col min="3" max="3" width="31.42578125" style="131" customWidth="1"/>
    <col min="4" max="4" width="9" style="131" customWidth="1"/>
    <col min="5" max="5" width="7.7109375" style="131" customWidth="1"/>
    <col min="6" max="256" width="9.140625" style="131"/>
    <col min="257" max="257" width="4.85546875" style="131" customWidth="1"/>
    <col min="258" max="258" width="6.7109375" style="131" customWidth="1"/>
    <col min="259" max="259" width="31.42578125" style="131" customWidth="1"/>
    <col min="260" max="260" width="9" style="131" customWidth="1"/>
    <col min="261" max="261" width="7.7109375" style="131" customWidth="1"/>
    <col min="262" max="512" width="9.140625" style="131"/>
    <col min="513" max="513" width="4.85546875" style="131" customWidth="1"/>
    <col min="514" max="514" width="6.7109375" style="131" customWidth="1"/>
    <col min="515" max="515" width="31.42578125" style="131" customWidth="1"/>
    <col min="516" max="516" width="9" style="131" customWidth="1"/>
    <col min="517" max="517" width="7.7109375" style="131" customWidth="1"/>
    <col min="518" max="768" width="9.140625" style="131"/>
    <col min="769" max="769" width="4.85546875" style="131" customWidth="1"/>
    <col min="770" max="770" width="6.7109375" style="131" customWidth="1"/>
    <col min="771" max="771" width="31.42578125" style="131" customWidth="1"/>
    <col min="772" max="772" width="9" style="131" customWidth="1"/>
    <col min="773" max="773" width="7.7109375" style="131" customWidth="1"/>
    <col min="774" max="1024" width="9.140625" style="131"/>
    <col min="1025" max="1025" width="4.85546875" style="131" customWidth="1"/>
    <col min="1026" max="1026" width="6.7109375" style="131" customWidth="1"/>
    <col min="1027" max="1027" width="31.42578125" style="131" customWidth="1"/>
    <col min="1028" max="1028" width="9" style="131" customWidth="1"/>
    <col min="1029" max="1029" width="7.7109375" style="131" customWidth="1"/>
    <col min="1030" max="1280" width="9.140625" style="131"/>
    <col min="1281" max="1281" width="4.85546875" style="131" customWidth="1"/>
    <col min="1282" max="1282" width="6.7109375" style="131" customWidth="1"/>
    <col min="1283" max="1283" width="31.42578125" style="131" customWidth="1"/>
    <col min="1284" max="1284" width="9" style="131" customWidth="1"/>
    <col min="1285" max="1285" width="7.7109375" style="131" customWidth="1"/>
    <col min="1286" max="1536" width="9.140625" style="131"/>
    <col min="1537" max="1537" width="4.85546875" style="131" customWidth="1"/>
    <col min="1538" max="1538" width="6.7109375" style="131" customWidth="1"/>
    <col min="1539" max="1539" width="31.42578125" style="131" customWidth="1"/>
    <col min="1540" max="1540" width="9" style="131" customWidth="1"/>
    <col min="1541" max="1541" width="7.7109375" style="131" customWidth="1"/>
    <col min="1542" max="1792" width="9.140625" style="131"/>
    <col min="1793" max="1793" width="4.85546875" style="131" customWidth="1"/>
    <col min="1794" max="1794" width="6.7109375" style="131" customWidth="1"/>
    <col min="1795" max="1795" width="31.42578125" style="131" customWidth="1"/>
    <col min="1796" max="1796" width="9" style="131" customWidth="1"/>
    <col min="1797" max="1797" width="7.7109375" style="131" customWidth="1"/>
    <col min="1798" max="2048" width="9.140625" style="131"/>
    <col min="2049" max="2049" width="4.85546875" style="131" customWidth="1"/>
    <col min="2050" max="2050" width="6.7109375" style="131" customWidth="1"/>
    <col min="2051" max="2051" width="31.42578125" style="131" customWidth="1"/>
    <col min="2052" max="2052" width="9" style="131" customWidth="1"/>
    <col min="2053" max="2053" width="7.7109375" style="131" customWidth="1"/>
    <col min="2054" max="2304" width="9.140625" style="131"/>
    <col min="2305" max="2305" width="4.85546875" style="131" customWidth="1"/>
    <col min="2306" max="2306" width="6.7109375" style="131" customWidth="1"/>
    <col min="2307" max="2307" width="31.42578125" style="131" customWidth="1"/>
    <col min="2308" max="2308" width="9" style="131" customWidth="1"/>
    <col min="2309" max="2309" width="7.7109375" style="131" customWidth="1"/>
    <col min="2310" max="2560" width="9.140625" style="131"/>
    <col min="2561" max="2561" width="4.85546875" style="131" customWidth="1"/>
    <col min="2562" max="2562" width="6.7109375" style="131" customWidth="1"/>
    <col min="2563" max="2563" width="31.42578125" style="131" customWidth="1"/>
    <col min="2564" max="2564" width="9" style="131" customWidth="1"/>
    <col min="2565" max="2565" width="7.7109375" style="131" customWidth="1"/>
    <col min="2566" max="2816" width="9.140625" style="131"/>
    <col min="2817" max="2817" width="4.85546875" style="131" customWidth="1"/>
    <col min="2818" max="2818" width="6.7109375" style="131" customWidth="1"/>
    <col min="2819" max="2819" width="31.42578125" style="131" customWidth="1"/>
    <col min="2820" max="2820" width="9" style="131" customWidth="1"/>
    <col min="2821" max="2821" width="7.7109375" style="131" customWidth="1"/>
    <col min="2822" max="3072" width="9.140625" style="131"/>
    <col min="3073" max="3073" width="4.85546875" style="131" customWidth="1"/>
    <col min="3074" max="3074" width="6.7109375" style="131" customWidth="1"/>
    <col min="3075" max="3075" width="31.42578125" style="131" customWidth="1"/>
    <col min="3076" max="3076" width="9" style="131" customWidth="1"/>
    <col min="3077" max="3077" width="7.7109375" style="131" customWidth="1"/>
    <col min="3078" max="3328" width="9.140625" style="131"/>
    <col min="3329" max="3329" width="4.85546875" style="131" customWidth="1"/>
    <col min="3330" max="3330" width="6.7109375" style="131" customWidth="1"/>
    <col min="3331" max="3331" width="31.42578125" style="131" customWidth="1"/>
    <col min="3332" max="3332" width="9" style="131" customWidth="1"/>
    <col min="3333" max="3333" width="7.7109375" style="131" customWidth="1"/>
    <col min="3334" max="3584" width="9.140625" style="131"/>
    <col min="3585" max="3585" width="4.85546875" style="131" customWidth="1"/>
    <col min="3586" max="3586" width="6.7109375" style="131" customWidth="1"/>
    <col min="3587" max="3587" width="31.42578125" style="131" customWidth="1"/>
    <col min="3588" max="3588" width="9" style="131" customWidth="1"/>
    <col min="3589" max="3589" width="7.7109375" style="131" customWidth="1"/>
    <col min="3590" max="3840" width="9.140625" style="131"/>
    <col min="3841" max="3841" width="4.85546875" style="131" customWidth="1"/>
    <col min="3842" max="3842" width="6.7109375" style="131" customWidth="1"/>
    <col min="3843" max="3843" width="31.42578125" style="131" customWidth="1"/>
    <col min="3844" max="3844" width="9" style="131" customWidth="1"/>
    <col min="3845" max="3845" width="7.7109375" style="131" customWidth="1"/>
    <col min="3846" max="4096" width="9.140625" style="131"/>
    <col min="4097" max="4097" width="4.85546875" style="131" customWidth="1"/>
    <col min="4098" max="4098" width="6.7109375" style="131" customWidth="1"/>
    <col min="4099" max="4099" width="31.42578125" style="131" customWidth="1"/>
    <col min="4100" max="4100" width="9" style="131" customWidth="1"/>
    <col min="4101" max="4101" width="7.7109375" style="131" customWidth="1"/>
    <col min="4102" max="4352" width="9.140625" style="131"/>
    <col min="4353" max="4353" width="4.85546875" style="131" customWidth="1"/>
    <col min="4354" max="4354" width="6.7109375" style="131" customWidth="1"/>
    <col min="4355" max="4355" width="31.42578125" style="131" customWidth="1"/>
    <col min="4356" max="4356" width="9" style="131" customWidth="1"/>
    <col min="4357" max="4357" width="7.7109375" style="131" customWidth="1"/>
    <col min="4358" max="4608" width="9.140625" style="131"/>
    <col min="4609" max="4609" width="4.85546875" style="131" customWidth="1"/>
    <col min="4610" max="4610" width="6.7109375" style="131" customWidth="1"/>
    <col min="4611" max="4611" width="31.42578125" style="131" customWidth="1"/>
    <col min="4612" max="4612" width="9" style="131" customWidth="1"/>
    <col min="4613" max="4613" width="7.7109375" style="131" customWidth="1"/>
    <col min="4614" max="4864" width="9.140625" style="131"/>
    <col min="4865" max="4865" width="4.85546875" style="131" customWidth="1"/>
    <col min="4866" max="4866" width="6.7109375" style="131" customWidth="1"/>
    <col min="4867" max="4867" width="31.42578125" style="131" customWidth="1"/>
    <col min="4868" max="4868" width="9" style="131" customWidth="1"/>
    <col min="4869" max="4869" width="7.7109375" style="131" customWidth="1"/>
    <col min="4870" max="5120" width="9.140625" style="131"/>
    <col min="5121" max="5121" width="4.85546875" style="131" customWidth="1"/>
    <col min="5122" max="5122" width="6.7109375" style="131" customWidth="1"/>
    <col min="5123" max="5123" width="31.42578125" style="131" customWidth="1"/>
    <col min="5124" max="5124" width="9" style="131" customWidth="1"/>
    <col min="5125" max="5125" width="7.7109375" style="131" customWidth="1"/>
    <col min="5126" max="5376" width="9.140625" style="131"/>
    <col min="5377" max="5377" width="4.85546875" style="131" customWidth="1"/>
    <col min="5378" max="5378" width="6.7109375" style="131" customWidth="1"/>
    <col min="5379" max="5379" width="31.42578125" style="131" customWidth="1"/>
    <col min="5380" max="5380" width="9" style="131" customWidth="1"/>
    <col min="5381" max="5381" width="7.7109375" style="131" customWidth="1"/>
    <col min="5382" max="5632" width="9.140625" style="131"/>
    <col min="5633" max="5633" width="4.85546875" style="131" customWidth="1"/>
    <col min="5634" max="5634" width="6.7109375" style="131" customWidth="1"/>
    <col min="5635" max="5635" width="31.42578125" style="131" customWidth="1"/>
    <col min="5636" max="5636" width="9" style="131" customWidth="1"/>
    <col min="5637" max="5637" width="7.7109375" style="131" customWidth="1"/>
    <col min="5638" max="5888" width="9.140625" style="131"/>
    <col min="5889" max="5889" width="4.85546875" style="131" customWidth="1"/>
    <col min="5890" max="5890" width="6.7109375" style="131" customWidth="1"/>
    <col min="5891" max="5891" width="31.42578125" style="131" customWidth="1"/>
    <col min="5892" max="5892" width="9" style="131" customWidth="1"/>
    <col min="5893" max="5893" width="7.7109375" style="131" customWidth="1"/>
    <col min="5894" max="6144" width="9.140625" style="131"/>
    <col min="6145" max="6145" width="4.85546875" style="131" customWidth="1"/>
    <col min="6146" max="6146" width="6.7109375" style="131" customWidth="1"/>
    <col min="6147" max="6147" width="31.42578125" style="131" customWidth="1"/>
    <col min="6148" max="6148" width="9" style="131" customWidth="1"/>
    <col min="6149" max="6149" width="7.7109375" style="131" customWidth="1"/>
    <col min="6150" max="6400" width="9.140625" style="131"/>
    <col min="6401" max="6401" width="4.85546875" style="131" customWidth="1"/>
    <col min="6402" max="6402" width="6.7109375" style="131" customWidth="1"/>
    <col min="6403" max="6403" width="31.42578125" style="131" customWidth="1"/>
    <col min="6404" max="6404" width="9" style="131" customWidth="1"/>
    <col min="6405" max="6405" width="7.7109375" style="131" customWidth="1"/>
    <col min="6406" max="6656" width="9.140625" style="131"/>
    <col min="6657" max="6657" width="4.85546875" style="131" customWidth="1"/>
    <col min="6658" max="6658" width="6.7109375" style="131" customWidth="1"/>
    <col min="6659" max="6659" width="31.42578125" style="131" customWidth="1"/>
    <col min="6660" max="6660" width="9" style="131" customWidth="1"/>
    <col min="6661" max="6661" width="7.7109375" style="131" customWidth="1"/>
    <col min="6662" max="6912" width="9.140625" style="131"/>
    <col min="6913" max="6913" width="4.85546875" style="131" customWidth="1"/>
    <col min="6914" max="6914" width="6.7109375" style="131" customWidth="1"/>
    <col min="6915" max="6915" width="31.42578125" style="131" customWidth="1"/>
    <col min="6916" max="6916" width="9" style="131" customWidth="1"/>
    <col min="6917" max="6917" width="7.7109375" style="131" customWidth="1"/>
    <col min="6918" max="7168" width="9.140625" style="131"/>
    <col min="7169" max="7169" width="4.85546875" style="131" customWidth="1"/>
    <col min="7170" max="7170" width="6.7109375" style="131" customWidth="1"/>
    <col min="7171" max="7171" width="31.42578125" style="131" customWidth="1"/>
    <col min="7172" max="7172" width="9" style="131" customWidth="1"/>
    <col min="7173" max="7173" width="7.7109375" style="131" customWidth="1"/>
    <col min="7174" max="7424" width="9.140625" style="131"/>
    <col min="7425" max="7425" width="4.85546875" style="131" customWidth="1"/>
    <col min="7426" max="7426" width="6.7109375" style="131" customWidth="1"/>
    <col min="7427" max="7427" width="31.42578125" style="131" customWidth="1"/>
    <col min="7428" max="7428" width="9" style="131" customWidth="1"/>
    <col min="7429" max="7429" width="7.7109375" style="131" customWidth="1"/>
    <col min="7430" max="7680" width="9.140625" style="131"/>
    <col min="7681" max="7681" width="4.85546875" style="131" customWidth="1"/>
    <col min="7682" max="7682" width="6.7109375" style="131" customWidth="1"/>
    <col min="7683" max="7683" width="31.42578125" style="131" customWidth="1"/>
    <col min="7684" max="7684" width="9" style="131" customWidth="1"/>
    <col min="7685" max="7685" width="7.7109375" style="131" customWidth="1"/>
    <col min="7686" max="7936" width="9.140625" style="131"/>
    <col min="7937" max="7937" width="4.85546875" style="131" customWidth="1"/>
    <col min="7938" max="7938" width="6.7109375" style="131" customWidth="1"/>
    <col min="7939" max="7939" width="31.42578125" style="131" customWidth="1"/>
    <col min="7940" max="7940" width="9" style="131" customWidth="1"/>
    <col min="7941" max="7941" width="7.7109375" style="131" customWidth="1"/>
    <col min="7942" max="8192" width="9.140625" style="131"/>
    <col min="8193" max="8193" width="4.85546875" style="131" customWidth="1"/>
    <col min="8194" max="8194" width="6.7109375" style="131" customWidth="1"/>
    <col min="8195" max="8195" width="31.42578125" style="131" customWidth="1"/>
    <col min="8196" max="8196" width="9" style="131" customWidth="1"/>
    <col min="8197" max="8197" width="7.7109375" style="131" customWidth="1"/>
    <col min="8198" max="8448" width="9.140625" style="131"/>
    <col min="8449" max="8449" width="4.85546875" style="131" customWidth="1"/>
    <col min="8450" max="8450" width="6.7109375" style="131" customWidth="1"/>
    <col min="8451" max="8451" width="31.42578125" style="131" customWidth="1"/>
    <col min="8452" max="8452" width="9" style="131" customWidth="1"/>
    <col min="8453" max="8453" width="7.7109375" style="131" customWidth="1"/>
    <col min="8454" max="8704" width="9.140625" style="131"/>
    <col min="8705" max="8705" width="4.85546875" style="131" customWidth="1"/>
    <col min="8706" max="8706" width="6.7109375" style="131" customWidth="1"/>
    <col min="8707" max="8707" width="31.42578125" style="131" customWidth="1"/>
    <col min="8708" max="8708" width="9" style="131" customWidth="1"/>
    <col min="8709" max="8709" width="7.7109375" style="131" customWidth="1"/>
    <col min="8710" max="8960" width="9.140625" style="131"/>
    <col min="8961" max="8961" width="4.85546875" style="131" customWidth="1"/>
    <col min="8962" max="8962" width="6.7109375" style="131" customWidth="1"/>
    <col min="8963" max="8963" width="31.42578125" style="131" customWidth="1"/>
    <col min="8964" max="8964" width="9" style="131" customWidth="1"/>
    <col min="8965" max="8965" width="7.7109375" style="131" customWidth="1"/>
    <col min="8966" max="9216" width="9.140625" style="131"/>
    <col min="9217" max="9217" width="4.85546875" style="131" customWidth="1"/>
    <col min="9218" max="9218" width="6.7109375" style="131" customWidth="1"/>
    <col min="9219" max="9219" width="31.42578125" style="131" customWidth="1"/>
    <col min="9220" max="9220" width="9" style="131" customWidth="1"/>
    <col min="9221" max="9221" width="7.7109375" style="131" customWidth="1"/>
    <col min="9222" max="9472" width="9.140625" style="131"/>
    <col min="9473" max="9473" width="4.85546875" style="131" customWidth="1"/>
    <col min="9474" max="9474" width="6.7109375" style="131" customWidth="1"/>
    <col min="9475" max="9475" width="31.42578125" style="131" customWidth="1"/>
    <col min="9476" max="9476" width="9" style="131" customWidth="1"/>
    <col min="9477" max="9477" width="7.7109375" style="131" customWidth="1"/>
    <col min="9478" max="9728" width="9.140625" style="131"/>
    <col min="9729" max="9729" width="4.85546875" style="131" customWidth="1"/>
    <col min="9730" max="9730" width="6.7109375" style="131" customWidth="1"/>
    <col min="9731" max="9731" width="31.42578125" style="131" customWidth="1"/>
    <col min="9732" max="9732" width="9" style="131" customWidth="1"/>
    <col min="9733" max="9733" width="7.7109375" style="131" customWidth="1"/>
    <col min="9734" max="9984" width="9.140625" style="131"/>
    <col min="9985" max="9985" width="4.85546875" style="131" customWidth="1"/>
    <col min="9986" max="9986" width="6.7109375" style="131" customWidth="1"/>
    <col min="9987" max="9987" width="31.42578125" style="131" customWidth="1"/>
    <col min="9988" max="9988" width="9" style="131" customWidth="1"/>
    <col min="9989" max="9989" width="7.7109375" style="131" customWidth="1"/>
    <col min="9990" max="10240" width="9.140625" style="131"/>
    <col min="10241" max="10241" width="4.85546875" style="131" customWidth="1"/>
    <col min="10242" max="10242" width="6.7109375" style="131" customWidth="1"/>
    <col min="10243" max="10243" width="31.42578125" style="131" customWidth="1"/>
    <col min="10244" max="10244" width="9" style="131" customWidth="1"/>
    <col min="10245" max="10245" width="7.7109375" style="131" customWidth="1"/>
    <col min="10246" max="10496" width="9.140625" style="131"/>
    <col min="10497" max="10497" width="4.85546875" style="131" customWidth="1"/>
    <col min="10498" max="10498" width="6.7109375" style="131" customWidth="1"/>
    <col min="10499" max="10499" width="31.42578125" style="131" customWidth="1"/>
    <col min="10500" max="10500" width="9" style="131" customWidth="1"/>
    <col min="10501" max="10501" width="7.7109375" style="131" customWidth="1"/>
    <col min="10502" max="10752" width="9.140625" style="131"/>
    <col min="10753" max="10753" width="4.85546875" style="131" customWidth="1"/>
    <col min="10754" max="10754" width="6.7109375" style="131" customWidth="1"/>
    <col min="10755" max="10755" width="31.42578125" style="131" customWidth="1"/>
    <col min="10756" max="10756" width="9" style="131" customWidth="1"/>
    <col min="10757" max="10757" width="7.7109375" style="131" customWidth="1"/>
    <col min="10758" max="11008" width="9.140625" style="131"/>
    <col min="11009" max="11009" width="4.85546875" style="131" customWidth="1"/>
    <col min="11010" max="11010" width="6.7109375" style="131" customWidth="1"/>
    <col min="11011" max="11011" width="31.42578125" style="131" customWidth="1"/>
    <col min="11012" max="11012" width="9" style="131" customWidth="1"/>
    <col min="11013" max="11013" width="7.7109375" style="131" customWidth="1"/>
    <col min="11014" max="11264" width="9.140625" style="131"/>
    <col min="11265" max="11265" width="4.85546875" style="131" customWidth="1"/>
    <col min="11266" max="11266" width="6.7109375" style="131" customWidth="1"/>
    <col min="11267" max="11267" width="31.42578125" style="131" customWidth="1"/>
    <col min="11268" max="11268" width="9" style="131" customWidth="1"/>
    <col min="11269" max="11269" width="7.7109375" style="131" customWidth="1"/>
    <col min="11270" max="11520" width="9.140625" style="131"/>
    <col min="11521" max="11521" width="4.85546875" style="131" customWidth="1"/>
    <col min="11522" max="11522" width="6.7109375" style="131" customWidth="1"/>
    <col min="11523" max="11523" width="31.42578125" style="131" customWidth="1"/>
    <col min="11524" max="11524" width="9" style="131" customWidth="1"/>
    <col min="11525" max="11525" width="7.7109375" style="131" customWidth="1"/>
    <col min="11526" max="11776" width="9.140625" style="131"/>
    <col min="11777" max="11777" width="4.85546875" style="131" customWidth="1"/>
    <col min="11778" max="11778" width="6.7109375" style="131" customWidth="1"/>
    <col min="11779" max="11779" width="31.42578125" style="131" customWidth="1"/>
    <col min="11780" max="11780" width="9" style="131" customWidth="1"/>
    <col min="11781" max="11781" width="7.7109375" style="131" customWidth="1"/>
    <col min="11782" max="12032" width="9.140625" style="131"/>
    <col min="12033" max="12033" width="4.85546875" style="131" customWidth="1"/>
    <col min="12034" max="12034" width="6.7109375" style="131" customWidth="1"/>
    <col min="12035" max="12035" width="31.42578125" style="131" customWidth="1"/>
    <col min="12036" max="12036" width="9" style="131" customWidth="1"/>
    <col min="12037" max="12037" width="7.7109375" style="131" customWidth="1"/>
    <col min="12038" max="12288" width="9.140625" style="131"/>
    <col min="12289" max="12289" width="4.85546875" style="131" customWidth="1"/>
    <col min="12290" max="12290" width="6.7109375" style="131" customWidth="1"/>
    <col min="12291" max="12291" width="31.42578125" style="131" customWidth="1"/>
    <col min="12292" max="12292" width="9" style="131" customWidth="1"/>
    <col min="12293" max="12293" width="7.7109375" style="131" customWidth="1"/>
    <col min="12294" max="12544" width="9.140625" style="131"/>
    <col min="12545" max="12545" width="4.85546875" style="131" customWidth="1"/>
    <col min="12546" max="12546" width="6.7109375" style="131" customWidth="1"/>
    <col min="12547" max="12547" width="31.42578125" style="131" customWidth="1"/>
    <col min="12548" max="12548" width="9" style="131" customWidth="1"/>
    <col min="12549" max="12549" width="7.7109375" style="131" customWidth="1"/>
    <col min="12550" max="12800" width="9.140625" style="131"/>
    <col min="12801" max="12801" width="4.85546875" style="131" customWidth="1"/>
    <col min="12802" max="12802" width="6.7109375" style="131" customWidth="1"/>
    <col min="12803" max="12803" width="31.42578125" style="131" customWidth="1"/>
    <col min="12804" max="12804" width="9" style="131" customWidth="1"/>
    <col min="12805" max="12805" width="7.7109375" style="131" customWidth="1"/>
    <col min="12806" max="13056" width="9.140625" style="131"/>
    <col min="13057" max="13057" width="4.85546875" style="131" customWidth="1"/>
    <col min="13058" max="13058" width="6.7109375" style="131" customWidth="1"/>
    <col min="13059" max="13059" width="31.42578125" style="131" customWidth="1"/>
    <col min="13060" max="13060" width="9" style="131" customWidth="1"/>
    <col min="13061" max="13061" width="7.7109375" style="131" customWidth="1"/>
    <col min="13062" max="13312" width="9.140625" style="131"/>
    <col min="13313" max="13313" width="4.85546875" style="131" customWidth="1"/>
    <col min="13314" max="13314" width="6.7109375" style="131" customWidth="1"/>
    <col min="13315" max="13315" width="31.42578125" style="131" customWidth="1"/>
    <col min="13316" max="13316" width="9" style="131" customWidth="1"/>
    <col min="13317" max="13317" width="7.7109375" style="131" customWidth="1"/>
    <col min="13318" max="13568" width="9.140625" style="131"/>
    <col min="13569" max="13569" width="4.85546875" style="131" customWidth="1"/>
    <col min="13570" max="13570" width="6.7109375" style="131" customWidth="1"/>
    <col min="13571" max="13571" width="31.42578125" style="131" customWidth="1"/>
    <col min="13572" max="13572" width="9" style="131" customWidth="1"/>
    <col min="13573" max="13573" width="7.7109375" style="131" customWidth="1"/>
    <col min="13574" max="13824" width="9.140625" style="131"/>
    <col min="13825" max="13825" width="4.85546875" style="131" customWidth="1"/>
    <col min="13826" max="13826" width="6.7109375" style="131" customWidth="1"/>
    <col min="13827" max="13827" width="31.42578125" style="131" customWidth="1"/>
    <col min="13828" max="13828" width="9" style="131" customWidth="1"/>
    <col min="13829" max="13829" width="7.7109375" style="131" customWidth="1"/>
    <col min="13830" max="14080" width="9.140625" style="131"/>
    <col min="14081" max="14081" width="4.85546875" style="131" customWidth="1"/>
    <col min="14082" max="14082" width="6.7109375" style="131" customWidth="1"/>
    <col min="14083" max="14083" width="31.42578125" style="131" customWidth="1"/>
    <col min="14084" max="14084" width="9" style="131" customWidth="1"/>
    <col min="14085" max="14085" width="7.7109375" style="131" customWidth="1"/>
    <col min="14086" max="14336" width="9.140625" style="131"/>
    <col min="14337" max="14337" width="4.85546875" style="131" customWidth="1"/>
    <col min="14338" max="14338" width="6.7109375" style="131" customWidth="1"/>
    <col min="14339" max="14339" width="31.42578125" style="131" customWidth="1"/>
    <col min="14340" max="14340" width="9" style="131" customWidth="1"/>
    <col min="14341" max="14341" width="7.7109375" style="131" customWidth="1"/>
    <col min="14342" max="14592" width="9.140625" style="131"/>
    <col min="14593" max="14593" width="4.85546875" style="131" customWidth="1"/>
    <col min="14594" max="14594" width="6.7109375" style="131" customWidth="1"/>
    <col min="14595" max="14595" width="31.42578125" style="131" customWidth="1"/>
    <col min="14596" max="14596" width="9" style="131" customWidth="1"/>
    <col min="14597" max="14597" width="7.7109375" style="131" customWidth="1"/>
    <col min="14598" max="14848" width="9.140625" style="131"/>
    <col min="14849" max="14849" width="4.85546875" style="131" customWidth="1"/>
    <col min="14850" max="14850" width="6.7109375" style="131" customWidth="1"/>
    <col min="14851" max="14851" width="31.42578125" style="131" customWidth="1"/>
    <col min="14852" max="14852" width="9" style="131" customWidth="1"/>
    <col min="14853" max="14853" width="7.7109375" style="131" customWidth="1"/>
    <col min="14854" max="15104" width="9.140625" style="131"/>
    <col min="15105" max="15105" width="4.85546875" style="131" customWidth="1"/>
    <col min="15106" max="15106" width="6.7109375" style="131" customWidth="1"/>
    <col min="15107" max="15107" width="31.42578125" style="131" customWidth="1"/>
    <col min="15108" max="15108" width="9" style="131" customWidth="1"/>
    <col min="15109" max="15109" width="7.7109375" style="131" customWidth="1"/>
    <col min="15110" max="15360" width="9.140625" style="131"/>
    <col min="15361" max="15361" width="4.85546875" style="131" customWidth="1"/>
    <col min="15362" max="15362" width="6.7109375" style="131" customWidth="1"/>
    <col min="15363" max="15363" width="31.42578125" style="131" customWidth="1"/>
    <col min="15364" max="15364" width="9" style="131" customWidth="1"/>
    <col min="15365" max="15365" width="7.7109375" style="131" customWidth="1"/>
    <col min="15366" max="15616" width="9.140625" style="131"/>
    <col min="15617" max="15617" width="4.85546875" style="131" customWidth="1"/>
    <col min="15618" max="15618" width="6.7109375" style="131" customWidth="1"/>
    <col min="15619" max="15619" width="31.42578125" style="131" customWidth="1"/>
    <col min="15620" max="15620" width="9" style="131" customWidth="1"/>
    <col min="15621" max="15621" width="7.7109375" style="131" customWidth="1"/>
    <col min="15622" max="15872" width="9.140625" style="131"/>
    <col min="15873" max="15873" width="4.85546875" style="131" customWidth="1"/>
    <col min="15874" max="15874" width="6.7109375" style="131" customWidth="1"/>
    <col min="15875" max="15875" width="31.42578125" style="131" customWidth="1"/>
    <col min="15876" max="15876" width="9" style="131" customWidth="1"/>
    <col min="15877" max="15877" width="7.7109375" style="131" customWidth="1"/>
    <col min="15878" max="16128" width="9.140625" style="131"/>
    <col min="16129" max="16129" width="4.85546875" style="131" customWidth="1"/>
    <col min="16130" max="16130" width="6.7109375" style="131" customWidth="1"/>
    <col min="16131" max="16131" width="31.42578125" style="131" customWidth="1"/>
    <col min="16132" max="16132" width="9" style="131" customWidth="1"/>
    <col min="16133" max="16133" width="7.7109375" style="131" customWidth="1"/>
    <col min="16134" max="16384" width="9.140625" style="131"/>
  </cols>
  <sheetData>
    <row r="1" spans="1:16">
      <c r="A1" s="130" t="s">
        <v>146</v>
      </c>
      <c r="B1" s="130"/>
      <c r="C1" s="130"/>
      <c r="D1" s="130"/>
      <c r="E1" s="130"/>
    </row>
    <row r="2" spans="1:16">
      <c r="D2" s="131" t="s">
        <v>147</v>
      </c>
    </row>
    <row r="3" spans="1:16" ht="15">
      <c r="A3" s="132" t="s">
        <v>148</v>
      </c>
      <c r="B3" s="133"/>
      <c r="C3" s="134"/>
      <c r="D3" s="135" t="s">
        <v>149</v>
      </c>
      <c r="E3" s="136"/>
      <c r="L3" s="137"/>
      <c r="M3" s="137"/>
      <c r="N3" s="138"/>
      <c r="O3" s="138"/>
      <c r="P3" s="138"/>
    </row>
    <row r="4" spans="1:16" ht="22.5" customHeight="1">
      <c r="A4" s="139"/>
      <c r="B4" s="140"/>
      <c r="C4" s="141"/>
      <c r="D4" s="142" t="s">
        <v>150</v>
      </c>
      <c r="E4" s="142" t="s">
        <v>151</v>
      </c>
      <c r="L4" s="137"/>
      <c r="M4" s="137"/>
      <c r="N4" s="138"/>
      <c r="O4" s="138"/>
      <c r="P4" s="138"/>
    </row>
    <row r="5" spans="1:16" ht="12">
      <c r="A5" s="135" t="s">
        <v>152</v>
      </c>
      <c r="B5" s="143"/>
      <c r="C5" s="143"/>
      <c r="D5" s="143"/>
      <c r="E5" s="136"/>
      <c r="L5" s="144"/>
      <c r="M5" s="144"/>
      <c r="N5" s="144"/>
      <c r="O5" s="145"/>
      <c r="P5" s="145"/>
    </row>
    <row r="6" spans="1:16" ht="12">
      <c r="A6" s="146" t="s">
        <v>153</v>
      </c>
      <c r="B6" s="147" t="s">
        <v>154</v>
      </c>
      <c r="C6" s="148"/>
      <c r="D6" s="149">
        <v>1022</v>
      </c>
      <c r="E6" s="150">
        <v>91.3</v>
      </c>
      <c r="G6" s="151"/>
      <c r="H6" s="151"/>
      <c r="L6" s="152"/>
      <c r="M6" s="152"/>
      <c r="N6" s="152"/>
      <c r="O6" s="145"/>
      <c r="P6" s="145"/>
    </row>
    <row r="7" spans="1:16" ht="15">
      <c r="A7" s="153"/>
      <c r="B7" s="147" t="s">
        <v>155</v>
      </c>
      <c r="C7" s="148"/>
      <c r="D7" s="154">
        <f>SUM(D8:D12)</f>
        <v>417</v>
      </c>
      <c r="E7" s="155">
        <f>SUM(E8:E12)</f>
        <v>37.599999999999994</v>
      </c>
      <c r="G7" s="156"/>
      <c r="H7" s="157"/>
      <c r="L7" s="137"/>
      <c r="M7" s="137"/>
      <c r="N7" s="137"/>
      <c r="O7" s="137"/>
      <c r="P7" s="137"/>
    </row>
    <row r="8" spans="1:16" ht="15">
      <c r="A8" s="153"/>
      <c r="B8" s="158" t="s">
        <v>156</v>
      </c>
      <c r="C8" s="159"/>
      <c r="D8" s="160">
        <v>0</v>
      </c>
      <c r="E8" s="161">
        <v>0</v>
      </c>
      <c r="G8" s="162"/>
      <c r="H8" s="162"/>
      <c r="L8" s="137"/>
      <c r="M8" s="137"/>
      <c r="N8" s="137"/>
      <c r="O8" s="137"/>
      <c r="P8" s="137"/>
    </row>
    <row r="9" spans="1:16" ht="19.5" customHeight="1">
      <c r="A9" s="153"/>
      <c r="B9" s="163" t="s">
        <v>157</v>
      </c>
      <c r="C9" s="164"/>
      <c r="D9" s="160">
        <v>403</v>
      </c>
      <c r="E9" s="161">
        <v>24.7</v>
      </c>
      <c r="G9" s="162"/>
      <c r="H9" s="162"/>
      <c r="L9" s="165"/>
      <c r="M9" s="165"/>
      <c r="N9" s="166"/>
      <c r="O9" s="167"/>
      <c r="P9" s="167"/>
    </row>
    <row r="10" spans="1:16" ht="21" customHeight="1">
      <c r="A10" s="153"/>
      <c r="B10" s="163" t="s">
        <v>158</v>
      </c>
      <c r="C10" s="164"/>
      <c r="D10" s="160">
        <v>11</v>
      </c>
      <c r="E10" s="161">
        <v>5.7</v>
      </c>
      <c r="G10" s="162"/>
      <c r="H10" s="162"/>
      <c r="L10" s="165"/>
      <c r="M10" s="165"/>
      <c r="N10" s="166"/>
      <c r="O10" s="168"/>
      <c r="P10" s="168"/>
    </row>
    <row r="11" spans="1:16" ht="19.5" customHeight="1">
      <c r="A11" s="153"/>
      <c r="B11" s="163" t="s">
        <v>159</v>
      </c>
      <c r="C11" s="164"/>
      <c r="D11" s="160">
        <v>1</v>
      </c>
      <c r="E11" s="161">
        <v>2.4</v>
      </c>
      <c r="G11" s="169"/>
      <c r="H11" s="169"/>
      <c r="L11" s="170"/>
      <c r="M11" s="170"/>
      <c r="N11" s="168"/>
      <c r="O11" s="168"/>
      <c r="P11" s="168"/>
    </row>
    <row r="12" spans="1:16" ht="19.5" customHeight="1">
      <c r="A12" s="153"/>
      <c r="B12" s="163" t="s">
        <v>160</v>
      </c>
      <c r="C12" s="164"/>
      <c r="D12" s="160">
        <v>2</v>
      </c>
      <c r="E12" s="161">
        <v>4.8</v>
      </c>
      <c r="G12" s="171"/>
      <c r="H12" s="171"/>
      <c r="L12" s="172"/>
      <c r="M12" s="172"/>
      <c r="N12" s="173"/>
      <c r="O12" s="174"/>
      <c r="P12" s="174"/>
    </row>
    <row r="13" spans="1:16" ht="20.25" customHeight="1">
      <c r="A13" s="153"/>
      <c r="B13" s="175" t="s">
        <v>161</v>
      </c>
      <c r="C13" s="176"/>
      <c r="D13" s="154">
        <f>SUM(D14:D20)</f>
        <v>729</v>
      </c>
      <c r="E13" s="155">
        <f>SUM(E14:E20)</f>
        <v>133.99999999999997</v>
      </c>
      <c r="G13" s="156"/>
      <c r="H13" s="157"/>
      <c r="L13" s="172"/>
      <c r="M13" s="172"/>
      <c r="N13" s="173"/>
      <c r="O13" s="173"/>
      <c r="P13" s="173"/>
    </row>
    <row r="14" spans="1:16" ht="20.25" customHeight="1">
      <c r="A14" s="153"/>
      <c r="B14" s="177" t="s">
        <v>162</v>
      </c>
      <c r="C14" s="178" t="s">
        <v>163</v>
      </c>
      <c r="D14" s="160">
        <v>348</v>
      </c>
      <c r="E14" s="161">
        <v>63</v>
      </c>
      <c r="G14" s="162"/>
      <c r="H14" s="162"/>
      <c r="L14" s="170"/>
      <c r="M14" s="170"/>
      <c r="N14" s="173"/>
      <c r="O14" s="162"/>
      <c r="P14" s="162"/>
    </row>
    <row r="15" spans="1:16" ht="21.75" customHeight="1">
      <c r="A15" s="153"/>
      <c r="B15" s="179"/>
      <c r="C15" s="178" t="s">
        <v>164</v>
      </c>
      <c r="D15" s="160">
        <v>0</v>
      </c>
      <c r="E15" s="161">
        <v>0</v>
      </c>
      <c r="G15" s="162"/>
      <c r="H15" s="162"/>
      <c r="L15" s="170"/>
      <c r="M15" s="170"/>
      <c r="N15" s="173"/>
      <c r="O15" s="174"/>
      <c r="P15" s="174"/>
    </row>
    <row r="16" spans="1:16" ht="21.75" customHeight="1">
      <c r="A16" s="153"/>
      <c r="B16" s="180"/>
      <c r="C16" s="178" t="s">
        <v>165</v>
      </c>
      <c r="D16" s="160">
        <v>138</v>
      </c>
      <c r="E16" s="161">
        <v>25.7</v>
      </c>
      <c r="G16" s="162"/>
      <c r="H16" s="162"/>
      <c r="L16" s="181"/>
      <c r="M16" s="181"/>
      <c r="N16" s="173"/>
      <c r="O16" s="162"/>
      <c r="P16" s="162"/>
    </row>
    <row r="17" spans="1:16" ht="21" customHeight="1">
      <c r="A17" s="153"/>
      <c r="B17" s="163" t="s">
        <v>166</v>
      </c>
      <c r="C17" s="164"/>
      <c r="D17" s="160">
        <v>194</v>
      </c>
      <c r="E17" s="161">
        <v>36.5</v>
      </c>
      <c r="G17" s="162"/>
      <c r="H17" s="162"/>
      <c r="L17" s="182"/>
      <c r="M17" s="182"/>
      <c r="N17" s="173"/>
      <c r="O17" s="162"/>
      <c r="P17" s="162"/>
    </row>
    <row r="18" spans="1:16" ht="22.5" customHeight="1">
      <c r="A18" s="153"/>
      <c r="B18" s="163" t="s">
        <v>167</v>
      </c>
      <c r="C18" s="164"/>
      <c r="D18" s="160">
        <v>32</v>
      </c>
      <c r="E18" s="161">
        <v>6.4</v>
      </c>
      <c r="G18" s="162"/>
      <c r="H18" s="162"/>
      <c r="L18" s="181"/>
      <c r="M18" s="181"/>
      <c r="N18" s="173"/>
      <c r="O18" s="162"/>
      <c r="P18" s="162"/>
    </row>
    <row r="19" spans="1:16" ht="21" customHeight="1">
      <c r="A19" s="153"/>
      <c r="B19" s="163" t="s">
        <v>168</v>
      </c>
      <c r="C19" s="183"/>
      <c r="D19" s="160">
        <v>5</v>
      </c>
      <c r="E19" s="161">
        <v>0.7</v>
      </c>
      <c r="G19" s="162"/>
      <c r="H19" s="162"/>
      <c r="L19" s="181"/>
      <c r="M19" s="181"/>
      <c r="N19" s="173"/>
      <c r="O19" s="162"/>
      <c r="P19" s="162"/>
    </row>
    <row r="20" spans="1:16" ht="21" customHeight="1">
      <c r="A20" s="153"/>
      <c r="B20" s="163" t="s">
        <v>169</v>
      </c>
      <c r="C20" s="164"/>
      <c r="D20" s="160">
        <v>12</v>
      </c>
      <c r="E20" s="161">
        <v>1.7</v>
      </c>
      <c r="G20" s="162"/>
      <c r="H20" s="162"/>
      <c r="L20" s="181"/>
      <c r="M20" s="181"/>
      <c r="N20" s="173"/>
      <c r="O20" s="162"/>
      <c r="P20" s="162"/>
    </row>
    <row r="21" spans="1:16" ht="21" customHeight="1">
      <c r="A21" s="153"/>
      <c r="B21" s="175" t="s">
        <v>170</v>
      </c>
      <c r="C21" s="176"/>
      <c r="D21" s="154">
        <v>5</v>
      </c>
      <c r="E21" s="155">
        <v>2.5</v>
      </c>
      <c r="G21" s="174"/>
      <c r="H21" s="174"/>
      <c r="L21" s="181"/>
      <c r="M21" s="181"/>
      <c r="N21" s="173"/>
      <c r="O21" s="162"/>
      <c r="P21" s="162"/>
    </row>
    <row r="22" spans="1:16" ht="21" customHeight="1">
      <c r="A22" s="153"/>
      <c r="B22" s="175" t="s">
        <v>171</v>
      </c>
      <c r="C22" s="176"/>
      <c r="D22" s="154">
        <v>447</v>
      </c>
      <c r="E22" s="184">
        <v>24.5</v>
      </c>
      <c r="G22" s="174"/>
      <c r="H22" s="174"/>
      <c r="L22" s="185"/>
      <c r="M22" s="182"/>
      <c r="N22" s="173"/>
      <c r="O22" s="162"/>
      <c r="P22" s="162"/>
    </row>
    <row r="23" spans="1:16" ht="21" customHeight="1">
      <c r="A23" s="186"/>
      <c r="B23" s="175" t="s">
        <v>172</v>
      </c>
      <c r="C23" s="176"/>
      <c r="D23" s="154">
        <v>219</v>
      </c>
      <c r="E23" s="187">
        <v>21.6</v>
      </c>
      <c r="G23" s="174"/>
      <c r="H23" s="174"/>
      <c r="L23" s="188"/>
      <c r="M23" s="188"/>
      <c r="N23" s="173"/>
      <c r="O23" s="162"/>
      <c r="P23" s="162"/>
    </row>
    <row r="24" spans="1:16" ht="21" customHeight="1">
      <c r="A24" s="146" t="s">
        <v>173</v>
      </c>
      <c r="B24" s="163" t="s">
        <v>174</v>
      </c>
      <c r="C24" s="164"/>
      <c r="D24" s="160">
        <v>1049</v>
      </c>
      <c r="E24" s="161">
        <v>117.3</v>
      </c>
      <c r="G24" s="162"/>
      <c r="H24" s="162"/>
      <c r="L24" s="189"/>
      <c r="M24" s="189"/>
      <c r="N24" s="173"/>
      <c r="O24" s="162"/>
      <c r="P24" s="174"/>
    </row>
    <row r="25" spans="1:16" ht="21" customHeight="1">
      <c r="A25" s="153"/>
      <c r="B25" s="163" t="s">
        <v>175</v>
      </c>
      <c r="C25" s="164"/>
      <c r="D25" s="160">
        <v>4418</v>
      </c>
      <c r="E25" s="161">
        <v>614.20000000000005</v>
      </c>
      <c r="G25" s="190"/>
      <c r="H25" s="190"/>
      <c r="L25" s="181"/>
      <c r="M25" s="181"/>
      <c r="N25" s="173"/>
      <c r="O25" s="162"/>
      <c r="P25" s="162"/>
    </row>
    <row r="26" spans="1:16" ht="21" customHeight="1">
      <c r="A26" s="153"/>
      <c r="B26" s="163" t="s">
        <v>176</v>
      </c>
      <c r="C26" s="164"/>
      <c r="D26" s="160">
        <v>44</v>
      </c>
      <c r="E26" s="161">
        <v>26.1</v>
      </c>
      <c r="G26" s="174"/>
      <c r="H26" s="174"/>
      <c r="L26" s="182"/>
      <c r="M26" s="182"/>
      <c r="N26" s="173"/>
      <c r="O26" s="162"/>
      <c r="P26" s="162"/>
    </row>
    <row r="27" spans="1:16" ht="12">
      <c r="A27" s="153"/>
      <c r="B27" s="158" t="s">
        <v>177</v>
      </c>
      <c r="C27" s="159"/>
      <c r="D27" s="160">
        <v>0</v>
      </c>
      <c r="E27" s="160">
        <v>0</v>
      </c>
      <c r="L27" s="181"/>
      <c r="M27" s="181"/>
      <c r="N27" s="173"/>
      <c r="O27" s="162"/>
      <c r="P27" s="162"/>
    </row>
    <row r="28" spans="1:16" ht="12">
      <c r="A28" s="186"/>
      <c r="B28" s="147" t="s">
        <v>178</v>
      </c>
      <c r="C28" s="148"/>
      <c r="D28" s="160"/>
      <c r="E28" s="161">
        <f>SUM(E24:E27)</f>
        <v>757.6</v>
      </c>
      <c r="L28" s="181"/>
      <c r="M28" s="181"/>
      <c r="N28" s="173"/>
      <c r="O28" s="162"/>
      <c r="P28" s="162"/>
    </row>
    <row r="29" spans="1:16" ht="12">
      <c r="L29" s="181"/>
      <c r="M29" s="181"/>
      <c r="N29" s="173"/>
      <c r="O29" s="162"/>
      <c r="P29" s="162"/>
    </row>
    <row r="30" spans="1:16" ht="12">
      <c r="L30" s="191"/>
      <c r="M30" s="191"/>
      <c r="N30" s="173"/>
      <c r="O30" s="162"/>
      <c r="P30" s="162"/>
    </row>
    <row r="31" spans="1:16" ht="12">
      <c r="L31" s="181"/>
      <c r="M31" s="181"/>
      <c r="N31" s="173"/>
      <c r="O31" s="162"/>
      <c r="P31" s="162"/>
    </row>
    <row r="32" spans="1:16" ht="12">
      <c r="L32" s="181"/>
      <c r="M32" s="181"/>
      <c r="N32" s="173"/>
      <c r="O32" s="162"/>
      <c r="P32" s="162"/>
    </row>
    <row r="33" spans="12:16" ht="12">
      <c r="L33" s="192"/>
      <c r="M33" s="192"/>
      <c r="N33" s="173"/>
      <c r="O33" s="162"/>
      <c r="P33" s="162"/>
    </row>
    <row r="34" spans="12:16" ht="12">
      <c r="L34" s="193"/>
      <c r="M34" s="193"/>
      <c r="N34" s="173"/>
      <c r="O34" s="151"/>
      <c r="P34" s="151"/>
    </row>
    <row r="35" spans="12:16" ht="12">
      <c r="L35" s="194"/>
      <c r="M35" s="194"/>
      <c r="N35" s="173"/>
      <c r="O35" s="151"/>
      <c r="P35" s="151"/>
    </row>
    <row r="36" spans="12:16" ht="12">
      <c r="L36" s="172"/>
      <c r="M36" s="172"/>
      <c r="N36" s="173"/>
      <c r="O36" s="174"/>
      <c r="P36" s="174"/>
    </row>
    <row r="37" spans="12:16" ht="12">
      <c r="L37" s="182"/>
      <c r="M37" s="182"/>
      <c r="N37" s="173"/>
      <c r="O37" s="157"/>
      <c r="P37" s="157"/>
    </row>
    <row r="38" spans="12:16" ht="12">
      <c r="L38" s="182"/>
      <c r="M38" s="182"/>
      <c r="N38" s="173"/>
      <c r="O38" s="157"/>
      <c r="P38" s="157"/>
    </row>
    <row r="39" spans="12:16" ht="12">
      <c r="L39" s="182"/>
      <c r="M39" s="182"/>
      <c r="N39" s="173"/>
      <c r="O39" s="157"/>
      <c r="P39" s="157"/>
    </row>
    <row r="40" spans="12:16" ht="12">
      <c r="L40" s="182"/>
      <c r="M40" s="182"/>
      <c r="N40" s="173"/>
      <c r="O40" s="157"/>
      <c r="P40" s="157"/>
    </row>
    <row r="41" spans="12:16" ht="12">
      <c r="L41" s="182"/>
      <c r="M41" s="182"/>
      <c r="N41" s="173"/>
      <c r="O41" s="157"/>
      <c r="P41" s="157"/>
    </row>
    <row r="42" spans="12:16" ht="12">
      <c r="L42" s="182"/>
      <c r="M42" s="182"/>
      <c r="N42" s="173"/>
      <c r="O42" s="157"/>
      <c r="P42" s="157"/>
    </row>
    <row r="43" spans="12:16" ht="12">
      <c r="L43" s="182"/>
      <c r="M43" s="182"/>
      <c r="N43" s="173"/>
      <c r="O43" s="157"/>
      <c r="P43" s="157"/>
    </row>
    <row r="44" spans="12:16" ht="12">
      <c r="L44" s="195"/>
      <c r="M44" s="195"/>
      <c r="N44" s="173"/>
      <c r="O44" s="162"/>
      <c r="P44" s="162"/>
    </row>
    <row r="45" spans="12:16" ht="12">
      <c r="L45" s="182"/>
      <c r="M45" s="182"/>
      <c r="N45" s="173"/>
      <c r="O45" s="157"/>
      <c r="P45" s="157"/>
    </row>
    <row r="46" spans="12:16" ht="12">
      <c r="L46" s="172"/>
      <c r="M46" s="172"/>
      <c r="N46" s="173"/>
      <c r="O46" s="162"/>
      <c r="P46" s="162"/>
    </row>
    <row r="47" spans="12:16" ht="12">
      <c r="L47" s="172"/>
      <c r="M47" s="172"/>
      <c r="N47" s="173"/>
      <c r="O47" s="157"/>
      <c r="P47" s="157"/>
    </row>
    <row r="48" spans="12:16" ht="12">
      <c r="L48" s="182"/>
      <c r="M48" s="182"/>
      <c r="N48" s="173"/>
      <c r="O48" s="162"/>
      <c r="P48" s="162"/>
    </row>
    <row r="49" spans="12:16" ht="12">
      <c r="L49" s="182"/>
      <c r="M49" s="182"/>
      <c r="N49" s="173"/>
      <c r="O49" s="162"/>
      <c r="P49" s="162"/>
    </row>
    <row r="50" spans="12:16" ht="12">
      <c r="L50" s="182"/>
      <c r="M50" s="182"/>
      <c r="N50" s="173"/>
      <c r="O50" s="162"/>
      <c r="P50" s="162"/>
    </row>
    <row r="51" spans="12:16" ht="12">
      <c r="L51" s="181"/>
      <c r="M51" s="181"/>
      <c r="N51" s="173"/>
      <c r="O51" s="162"/>
      <c r="P51" s="162"/>
    </row>
    <row r="52" spans="12:16" ht="12">
      <c r="L52" s="181"/>
      <c r="M52" s="181"/>
      <c r="N52" s="173"/>
      <c r="O52" s="162"/>
      <c r="P52" s="162"/>
    </row>
    <row r="53" spans="12:16" ht="12">
      <c r="L53" s="182"/>
      <c r="M53" s="182"/>
      <c r="N53" s="173"/>
      <c r="O53" s="162"/>
      <c r="P53" s="162"/>
    </row>
    <row r="54" spans="12:16" ht="12">
      <c r="L54" s="195"/>
      <c r="M54" s="195"/>
      <c r="N54" s="173"/>
      <c r="O54" s="162"/>
      <c r="P54" s="162"/>
    </row>
    <row r="55" spans="12:16" ht="12">
      <c r="L55" s="172"/>
      <c r="M55" s="172"/>
      <c r="N55" s="173"/>
      <c r="O55" s="174"/>
      <c r="P55" s="174"/>
    </row>
    <row r="56" spans="12:16" ht="12">
      <c r="L56" s="182"/>
      <c r="M56" s="182"/>
      <c r="N56" s="173"/>
      <c r="O56" s="162"/>
      <c r="P56" s="162"/>
    </row>
    <row r="57" spans="12:16" ht="12">
      <c r="L57" s="182"/>
      <c r="M57" s="182"/>
      <c r="N57" s="173"/>
      <c r="O57" s="196"/>
      <c r="P57" s="196"/>
    </row>
    <row r="58" spans="12:16" ht="12">
      <c r="L58" s="182"/>
      <c r="M58" s="182"/>
      <c r="N58" s="173"/>
      <c r="O58" s="196"/>
      <c r="P58" s="196"/>
    </row>
    <row r="59" spans="12:16" ht="12">
      <c r="L59" s="182"/>
      <c r="M59" s="182"/>
      <c r="N59" s="173"/>
      <c r="O59" s="196"/>
      <c r="P59" s="196"/>
    </row>
    <row r="60" spans="12:16" ht="12">
      <c r="L60" s="182"/>
      <c r="M60" s="182"/>
      <c r="N60" s="173"/>
      <c r="O60" s="197"/>
      <c r="P60" s="197"/>
    </row>
    <row r="61" spans="12:16" ht="12">
      <c r="L61" s="182"/>
      <c r="M61" s="182"/>
      <c r="N61" s="173"/>
      <c r="O61" s="198"/>
      <c r="P61" s="198"/>
    </row>
    <row r="62" spans="12:16" ht="12">
      <c r="L62" s="195"/>
      <c r="M62" s="195"/>
      <c r="N62" s="173"/>
      <c r="O62" s="199"/>
      <c r="P62" s="199"/>
    </row>
    <row r="63" spans="12:16" ht="12">
      <c r="L63" s="172"/>
      <c r="M63" s="172"/>
      <c r="N63" s="173"/>
      <c r="O63" s="199"/>
      <c r="P63" s="199"/>
    </row>
    <row r="64" spans="12:16" ht="12">
      <c r="L64" s="172"/>
      <c r="M64" s="172"/>
      <c r="N64" s="173"/>
      <c r="O64" s="157"/>
      <c r="P64" s="157"/>
    </row>
    <row r="65" spans="12:16" ht="12">
      <c r="L65" s="200"/>
      <c r="M65" s="200"/>
      <c r="N65" s="173"/>
      <c r="O65" s="157"/>
      <c r="P65" s="157"/>
    </row>
    <row r="66" spans="12:16" ht="12">
      <c r="L66" s="172"/>
      <c r="M66" s="172"/>
      <c r="N66" s="173"/>
      <c r="O66" s="168"/>
      <c r="P66" s="168"/>
    </row>
    <row r="67" spans="12:16" ht="12">
      <c r="L67" s="201"/>
      <c r="M67" s="201"/>
      <c r="N67" s="173"/>
      <c r="O67" s="202"/>
      <c r="P67" s="202"/>
    </row>
    <row r="68" spans="12:16" ht="12">
      <c r="L68" s="203"/>
      <c r="M68" s="203"/>
      <c r="N68" s="173"/>
      <c r="O68" s="202"/>
      <c r="P68" s="202"/>
    </row>
    <row r="69" spans="12:16" ht="12">
      <c r="L69" s="203"/>
      <c r="M69" s="203"/>
      <c r="N69" s="173"/>
      <c r="O69" s="168"/>
      <c r="P69" s="168"/>
    </row>
    <row r="70" spans="12:16" ht="12">
      <c r="L70" s="172"/>
      <c r="M70" s="172"/>
      <c r="N70" s="173"/>
      <c r="O70" s="168"/>
      <c r="P70" s="202"/>
    </row>
    <row r="71" spans="12:16" ht="12">
      <c r="L71" s="181"/>
      <c r="M71" s="181"/>
      <c r="N71" s="173"/>
      <c r="O71" s="168"/>
      <c r="P71" s="204"/>
    </row>
    <row r="72" spans="12:16" ht="12">
      <c r="L72" s="182"/>
      <c r="M72" s="182"/>
      <c r="N72" s="173"/>
      <c r="O72" s="168"/>
      <c r="P72" s="204"/>
    </row>
    <row r="73" spans="12:16" ht="12">
      <c r="L73" s="181"/>
      <c r="M73" s="181"/>
      <c r="N73" s="173"/>
      <c r="O73" s="168"/>
      <c r="P73" s="204"/>
    </row>
    <row r="74" spans="12:16" ht="12">
      <c r="L74" s="181"/>
      <c r="M74" s="181"/>
      <c r="N74" s="173"/>
      <c r="O74" s="168"/>
      <c r="P74" s="204"/>
    </row>
    <row r="75" spans="12:16" ht="12">
      <c r="L75" s="181"/>
      <c r="M75" s="181"/>
      <c r="N75" s="173"/>
      <c r="O75" s="168"/>
      <c r="P75" s="168"/>
    </row>
    <row r="76" spans="12:16" ht="12">
      <c r="L76" s="205"/>
      <c r="M76" s="174"/>
      <c r="N76" s="173"/>
      <c r="O76" s="168"/>
      <c r="P76" s="168"/>
    </row>
    <row r="77" spans="12:16" ht="12">
      <c r="L77" s="205"/>
      <c r="M77" s="162"/>
      <c r="N77" s="173"/>
      <c r="O77" s="168"/>
      <c r="P77" s="168"/>
    </row>
    <row r="78" spans="12:16" ht="12">
      <c r="L78" s="205"/>
      <c r="M78" s="162"/>
      <c r="N78" s="173"/>
      <c r="O78" s="168"/>
      <c r="P78" s="168"/>
    </row>
    <row r="79" spans="12:16" ht="12">
      <c r="L79" s="205"/>
      <c r="M79" s="162"/>
      <c r="N79" s="173"/>
      <c r="O79" s="168"/>
      <c r="P79" s="168"/>
    </row>
    <row r="80" spans="12:16" ht="12">
      <c r="L80" s="205"/>
      <c r="M80" s="162"/>
      <c r="N80" s="173"/>
      <c r="O80" s="168"/>
      <c r="P80" s="168"/>
    </row>
    <row r="81" spans="12:16" ht="12">
      <c r="L81" s="205"/>
      <c r="M81" s="162"/>
      <c r="N81" s="173"/>
      <c r="O81" s="168"/>
      <c r="P81" s="168"/>
    </row>
    <row r="82" spans="12:16" ht="12">
      <c r="L82" s="205"/>
      <c r="M82" s="162"/>
      <c r="N82" s="173"/>
      <c r="O82" s="168"/>
      <c r="P82" s="168"/>
    </row>
    <row r="83" spans="12:16" ht="12">
      <c r="L83" s="205"/>
      <c r="M83" s="162"/>
      <c r="N83" s="173"/>
      <c r="O83" s="168"/>
      <c r="P83" s="168"/>
    </row>
    <row r="84" spans="12:16" ht="12">
      <c r="L84" s="205"/>
      <c r="M84" s="162"/>
      <c r="N84" s="173"/>
      <c r="O84" s="168"/>
      <c r="P84" s="168"/>
    </row>
    <row r="85" spans="12:16" ht="12">
      <c r="L85" s="205"/>
      <c r="M85" s="162"/>
      <c r="N85" s="173"/>
      <c r="O85" s="168"/>
      <c r="P85" s="168"/>
    </row>
    <row r="86" spans="12:16" ht="12">
      <c r="L86" s="206"/>
      <c r="M86" s="206"/>
      <c r="N86" s="173"/>
      <c r="O86" s="173"/>
      <c r="P86" s="173"/>
    </row>
    <row r="87" spans="12:16" ht="12">
      <c r="L87" s="207"/>
      <c r="M87" s="207"/>
      <c r="N87" s="173"/>
      <c r="O87" s="168"/>
      <c r="P87" s="168"/>
    </row>
    <row r="88" spans="12:16" ht="12">
      <c r="L88" s="181"/>
      <c r="M88" s="181"/>
      <c r="N88" s="173"/>
      <c r="O88" s="168"/>
      <c r="P88" s="168"/>
    </row>
    <row r="89" spans="12:16" ht="12">
      <c r="L89" s="182"/>
      <c r="M89" s="182"/>
      <c r="N89" s="173"/>
      <c r="O89" s="168"/>
      <c r="P89" s="168"/>
    </row>
    <row r="90" spans="12:16" ht="12">
      <c r="L90" s="181"/>
      <c r="M90" s="181"/>
      <c r="N90" s="173"/>
      <c r="O90" s="168"/>
      <c r="P90" s="168"/>
    </row>
    <row r="91" spans="12:16" ht="12">
      <c r="L91" s="181"/>
      <c r="M91" s="181"/>
      <c r="N91" s="173"/>
      <c r="O91" s="168"/>
      <c r="P91" s="168"/>
    </row>
    <row r="92" spans="12:16" ht="12">
      <c r="L92" s="181"/>
      <c r="M92" s="181"/>
      <c r="N92" s="173"/>
      <c r="O92" s="168"/>
      <c r="P92" s="168"/>
    </row>
    <row r="93" spans="12:16" ht="12">
      <c r="L93" s="192"/>
      <c r="M93" s="192"/>
      <c r="N93" s="173"/>
      <c r="O93" s="168"/>
      <c r="P93" s="168"/>
    </row>
  </sheetData>
  <mergeCells count="107">
    <mergeCell ref="L91:M91"/>
    <mergeCell ref="L92:M92"/>
    <mergeCell ref="L93:M93"/>
    <mergeCell ref="L76:L85"/>
    <mergeCell ref="L86:M86"/>
    <mergeCell ref="L87:M87"/>
    <mergeCell ref="L88:M88"/>
    <mergeCell ref="L89:M89"/>
    <mergeCell ref="L90:M90"/>
    <mergeCell ref="L70:M70"/>
    <mergeCell ref="L71:M71"/>
    <mergeCell ref="L72:M72"/>
    <mergeCell ref="L73:M73"/>
    <mergeCell ref="L74:M74"/>
    <mergeCell ref="L75:M75"/>
    <mergeCell ref="L64:M64"/>
    <mergeCell ref="L65:M65"/>
    <mergeCell ref="L66:M66"/>
    <mergeCell ref="L67:M67"/>
    <mergeCell ref="L68:M68"/>
    <mergeCell ref="L69:M69"/>
    <mergeCell ref="L58:M58"/>
    <mergeCell ref="L59:M59"/>
    <mergeCell ref="L60:M60"/>
    <mergeCell ref="L61:M61"/>
    <mergeCell ref="L62:M62"/>
    <mergeCell ref="L63:M63"/>
    <mergeCell ref="L52:M52"/>
    <mergeCell ref="L53:M53"/>
    <mergeCell ref="L54:M54"/>
    <mergeCell ref="L55:M55"/>
    <mergeCell ref="L56:M56"/>
    <mergeCell ref="L57:M57"/>
    <mergeCell ref="L46:M46"/>
    <mergeCell ref="L47:M47"/>
    <mergeCell ref="L48:M48"/>
    <mergeCell ref="L49:M49"/>
    <mergeCell ref="L50:M50"/>
    <mergeCell ref="L51:M51"/>
    <mergeCell ref="L40:M40"/>
    <mergeCell ref="L41:M41"/>
    <mergeCell ref="L42:M42"/>
    <mergeCell ref="L43:M43"/>
    <mergeCell ref="L44:M44"/>
    <mergeCell ref="L45:M45"/>
    <mergeCell ref="L34:M34"/>
    <mergeCell ref="L35:M35"/>
    <mergeCell ref="L36:M36"/>
    <mergeCell ref="L37:M37"/>
    <mergeCell ref="L38:M38"/>
    <mergeCell ref="L39:M39"/>
    <mergeCell ref="L28:M28"/>
    <mergeCell ref="L29:M29"/>
    <mergeCell ref="L30:M30"/>
    <mergeCell ref="L31:M31"/>
    <mergeCell ref="L32:M32"/>
    <mergeCell ref="L33:M33"/>
    <mergeCell ref="A24:A28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B21:C21"/>
    <mergeCell ref="L21:M21"/>
    <mergeCell ref="B22:C22"/>
    <mergeCell ref="L22:M22"/>
    <mergeCell ref="B23:C23"/>
    <mergeCell ref="L23:M23"/>
    <mergeCell ref="B18:C18"/>
    <mergeCell ref="L18:M18"/>
    <mergeCell ref="B19:C19"/>
    <mergeCell ref="L19:M19"/>
    <mergeCell ref="B20:C20"/>
    <mergeCell ref="L20:M20"/>
    <mergeCell ref="B14:B16"/>
    <mergeCell ref="L14:M14"/>
    <mergeCell ref="L15:M15"/>
    <mergeCell ref="L16:M16"/>
    <mergeCell ref="B17:C17"/>
    <mergeCell ref="L17:M17"/>
    <mergeCell ref="O9:P9"/>
    <mergeCell ref="B10:C10"/>
    <mergeCell ref="B11:C11"/>
    <mergeCell ref="L11:M11"/>
    <mergeCell ref="B12:C12"/>
    <mergeCell ref="L12:M12"/>
    <mergeCell ref="A6:A23"/>
    <mergeCell ref="B6:C6"/>
    <mergeCell ref="L6:N6"/>
    <mergeCell ref="B7:C7"/>
    <mergeCell ref="B8:C8"/>
    <mergeCell ref="B9:C9"/>
    <mergeCell ref="L9:M10"/>
    <mergeCell ref="N9:N10"/>
    <mergeCell ref="B13:C13"/>
    <mergeCell ref="L13:M13"/>
    <mergeCell ref="A1:E1"/>
    <mergeCell ref="A3:C4"/>
    <mergeCell ref="D3:E3"/>
    <mergeCell ref="N3:P4"/>
    <mergeCell ref="A5:E5"/>
    <mergeCell ref="L5:N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K15" sqref="K15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208" t="s">
        <v>179</v>
      </c>
      <c r="B1" s="208"/>
      <c r="C1" s="208"/>
      <c r="D1" s="208"/>
      <c r="E1" s="208"/>
      <c r="F1" s="208"/>
      <c r="G1" s="208"/>
    </row>
    <row r="2" spans="1:7">
      <c r="A2" s="43"/>
      <c r="B2" s="209"/>
      <c r="C2" s="210"/>
      <c r="D2" s="210"/>
      <c r="E2" s="210"/>
      <c r="F2" s="211"/>
      <c r="G2" s="211"/>
    </row>
    <row r="3" spans="1:7">
      <c r="A3" s="43" t="s">
        <v>180</v>
      </c>
      <c r="B3" s="209"/>
      <c r="C3" s="210"/>
      <c r="D3" s="210"/>
      <c r="E3" s="210"/>
      <c r="F3" s="211"/>
      <c r="G3" s="211" t="s">
        <v>181</v>
      </c>
    </row>
    <row r="4" spans="1:7">
      <c r="A4" s="46" t="s">
        <v>46</v>
      </c>
      <c r="B4" s="212" t="s">
        <v>182</v>
      </c>
      <c r="C4" s="213"/>
      <c r="D4" s="214"/>
      <c r="E4" s="215" t="s">
        <v>183</v>
      </c>
      <c r="F4" s="216"/>
      <c r="G4" s="217"/>
    </row>
    <row r="5" spans="1:7">
      <c r="A5" s="48"/>
      <c r="B5" s="218" t="s">
        <v>9</v>
      </c>
      <c r="C5" s="219" t="s">
        <v>10</v>
      </c>
      <c r="D5" s="220" t="s">
        <v>11</v>
      </c>
      <c r="E5" s="218" t="s">
        <v>184</v>
      </c>
      <c r="F5" s="219" t="s">
        <v>185</v>
      </c>
      <c r="G5" s="219" t="s">
        <v>11</v>
      </c>
    </row>
    <row r="6" spans="1:7">
      <c r="A6" s="50" t="s">
        <v>49</v>
      </c>
      <c r="B6" s="221">
        <v>92056.6</v>
      </c>
      <c r="C6" s="221">
        <v>57409.8</v>
      </c>
      <c r="D6" s="221">
        <f>(C6/B6)*100</f>
        <v>62.363589356982551</v>
      </c>
      <c r="E6" s="221">
        <v>234418.9</v>
      </c>
      <c r="F6" s="221">
        <v>234418.9</v>
      </c>
      <c r="G6" s="221">
        <f>(F6/E6)*100</f>
        <v>100</v>
      </c>
    </row>
    <row r="7" spans="1:7">
      <c r="A7" s="54" t="s">
        <v>186</v>
      </c>
      <c r="B7" s="220">
        <v>98196.1</v>
      </c>
      <c r="C7" s="220">
        <v>62457.4</v>
      </c>
      <c r="D7" s="220">
        <f t="shared" ref="D7:D20" si="0">(C7/B7)*100</f>
        <v>63.604766380742205</v>
      </c>
      <c r="E7" s="220">
        <v>247659.3</v>
      </c>
      <c r="F7" s="220">
        <v>247659.3</v>
      </c>
      <c r="G7" s="220">
        <f>(F7/E7)*100</f>
        <v>100</v>
      </c>
    </row>
    <row r="8" spans="1:7">
      <c r="A8" s="54" t="s">
        <v>51</v>
      </c>
      <c r="B8" s="220">
        <v>128946.7</v>
      </c>
      <c r="C8" s="220">
        <v>83351.600000000006</v>
      </c>
      <c r="D8" s="220">
        <f t="shared" si="0"/>
        <v>64.640351401005219</v>
      </c>
      <c r="E8" s="220">
        <v>186349.5</v>
      </c>
      <c r="F8" s="220">
        <v>186349.5</v>
      </c>
      <c r="G8" s="220">
        <f t="shared" ref="G8:G21" si="1">(F8/E8)*100</f>
        <v>100</v>
      </c>
    </row>
    <row r="9" spans="1:7">
      <c r="A9" s="54" t="s">
        <v>52</v>
      </c>
      <c r="B9" s="220">
        <v>68317</v>
      </c>
      <c r="C9" s="220">
        <v>45797.5</v>
      </c>
      <c r="D9" s="220">
        <f>(C9/B9)*100</f>
        <v>67.036755126835189</v>
      </c>
      <c r="E9" s="220">
        <v>111218.1</v>
      </c>
      <c r="F9" s="220">
        <v>111218.1</v>
      </c>
      <c r="G9" s="220">
        <f t="shared" si="1"/>
        <v>100</v>
      </c>
    </row>
    <row r="10" spans="1:7">
      <c r="A10" s="54" t="s">
        <v>53</v>
      </c>
      <c r="B10" s="220">
        <v>97036.3</v>
      </c>
      <c r="C10" s="220">
        <v>59429.1</v>
      </c>
      <c r="D10" s="220">
        <f t="shared" si="0"/>
        <v>61.244194183001611</v>
      </c>
      <c r="E10" s="220">
        <v>123287.7</v>
      </c>
      <c r="F10" s="220">
        <v>123287.7</v>
      </c>
      <c r="G10" s="220">
        <f t="shared" si="1"/>
        <v>100</v>
      </c>
    </row>
    <row r="11" spans="1:7">
      <c r="A11" s="54" t="s">
        <v>54</v>
      </c>
      <c r="B11" s="220">
        <v>93161.1</v>
      </c>
      <c r="C11" s="220">
        <v>57233.2</v>
      </c>
      <c r="D11" s="220">
        <f t="shared" si="0"/>
        <v>61.434654592957784</v>
      </c>
      <c r="E11" s="220">
        <v>146220.29999999999</v>
      </c>
      <c r="F11" s="220">
        <v>146220.29999999999</v>
      </c>
      <c r="G11" s="220">
        <f t="shared" si="1"/>
        <v>100</v>
      </c>
    </row>
    <row r="12" spans="1:7">
      <c r="A12" s="54" t="s">
        <v>55</v>
      </c>
      <c r="B12" s="220">
        <v>108907.9</v>
      </c>
      <c r="C12" s="220">
        <v>87531.3</v>
      </c>
      <c r="D12" s="220">
        <f t="shared" si="0"/>
        <v>80.371855485231109</v>
      </c>
      <c r="E12" s="220">
        <v>228010.1</v>
      </c>
      <c r="F12" s="220">
        <v>228010.1</v>
      </c>
      <c r="G12" s="220">
        <f>(F12/E12)*100</f>
        <v>100</v>
      </c>
    </row>
    <row r="13" spans="1:7">
      <c r="A13" s="54" t="s">
        <v>56</v>
      </c>
      <c r="B13" s="220">
        <v>133379.4</v>
      </c>
      <c r="C13" s="220">
        <v>73137.100000000006</v>
      </c>
      <c r="D13" s="220">
        <f t="shared" si="0"/>
        <v>54.833879894496462</v>
      </c>
      <c r="E13" s="220">
        <v>245514.5</v>
      </c>
      <c r="F13" s="220">
        <v>245514.5</v>
      </c>
      <c r="G13" s="220">
        <f t="shared" si="1"/>
        <v>100</v>
      </c>
    </row>
    <row r="14" spans="1:7">
      <c r="A14" s="54" t="s">
        <v>57</v>
      </c>
      <c r="B14" s="220">
        <v>140635.1</v>
      </c>
      <c r="C14" s="220">
        <v>91593.8</v>
      </c>
      <c r="D14" s="220">
        <f t="shared" si="0"/>
        <v>65.128691201556364</v>
      </c>
      <c r="E14" s="220">
        <v>220286.7</v>
      </c>
      <c r="F14" s="220">
        <v>220286.7</v>
      </c>
      <c r="G14" s="220">
        <f t="shared" si="1"/>
        <v>100</v>
      </c>
    </row>
    <row r="15" spans="1:7">
      <c r="A15" s="54" t="s">
        <v>58</v>
      </c>
      <c r="B15" s="220">
        <v>94149.7</v>
      </c>
      <c r="C15" s="220">
        <v>66016.3</v>
      </c>
      <c r="D15" s="220">
        <f t="shared" si="0"/>
        <v>70.118439039104757</v>
      </c>
      <c r="E15" s="220">
        <v>195839.7</v>
      </c>
      <c r="F15" s="220">
        <v>195839.7</v>
      </c>
      <c r="G15" s="220">
        <f t="shared" si="1"/>
        <v>100</v>
      </c>
    </row>
    <row r="16" spans="1:7">
      <c r="A16" s="54" t="s">
        <v>59</v>
      </c>
      <c r="B16" s="220">
        <v>125402.5</v>
      </c>
      <c r="C16" s="220">
        <v>74499</v>
      </c>
      <c r="D16" s="220">
        <f t="shared" si="0"/>
        <v>59.407906540938185</v>
      </c>
      <c r="E16" s="220">
        <v>269399</v>
      </c>
      <c r="F16" s="220">
        <v>269399</v>
      </c>
      <c r="G16" s="220">
        <f t="shared" si="1"/>
        <v>100</v>
      </c>
    </row>
    <row r="17" spans="1:7">
      <c r="A17" s="54" t="s">
        <v>60</v>
      </c>
      <c r="B17" s="220">
        <v>107159.7</v>
      </c>
      <c r="C17" s="220">
        <v>60445.7</v>
      </c>
      <c r="D17" s="220">
        <f t="shared" si="0"/>
        <v>56.407119467486375</v>
      </c>
      <c r="E17" s="220">
        <v>203576.7</v>
      </c>
      <c r="F17" s="220">
        <v>203576.7</v>
      </c>
      <c r="G17" s="220">
        <f t="shared" si="1"/>
        <v>100</v>
      </c>
    </row>
    <row r="18" spans="1:7">
      <c r="A18" s="54" t="s">
        <v>61</v>
      </c>
      <c r="B18" s="220">
        <v>257813.8</v>
      </c>
      <c r="C18" s="220">
        <v>200126.8</v>
      </c>
      <c r="D18" s="220">
        <f t="shared" si="0"/>
        <v>77.624549190151953</v>
      </c>
      <c r="E18" s="220">
        <v>673993.1</v>
      </c>
      <c r="F18" s="220">
        <v>673993.1</v>
      </c>
      <c r="G18" s="220">
        <f t="shared" si="1"/>
        <v>100</v>
      </c>
    </row>
    <row r="19" spans="1:7">
      <c r="A19" s="54" t="s">
        <v>63</v>
      </c>
      <c r="B19" s="220">
        <v>123115.6</v>
      </c>
      <c r="C19" s="220">
        <v>80649</v>
      </c>
      <c r="D19" s="220">
        <f t="shared" si="0"/>
        <v>65.506727011036787</v>
      </c>
      <c r="E19" s="220">
        <v>299441.40000000002</v>
      </c>
      <c r="F19" s="220">
        <v>299441.40000000002</v>
      </c>
      <c r="G19" s="220">
        <f t="shared" si="1"/>
        <v>100</v>
      </c>
    </row>
    <row r="20" spans="1:7">
      <c r="A20" s="54" t="s">
        <v>62</v>
      </c>
      <c r="B20" s="220">
        <v>1349724.7</v>
      </c>
      <c r="C20" s="220">
        <v>1420641.2</v>
      </c>
      <c r="D20" s="220">
        <f t="shared" si="0"/>
        <v>105.25414553056633</v>
      </c>
      <c r="E20" s="220">
        <v>2075881.1</v>
      </c>
      <c r="F20" s="220">
        <v>2075881.1</v>
      </c>
      <c r="G20" s="220">
        <f t="shared" si="1"/>
        <v>100</v>
      </c>
    </row>
    <row r="21" spans="1:7">
      <c r="A21" s="222" t="s">
        <v>65</v>
      </c>
      <c r="B21" s="223">
        <f>SUM(B6:B20)</f>
        <v>3018002.2</v>
      </c>
      <c r="C21" s="223">
        <f>SUM(C6:C20)</f>
        <v>2520318.7999999998</v>
      </c>
      <c r="D21" s="223">
        <f>(C21/B21)*100</f>
        <v>83.509508376103895</v>
      </c>
      <c r="E21" s="223">
        <f>SUM(E6:E20)</f>
        <v>5461096.0999999996</v>
      </c>
      <c r="F21" s="223">
        <f>SUM(F6:F20)</f>
        <v>5461096.0999999996</v>
      </c>
      <c r="G21" s="223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K22" sqref="K22"/>
    </sheetView>
  </sheetViews>
  <sheetFormatPr defaultRowHeight="14.25"/>
  <cols>
    <col min="1" max="1" width="3.85546875" style="225" customWidth="1"/>
    <col min="2" max="2" width="32.7109375" style="225" customWidth="1"/>
    <col min="3" max="3" width="9.85546875" style="225" customWidth="1"/>
    <col min="4" max="4" width="11.28515625" style="225" customWidth="1"/>
    <col min="5" max="5" width="11.140625" style="225" customWidth="1"/>
    <col min="6" max="6" width="10.7109375" style="225" customWidth="1"/>
    <col min="7" max="7" width="11.140625" style="225" customWidth="1"/>
    <col min="8" max="16384" width="9.140625" style="225"/>
  </cols>
  <sheetData>
    <row r="2" spans="1:7">
      <c r="A2" s="224" t="s">
        <v>187</v>
      </c>
      <c r="B2" s="224"/>
      <c r="C2" s="224"/>
      <c r="D2" s="224"/>
      <c r="E2" s="224"/>
      <c r="F2" s="224"/>
      <c r="G2" s="224"/>
    </row>
    <row r="3" spans="1:7">
      <c r="A3" s="226"/>
      <c r="B3" s="226"/>
      <c r="C3" s="227"/>
      <c r="D3" s="227"/>
      <c r="E3" s="226"/>
      <c r="F3" s="228" t="s">
        <v>112</v>
      </c>
      <c r="G3" s="228"/>
    </row>
    <row r="4" spans="1:7">
      <c r="A4" s="229"/>
      <c r="B4" s="229"/>
      <c r="C4" s="229" t="s">
        <v>188</v>
      </c>
      <c r="D4" s="230" t="s">
        <v>189</v>
      </c>
      <c r="E4" s="230"/>
      <c r="F4" s="230"/>
      <c r="G4" s="229" t="s">
        <v>202</v>
      </c>
    </row>
    <row r="5" spans="1:7">
      <c r="A5" s="229"/>
      <c r="B5" s="229"/>
      <c r="C5" s="229"/>
      <c r="D5" s="231" t="s">
        <v>190</v>
      </c>
      <c r="E5" s="232" t="s">
        <v>191</v>
      </c>
      <c r="F5" s="231" t="s">
        <v>192</v>
      </c>
      <c r="G5" s="229"/>
    </row>
    <row r="6" spans="1:7">
      <c r="A6" s="233" t="s">
        <v>193</v>
      </c>
      <c r="B6" s="233"/>
      <c r="C6" s="234">
        <f t="shared" ref="C6:D6" si="0">C8+C9+C10+C11+C12</f>
        <v>5666.9999999999991</v>
      </c>
      <c r="D6" s="234">
        <f t="shared" si="0"/>
        <v>2841.8000000000006</v>
      </c>
      <c r="E6" s="234">
        <f>E8+E9+E10+E11+E12</f>
        <v>6602.9000000000005</v>
      </c>
      <c r="F6" s="235">
        <f t="shared" ref="F6:F19" si="1">E6/D6*100</f>
        <v>232.34921528608626</v>
      </c>
      <c r="G6" s="235">
        <f t="shared" ref="G6:G19" si="2">E6/C6*100</f>
        <v>116.51491088759487</v>
      </c>
    </row>
    <row r="7" spans="1:7">
      <c r="A7" s="236" t="s">
        <v>194</v>
      </c>
      <c r="B7" s="236"/>
      <c r="C7" s="236"/>
      <c r="D7" s="236"/>
      <c r="E7" s="236"/>
      <c r="F7" s="235"/>
      <c r="G7" s="235"/>
    </row>
    <row r="8" spans="1:7">
      <c r="A8" s="237"/>
      <c r="B8" s="237" t="s">
        <v>195</v>
      </c>
      <c r="C8" s="238">
        <v>4838.8999999999996</v>
      </c>
      <c r="D8" s="239">
        <v>1975.5</v>
      </c>
      <c r="E8" s="239">
        <v>5676.7</v>
      </c>
      <c r="F8" s="235">
        <f>E8/D8*100</f>
        <v>287.35509997468995</v>
      </c>
      <c r="G8" s="235">
        <f>E8/C8*100</f>
        <v>117.31385232180868</v>
      </c>
    </row>
    <row r="9" spans="1:7">
      <c r="A9" s="237"/>
      <c r="B9" s="237" t="s">
        <v>196</v>
      </c>
      <c r="C9" s="240">
        <v>175.2</v>
      </c>
      <c r="D9" s="239">
        <v>213.8</v>
      </c>
      <c r="E9" s="239">
        <v>230.1</v>
      </c>
      <c r="F9" s="235">
        <f t="shared" si="1"/>
        <v>107.62394761459306</v>
      </c>
      <c r="G9" s="235">
        <f t="shared" si="2"/>
        <v>131.33561643835617</v>
      </c>
    </row>
    <row r="10" spans="1:7">
      <c r="A10" s="237"/>
      <c r="B10" s="237" t="s">
        <v>197</v>
      </c>
      <c r="C10" s="238">
        <v>507.7</v>
      </c>
      <c r="D10" s="239">
        <v>457.3</v>
      </c>
      <c r="E10" s="239">
        <v>453.1</v>
      </c>
      <c r="F10" s="235">
        <f t="shared" si="1"/>
        <v>99.081565711786581</v>
      </c>
      <c r="G10" s="235">
        <f t="shared" si="2"/>
        <v>89.245617490644094</v>
      </c>
    </row>
    <row r="11" spans="1:7">
      <c r="A11" s="237"/>
      <c r="B11" s="237" t="s">
        <v>198</v>
      </c>
      <c r="C11" s="238">
        <v>107.2</v>
      </c>
      <c r="D11" s="239">
        <v>148.4</v>
      </c>
      <c r="E11" s="239">
        <v>156.30000000000001</v>
      </c>
      <c r="F11" s="235">
        <f t="shared" si="1"/>
        <v>105.32345013477089</v>
      </c>
      <c r="G11" s="235">
        <f t="shared" si="2"/>
        <v>145.80223880597018</v>
      </c>
    </row>
    <row r="12" spans="1:7">
      <c r="A12" s="237"/>
      <c r="B12" s="237" t="s">
        <v>199</v>
      </c>
      <c r="C12" s="238">
        <v>38</v>
      </c>
      <c r="D12" s="239">
        <v>46.8</v>
      </c>
      <c r="E12" s="239">
        <v>86.7</v>
      </c>
      <c r="F12" s="235">
        <f t="shared" si="1"/>
        <v>185.25641025641028</v>
      </c>
      <c r="G12" s="235">
        <f t="shared" si="2"/>
        <v>228.15789473684211</v>
      </c>
    </row>
    <row r="13" spans="1:7">
      <c r="A13" s="237" t="s">
        <v>200</v>
      </c>
      <c r="B13" s="237"/>
      <c r="C13" s="239">
        <f t="shared" ref="C13:D13" si="3">C15+C16+C17+C18+C19</f>
        <v>5355.0999999999995</v>
      </c>
      <c r="D13" s="239">
        <f t="shared" si="3"/>
        <v>6467.3</v>
      </c>
      <c r="E13" s="239">
        <f>E15+E16+E17+E18+E19</f>
        <v>6331.8</v>
      </c>
      <c r="F13" s="235">
        <f t="shared" si="1"/>
        <v>97.90484437091213</v>
      </c>
      <c r="G13" s="235">
        <f t="shared" si="2"/>
        <v>118.23868835315869</v>
      </c>
    </row>
    <row r="14" spans="1:7">
      <c r="A14" s="241" t="s">
        <v>194</v>
      </c>
      <c r="B14" s="241"/>
      <c r="C14" s="241"/>
      <c r="D14" s="241"/>
      <c r="E14" s="241"/>
      <c r="F14" s="235"/>
      <c r="G14" s="235"/>
    </row>
    <row r="15" spans="1:7">
      <c r="A15" s="237"/>
      <c r="B15" s="237" t="s">
        <v>195</v>
      </c>
      <c r="C15" s="238">
        <v>4732.7</v>
      </c>
      <c r="D15" s="239">
        <v>5558.6</v>
      </c>
      <c r="E15" s="239">
        <v>5431.6</v>
      </c>
      <c r="F15" s="235">
        <f t="shared" si="1"/>
        <v>97.715252041881058</v>
      </c>
      <c r="G15" s="235">
        <f t="shared" si="2"/>
        <v>114.76746888668204</v>
      </c>
    </row>
    <row r="16" spans="1:7">
      <c r="A16" s="237"/>
      <c r="B16" s="237" t="s">
        <v>196</v>
      </c>
      <c r="C16" s="240">
        <v>146.5</v>
      </c>
      <c r="D16" s="239">
        <v>224.9</v>
      </c>
      <c r="E16" s="239">
        <v>213.4</v>
      </c>
      <c r="F16" s="235">
        <f t="shared" si="1"/>
        <v>94.88661627389952</v>
      </c>
      <c r="G16" s="235">
        <f t="shared" si="2"/>
        <v>145.66552901023891</v>
      </c>
    </row>
    <row r="17" spans="1:7">
      <c r="A17" s="237"/>
      <c r="B17" s="237" t="s">
        <v>197</v>
      </c>
      <c r="C17" s="238">
        <v>376.7</v>
      </c>
      <c r="D17" s="239">
        <v>581.4</v>
      </c>
      <c r="E17" s="239">
        <v>490</v>
      </c>
      <c r="F17" s="235">
        <f t="shared" si="1"/>
        <v>84.279325765393878</v>
      </c>
      <c r="G17" s="235">
        <f t="shared" si="2"/>
        <v>130.07698433766924</v>
      </c>
    </row>
    <row r="18" spans="1:7">
      <c r="A18" s="233"/>
      <c r="B18" s="233" t="s">
        <v>198</v>
      </c>
      <c r="C18" s="240">
        <v>55.4</v>
      </c>
      <c r="D18" s="234">
        <v>48.1</v>
      </c>
      <c r="E18" s="234">
        <v>161.6</v>
      </c>
      <c r="F18" s="235">
        <f t="shared" si="1"/>
        <v>335.96673596673594</v>
      </c>
      <c r="G18" s="235">
        <f t="shared" si="2"/>
        <v>291.69675090252707</v>
      </c>
    </row>
    <row r="19" spans="1:7">
      <c r="A19" s="242"/>
      <c r="B19" s="242" t="s">
        <v>199</v>
      </c>
      <c r="C19" s="243">
        <v>43.8</v>
      </c>
      <c r="D19" s="244">
        <v>54.3</v>
      </c>
      <c r="E19" s="244">
        <v>35.200000000000003</v>
      </c>
      <c r="F19" s="244">
        <f t="shared" si="1"/>
        <v>64.825046040515673</v>
      </c>
      <c r="G19" s="244">
        <f t="shared" si="2"/>
        <v>80.365296803652981</v>
      </c>
    </row>
    <row r="20" spans="1:7">
      <c r="A20" s="245"/>
      <c r="B20" s="245"/>
      <c r="C20" s="245"/>
      <c r="D20" s="245"/>
      <c r="E20" s="245"/>
      <c r="F20" s="245"/>
      <c r="G20" s="245"/>
    </row>
    <row r="21" spans="1:7">
      <c r="A21" s="225" t="s">
        <v>201</v>
      </c>
    </row>
  </sheetData>
  <mergeCells count="9">
    <mergeCell ref="A7:E7"/>
    <mergeCell ref="A14:E14"/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Sheet1</vt:lpstr>
      <vt:lpstr>Sheet2</vt:lpstr>
      <vt:lpstr>Sheet3</vt:lpstr>
      <vt:lpstr>Sheet4</vt:lpstr>
      <vt:lpstr>AX-3CGP-2-ah3</vt:lpstr>
      <vt:lpstr>AX-3CGP-2-shab</vt:lpstr>
      <vt:lpstr>Niigmiin halamj</vt:lpstr>
      <vt:lpstr>daatgal2014-3-nd2014</vt:lpstr>
      <vt:lpstr>daatgal2014-3-nds2014</vt:lpstr>
      <vt:lpstr>daatgal2014-3-ndt14</vt:lpstr>
      <vt:lpstr>Sheet11</vt:lpstr>
      <vt:lpstr>Sheet12</vt:lpstr>
      <vt:lpstr>Sheet13</vt:lpstr>
      <vt:lpstr>HUMAN-hvnam</vt:lpstr>
      <vt:lpstr>HUMAN-emd</vt:lpstr>
      <vt:lpstr>HUMAN-h-ovchin</vt:lpstr>
      <vt:lpstr>AY12013-02-GOLNER</vt:lpstr>
      <vt:lpstr>AY12013-02-NB</vt:lpstr>
      <vt:lpstr>GEMT2013-2-2013sum</vt:lpstr>
      <vt:lpstr>GEMT2013-2-gemt2013</vt:lpstr>
      <vt:lpstr>fund_hudulmur-ОНХС</vt:lpstr>
      <vt:lpstr>fund_hudulmur-ЖдҮ</vt:lpstr>
      <vt:lpstr>fund_hudulmur-ХЭдСАН</vt:lpstr>
      <vt:lpstr>fund_hudulmur-СХС-1</vt:lpstr>
      <vt:lpstr>fund_hudulmur-СХС-2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2021-01-21T06:37:33Z</dcterms:created>
  <dcterms:modified xsi:type="dcterms:W3CDTF">2021-01-21T07:12:59Z</dcterms:modified>
</cp:coreProperties>
</file>