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activeTab="26"/>
  </bookViews>
  <sheets>
    <sheet name="TO1A-2" sheetId="1" r:id="rId1"/>
    <sheet name="TOSUM1302" sheetId="2" r:id="rId2"/>
    <sheet name="ONT-2012-2" sheetId="3" r:id="rId3"/>
    <sheet name="ZR-1-1" sheetId="4" r:id="rId4"/>
    <sheet name="AX-3CGP-2-ah3" sheetId="5" r:id="rId5"/>
    <sheet name="AX-3CGP-2-shab" sheetId="6" r:id="rId6"/>
    <sheet name="Niigmiin halamj" sheetId="7" r:id="rId7"/>
    <sheet name="daatgal2014-8-nd2014" sheetId="8" r:id="rId8"/>
    <sheet name="daatgal2014-8-nds2014" sheetId="9" r:id="rId9"/>
    <sheet name="daatgal2014-8-ndt14" sheetId="10" r:id="rId10"/>
    <sheet name="CPI " sheetId="11" r:id="rId11"/>
    <sheet name="Une_02" sheetId="12" r:id="rId12"/>
    <sheet name="HUMAN-hvnam" sheetId="13" r:id="rId13"/>
    <sheet name="HUMAN-mend" sheetId="14" r:id="rId14"/>
    <sheet name="HUMAN-h-ovchin" sheetId="15" r:id="rId15"/>
    <sheet name="GEMT2013-2-2014sum" sheetId="16" r:id="rId16"/>
    <sheet name="GEMT2013-2-gemt2014" sheetId="17" r:id="rId17"/>
    <sheet name="fund-hudulmur-ЖдҮ" sheetId="18" r:id="rId18"/>
    <sheet name="fund-hudulmur-ХЭдСАН " sheetId="19" r:id="rId19"/>
    <sheet name="fund-hudulmur-СХС-1" sheetId="20" r:id="rId20"/>
    <sheet name="fund-hudulmur-СХС-2" sheetId="21" r:id="rId21"/>
    <sheet name="HAA8 9sar" sheetId="22" r:id="rId22"/>
    <sheet name="hu-a" sheetId="23" r:id="rId23"/>
    <sheet name="teewer" sheetId="24" r:id="rId24"/>
    <sheet name="ХАА1" sheetId="25" r:id="rId25"/>
    <sheet name="ХАА2" sheetId="26" r:id="rId26"/>
    <sheet name="бар танилц" sheetId="27" r:id="rId27"/>
  </sheets>
  <externalReferences>
    <externalReference r:id="rId2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7" l="1"/>
  <c r="B41" i="27"/>
  <c r="N57" i="26"/>
  <c r="M57" i="26"/>
  <c r="L57" i="26"/>
  <c r="K57" i="26"/>
  <c r="J57" i="26"/>
  <c r="I56" i="26"/>
  <c r="C56" i="26"/>
  <c r="I55" i="26"/>
  <c r="C55" i="26"/>
  <c r="I54" i="26"/>
  <c r="C54" i="26"/>
  <c r="I53" i="26"/>
  <c r="C53" i="26"/>
  <c r="I52" i="26"/>
  <c r="C52" i="26"/>
  <c r="I51" i="26"/>
  <c r="C51" i="26"/>
  <c r="I50" i="26"/>
  <c r="C50" i="26"/>
  <c r="I49" i="26"/>
  <c r="G49" i="26" s="1"/>
  <c r="H49" i="26"/>
  <c r="I48" i="26"/>
  <c r="C48" i="26"/>
  <c r="I47" i="26"/>
  <c r="H47" i="26" s="1"/>
  <c r="I46" i="26"/>
  <c r="C46" i="26"/>
  <c r="I45" i="26"/>
  <c r="C45" i="26"/>
  <c r="I44" i="26"/>
  <c r="C44" i="26"/>
  <c r="I43" i="26"/>
  <c r="C43" i="26"/>
  <c r="I42" i="26"/>
  <c r="I57" i="26" s="1"/>
  <c r="C42" i="26"/>
  <c r="R21" i="25"/>
  <c r="Q21" i="25"/>
  <c r="P21" i="25"/>
  <c r="O21" i="25"/>
  <c r="N21" i="25"/>
  <c r="M21" i="25"/>
  <c r="L21" i="25"/>
  <c r="K21" i="25"/>
  <c r="J21" i="25"/>
  <c r="I21" i="25"/>
  <c r="H21" i="25"/>
  <c r="F21" i="25"/>
  <c r="E21" i="25"/>
  <c r="T21" i="25" s="1"/>
  <c r="D21" i="25"/>
  <c r="C21" i="25"/>
  <c r="B21" i="25"/>
  <c r="T20" i="25"/>
  <c r="M20" i="25"/>
  <c r="G20" i="25"/>
  <c r="S20" i="25" s="1"/>
  <c r="T19" i="25"/>
  <c r="M19" i="25"/>
  <c r="G19" i="25"/>
  <c r="S19" i="25" s="1"/>
  <c r="T18" i="25"/>
  <c r="M18" i="25"/>
  <c r="G18" i="25"/>
  <c r="S18" i="25" s="1"/>
  <c r="T17" i="25"/>
  <c r="M17" i="25"/>
  <c r="G17" i="25"/>
  <c r="S17" i="25" s="1"/>
  <c r="T16" i="25"/>
  <c r="M16" i="25"/>
  <c r="G16" i="25"/>
  <c r="S16" i="25" s="1"/>
  <c r="T15" i="25"/>
  <c r="M15" i="25"/>
  <c r="G15" i="25"/>
  <c r="S15" i="25" s="1"/>
  <c r="T14" i="25"/>
  <c r="M14" i="25"/>
  <c r="G14" i="25"/>
  <c r="S14" i="25" s="1"/>
  <c r="T13" i="25"/>
  <c r="M13" i="25"/>
  <c r="G13" i="25"/>
  <c r="S13" i="25" s="1"/>
  <c r="T12" i="25"/>
  <c r="M12" i="25"/>
  <c r="G12" i="25"/>
  <c r="S12" i="25" s="1"/>
  <c r="T11" i="25"/>
  <c r="M11" i="25"/>
  <c r="G11" i="25"/>
  <c r="S11" i="25" s="1"/>
  <c r="T10" i="25"/>
  <c r="M10" i="25"/>
  <c r="G10" i="25"/>
  <c r="S10" i="25" s="1"/>
  <c r="T9" i="25"/>
  <c r="M9" i="25"/>
  <c r="G9" i="25"/>
  <c r="S9" i="25" s="1"/>
  <c r="T8" i="25"/>
  <c r="M8" i="25"/>
  <c r="G8" i="25"/>
  <c r="S8" i="25" s="1"/>
  <c r="T7" i="25"/>
  <c r="M7" i="25"/>
  <c r="G7" i="25"/>
  <c r="S7" i="25" s="1"/>
  <c r="T6" i="25"/>
  <c r="M6" i="25"/>
  <c r="G6" i="25"/>
  <c r="S6" i="25" s="1"/>
  <c r="E17" i="24"/>
  <c r="E16" i="24"/>
  <c r="E15" i="24"/>
  <c r="E14" i="24"/>
  <c r="E8" i="24"/>
  <c r="E7" i="24"/>
  <c r="E6" i="24"/>
  <c r="L22" i="22"/>
  <c r="K22" i="22"/>
  <c r="J22" i="22"/>
  <c r="I22" i="22"/>
  <c r="H22" i="22"/>
  <c r="G22" i="22"/>
  <c r="F22" i="22"/>
  <c r="E22" i="22"/>
  <c r="D22" i="22"/>
  <c r="C22" i="22"/>
  <c r="B22" i="22"/>
  <c r="I21" i="21"/>
  <c r="H21" i="21"/>
  <c r="G21" i="21"/>
  <c r="F21" i="21"/>
  <c r="E21" i="21"/>
  <c r="C21" i="21"/>
  <c r="B21" i="21"/>
  <c r="D20" i="21"/>
  <c r="J20" i="21" s="1"/>
  <c r="J19" i="21"/>
  <c r="D19" i="21"/>
  <c r="D18" i="21"/>
  <c r="J18" i="21" s="1"/>
  <c r="J17" i="21"/>
  <c r="D17" i="21"/>
  <c r="D16" i="21"/>
  <c r="J16" i="21" s="1"/>
  <c r="J15" i="21"/>
  <c r="D15" i="21"/>
  <c r="D14" i="21"/>
  <c r="J14" i="21" s="1"/>
  <c r="J13" i="21"/>
  <c r="D13" i="21"/>
  <c r="D12" i="21"/>
  <c r="J12" i="21" s="1"/>
  <c r="J11" i="21"/>
  <c r="D11" i="21"/>
  <c r="D10" i="21"/>
  <c r="J10" i="21" s="1"/>
  <c r="J9" i="21"/>
  <c r="D9" i="21"/>
  <c r="D8" i="21"/>
  <c r="J8" i="21" s="1"/>
  <c r="J7" i="21"/>
  <c r="D7" i="21"/>
  <c r="D6" i="21"/>
  <c r="J6" i="21" s="1"/>
  <c r="G48" i="20"/>
  <c r="D48" i="20"/>
  <c r="B48" i="20"/>
  <c r="E47" i="20"/>
  <c r="F47" i="20" s="1"/>
  <c r="C47" i="20"/>
  <c r="E46" i="20"/>
  <c r="C46" i="20"/>
  <c r="F46" i="20" s="1"/>
  <c r="E45" i="20"/>
  <c r="C45" i="20"/>
  <c r="F45" i="20" s="1"/>
  <c r="F44" i="20"/>
  <c r="E44" i="20"/>
  <c r="C44" i="20"/>
  <c r="E43" i="20"/>
  <c r="F43" i="20" s="1"/>
  <c r="C43" i="20"/>
  <c r="E42" i="20"/>
  <c r="C42" i="20"/>
  <c r="F42" i="20" s="1"/>
  <c r="E41" i="20"/>
  <c r="C41" i="20"/>
  <c r="F41" i="20" s="1"/>
  <c r="F40" i="20"/>
  <c r="E40" i="20"/>
  <c r="C40" i="20"/>
  <c r="E39" i="20"/>
  <c r="F39" i="20" s="1"/>
  <c r="C39" i="20"/>
  <c r="E38" i="20"/>
  <c r="C38" i="20"/>
  <c r="F38" i="20" s="1"/>
  <c r="E37" i="20"/>
  <c r="C37" i="20"/>
  <c r="F37" i="20" s="1"/>
  <c r="F36" i="20"/>
  <c r="E36" i="20"/>
  <c r="C36" i="20"/>
  <c r="E35" i="20"/>
  <c r="F35" i="20" s="1"/>
  <c r="C35" i="20"/>
  <c r="E34" i="20"/>
  <c r="E48" i="20" s="1"/>
  <c r="C34" i="20"/>
  <c r="F34" i="20" s="1"/>
  <c r="E33" i="20"/>
  <c r="C33" i="20"/>
  <c r="C48" i="20" s="1"/>
  <c r="J21" i="19"/>
  <c r="I21" i="19"/>
  <c r="H21" i="19"/>
  <c r="G21" i="19"/>
  <c r="E21" i="19"/>
  <c r="D21" i="19"/>
  <c r="C21" i="19"/>
  <c r="B21" i="19"/>
  <c r="F8" i="19"/>
  <c r="F21" i="19" s="1"/>
  <c r="F43" i="18"/>
  <c r="E43" i="18"/>
  <c r="D43" i="18"/>
  <c r="C43" i="18"/>
  <c r="B43" i="18"/>
  <c r="K42" i="18"/>
  <c r="J42" i="18"/>
  <c r="G42" i="18"/>
  <c r="D42" i="18"/>
  <c r="K41" i="18"/>
  <c r="J41" i="18"/>
  <c r="G41" i="18"/>
  <c r="D41" i="18"/>
  <c r="K40" i="18"/>
  <c r="J40" i="18"/>
  <c r="G40" i="18"/>
  <c r="D40" i="18"/>
  <c r="K39" i="18"/>
  <c r="J39" i="18"/>
  <c r="G39" i="18"/>
  <c r="D39" i="18"/>
  <c r="K38" i="18"/>
  <c r="J38" i="18"/>
  <c r="G38" i="18"/>
  <c r="D38" i="18"/>
  <c r="K37" i="18"/>
  <c r="J37" i="18"/>
  <c r="G37" i="18"/>
  <c r="G43" i="18" s="1"/>
  <c r="D37" i="18"/>
  <c r="K35" i="18"/>
  <c r="H57" i="26" l="1"/>
  <c r="G47" i="26"/>
  <c r="G57" i="26" s="1"/>
  <c r="F49" i="26"/>
  <c r="E49" i="26" s="1"/>
  <c r="G21" i="25"/>
  <c r="S21" i="25" s="1"/>
  <c r="J21" i="21"/>
  <c r="D21" i="21"/>
  <c r="F33" i="20"/>
  <c r="F48" i="20" s="1"/>
  <c r="D49" i="26" l="1"/>
  <c r="C49" i="26" s="1"/>
  <c r="D47" i="26"/>
  <c r="F47" i="26"/>
  <c r="F57" i="26" s="1"/>
  <c r="E47" i="26"/>
  <c r="E57" i="26" s="1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18" i="17"/>
  <c r="N16" i="17"/>
  <c r="N15" i="17"/>
  <c r="N14" i="17"/>
  <c r="N13" i="17"/>
  <c r="N9" i="17"/>
  <c r="N7" i="17"/>
  <c r="M6" i="17"/>
  <c r="N6" i="17" s="1"/>
  <c r="L6" i="17"/>
  <c r="L35" i="17" s="1"/>
  <c r="N5" i="17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B21" i="16"/>
  <c r="D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7" i="16"/>
  <c r="C7" i="16"/>
  <c r="D6" i="16"/>
  <c r="C6" i="16"/>
  <c r="D5" i="16"/>
  <c r="D21" i="16" s="1"/>
  <c r="C21" i="16" s="1"/>
  <c r="C5" i="16"/>
  <c r="H56" i="15"/>
  <c r="F55" i="15"/>
  <c r="D54" i="15"/>
  <c r="I53" i="15"/>
  <c r="D53" i="15"/>
  <c r="J52" i="15"/>
  <c r="I52" i="15"/>
  <c r="F52" i="15"/>
  <c r="J51" i="15"/>
  <c r="I51" i="15"/>
  <c r="H51" i="15"/>
  <c r="J50" i="15"/>
  <c r="I50" i="15"/>
  <c r="H49" i="15"/>
  <c r="F48" i="15"/>
  <c r="I47" i="15"/>
  <c r="F47" i="15"/>
  <c r="D46" i="15"/>
  <c r="J45" i="15"/>
  <c r="I45" i="15"/>
  <c r="F45" i="15"/>
  <c r="I44" i="15"/>
  <c r="F44" i="15"/>
  <c r="J43" i="15"/>
  <c r="F43" i="15"/>
  <c r="D43" i="15"/>
  <c r="J42" i="15"/>
  <c r="I42" i="15"/>
  <c r="H42" i="15"/>
  <c r="J41" i="15"/>
  <c r="I41" i="15"/>
  <c r="H41" i="15"/>
  <c r="J40" i="15"/>
  <c r="G40" i="15"/>
  <c r="H57" i="15" s="1"/>
  <c r="E40" i="15"/>
  <c r="F56" i="15" s="1"/>
  <c r="C40" i="15"/>
  <c r="D55" i="15" s="1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M52" i="13"/>
  <c r="L52" i="13"/>
  <c r="K52" i="13"/>
  <c r="J52" i="13"/>
  <c r="I52" i="13"/>
  <c r="H52" i="13"/>
  <c r="G52" i="13"/>
  <c r="F52" i="13"/>
  <c r="E52" i="13"/>
  <c r="D52" i="13"/>
  <c r="C52" i="13"/>
  <c r="B52" i="13"/>
  <c r="G47" i="10"/>
  <c r="F47" i="10"/>
  <c r="G46" i="10"/>
  <c r="F46" i="10"/>
  <c r="G45" i="10"/>
  <c r="F45" i="10"/>
  <c r="G44" i="10"/>
  <c r="F44" i="10"/>
  <c r="E42" i="10"/>
  <c r="G42" i="10" s="1"/>
  <c r="D42" i="10"/>
  <c r="C42" i="10"/>
  <c r="G41" i="10"/>
  <c r="F41" i="10"/>
  <c r="G40" i="10"/>
  <c r="F40" i="10"/>
  <c r="G39" i="10"/>
  <c r="F39" i="10"/>
  <c r="E37" i="10"/>
  <c r="F37" i="10" s="1"/>
  <c r="D37" i="10"/>
  <c r="C37" i="10"/>
  <c r="G37" i="10" s="1"/>
  <c r="G50" i="9"/>
  <c r="F50" i="9"/>
  <c r="G49" i="9"/>
  <c r="F49" i="9"/>
  <c r="G48" i="9"/>
  <c r="F48" i="9"/>
  <c r="G47" i="9"/>
  <c r="F47" i="9"/>
  <c r="G46" i="9"/>
  <c r="F46" i="9"/>
  <c r="F44" i="9"/>
  <c r="E44" i="9"/>
  <c r="D44" i="9"/>
  <c r="C44" i="9"/>
  <c r="G44" i="9" s="1"/>
  <c r="G43" i="9"/>
  <c r="F43" i="9"/>
  <c r="G42" i="9"/>
  <c r="F42" i="9"/>
  <c r="G41" i="9"/>
  <c r="F41" i="9"/>
  <c r="G40" i="9"/>
  <c r="F40" i="9"/>
  <c r="G39" i="9"/>
  <c r="F39" i="9"/>
  <c r="E37" i="9"/>
  <c r="G37" i="9" s="1"/>
  <c r="D37" i="9"/>
  <c r="C37" i="9"/>
  <c r="F21" i="8"/>
  <c r="G21" i="8" s="1"/>
  <c r="E21" i="8"/>
  <c r="D21" i="8"/>
  <c r="C21" i="8"/>
  <c r="B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D57" i="26" l="1"/>
  <c r="C47" i="26"/>
  <c r="C57" i="26" s="1"/>
  <c r="M35" i="17"/>
  <c r="N35" i="17" s="1"/>
  <c r="D41" i="15"/>
  <c r="H43" i="15"/>
  <c r="H40" i="15" s="1"/>
  <c r="H44" i="15"/>
  <c r="H45" i="15"/>
  <c r="F46" i="15"/>
  <c r="H47" i="15"/>
  <c r="H48" i="15"/>
  <c r="D50" i="15"/>
  <c r="H52" i="15"/>
  <c r="F53" i="15"/>
  <c r="F54" i="15"/>
  <c r="H55" i="15"/>
  <c r="D57" i="15"/>
  <c r="F41" i="15"/>
  <c r="D42" i="15"/>
  <c r="H46" i="15"/>
  <c r="D49" i="15"/>
  <c r="F50" i="15"/>
  <c r="D51" i="15"/>
  <c r="H53" i="15"/>
  <c r="H54" i="15"/>
  <c r="D56" i="15"/>
  <c r="F57" i="15"/>
  <c r="I40" i="15"/>
  <c r="F42" i="15"/>
  <c r="D44" i="15"/>
  <c r="D45" i="15"/>
  <c r="D47" i="15"/>
  <c r="D48" i="15"/>
  <c r="F49" i="15"/>
  <c r="H50" i="15"/>
  <c r="F51" i="15"/>
  <c r="D52" i="15"/>
  <c r="F42" i="10"/>
  <c r="F37" i="9"/>
  <c r="F40" i="15" l="1"/>
  <c r="D40" i="15"/>
  <c r="E28" i="7"/>
  <c r="E13" i="7"/>
  <c r="D13" i="7"/>
  <c r="E7" i="7"/>
  <c r="D7" i="7"/>
  <c r="B60" i="6"/>
  <c r="C59" i="6" s="1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60" i="6" s="1"/>
  <c r="E22" i="5"/>
  <c r="D22" i="5"/>
  <c r="F22" i="5" s="1"/>
  <c r="C22" i="5"/>
  <c r="B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O48" i="4"/>
  <c r="P48" i="4" s="1"/>
  <c r="N48" i="4"/>
  <c r="P47" i="4"/>
  <c r="O47" i="4"/>
  <c r="N47" i="4"/>
  <c r="O46" i="4"/>
  <c r="P46" i="4" s="1"/>
  <c r="N46" i="4"/>
  <c r="O45" i="4"/>
  <c r="P45" i="4" s="1"/>
  <c r="N45" i="4"/>
  <c r="O44" i="4"/>
  <c r="P44" i="4" s="1"/>
  <c r="N44" i="4"/>
  <c r="P43" i="4"/>
  <c r="O43" i="4"/>
  <c r="N43" i="4"/>
  <c r="O42" i="4"/>
  <c r="P42" i="4" s="1"/>
  <c r="N42" i="4"/>
  <c r="O41" i="4"/>
  <c r="P41" i="4" s="1"/>
  <c r="N41" i="4"/>
  <c r="E20" i="3"/>
  <c r="E19" i="3"/>
  <c r="E18" i="3"/>
  <c r="E17" i="3"/>
  <c r="F16" i="3"/>
  <c r="E16" i="3"/>
  <c r="F15" i="3"/>
  <c r="E15" i="3"/>
  <c r="F14" i="3"/>
  <c r="E14" i="3"/>
  <c r="E13" i="3"/>
  <c r="E12" i="3"/>
  <c r="E11" i="3"/>
  <c r="E10" i="3"/>
  <c r="E9" i="3"/>
  <c r="E8" i="3"/>
  <c r="F7" i="3"/>
  <c r="E7" i="3"/>
  <c r="F6" i="3"/>
  <c r="E6" i="3"/>
  <c r="D5" i="3"/>
  <c r="F5" i="3" s="1"/>
  <c r="C5" i="3"/>
  <c r="F55" i="2"/>
  <c r="G55" i="2" s="1"/>
  <c r="E55" i="2"/>
  <c r="D55" i="2"/>
  <c r="C55" i="2"/>
  <c r="B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5" i="1"/>
  <c r="F35" i="1"/>
  <c r="G33" i="1"/>
  <c r="G32" i="1"/>
  <c r="F32" i="1"/>
  <c r="G31" i="1"/>
  <c r="F31" i="1"/>
  <c r="G30" i="1"/>
  <c r="F30" i="1"/>
  <c r="E29" i="1"/>
  <c r="G29" i="1" s="1"/>
  <c r="D29" i="1"/>
  <c r="G28" i="1"/>
  <c r="F28" i="1"/>
  <c r="G27" i="1"/>
  <c r="F27" i="1"/>
  <c r="G26" i="1"/>
  <c r="F26" i="1"/>
  <c r="G25" i="1"/>
  <c r="E25" i="1"/>
  <c r="F25" i="1" s="1"/>
  <c r="D25" i="1"/>
  <c r="G24" i="1"/>
  <c r="F24" i="1"/>
  <c r="G22" i="1"/>
  <c r="F22" i="1"/>
  <c r="G20" i="1"/>
  <c r="F20" i="1"/>
  <c r="G19" i="1"/>
  <c r="F19" i="1"/>
  <c r="G18" i="1"/>
  <c r="F18" i="1"/>
  <c r="E17" i="1"/>
  <c r="G17" i="1" s="1"/>
  <c r="D17" i="1"/>
  <c r="G16" i="1"/>
  <c r="F16" i="1"/>
  <c r="G15" i="1"/>
  <c r="F15" i="1"/>
  <c r="G13" i="1"/>
  <c r="F13" i="1"/>
  <c r="G10" i="1"/>
  <c r="F10" i="1"/>
  <c r="G9" i="1"/>
  <c r="F9" i="1"/>
  <c r="G8" i="1"/>
  <c r="E8" i="1"/>
  <c r="F8" i="1" s="1"/>
  <c r="D8" i="1"/>
  <c r="D7" i="1"/>
  <c r="D6" i="1"/>
  <c r="D5" i="1"/>
  <c r="D34" i="1" s="1"/>
  <c r="D36" i="1" s="1"/>
  <c r="E5" i="3" l="1"/>
  <c r="F17" i="1"/>
  <c r="F29" i="1"/>
  <c r="E7" i="1"/>
  <c r="F7" i="1" l="1"/>
  <c r="G7" i="1"/>
  <c r="E6" i="1"/>
  <c r="F6" i="1" l="1"/>
  <c r="E5" i="1"/>
  <c r="G6" i="1"/>
  <c r="E34" i="1" l="1"/>
  <c r="F5" i="1"/>
  <c r="G5" i="1"/>
  <c r="F34" i="1" l="1"/>
  <c r="E36" i="1"/>
  <c r="G34" i="1"/>
  <c r="G36" i="1" l="1"/>
  <c r="F36" i="1"/>
</calcChain>
</file>

<file path=xl/sharedStrings.xml><?xml version="1.0" encoding="utf-8"?>
<sst xmlns="http://schemas.openxmlformats.org/spreadsheetml/2006/main" count="1099" uniqueCount="642">
  <si>
    <t>ÎÐÎÍ ÍÓÒÃÈÉÍ ÒªÑÂÈÉÍ ÎÐËÎÃÛÍ Ã¯ÉÖÝÒÃÝËÈÉÍ ÌÝÄÝÝ</t>
  </si>
  <si>
    <t xml:space="preserve">   2014.10.07</t>
  </si>
  <si>
    <t xml:space="preserve">        /ìÿí.òºã/</t>
  </si>
  <si>
    <t>¯ç¿¿ëýëò</t>
  </si>
  <si>
    <t>ìºð</t>
  </si>
  <si>
    <t>2013 îíû</t>
  </si>
  <si>
    <t>2014 îíû</t>
  </si>
  <si>
    <t xml:space="preserve"> 14/13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</si>
  <si>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</si>
  <si>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</si>
  <si>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</si>
  <si>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</si>
  <si>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</si>
  <si>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</si>
  <si>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</si>
  <si>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</si>
  <si>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</si>
  <si>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</si>
  <si>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</si>
  <si>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</si>
  <si>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</si>
  <si>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</si>
  <si>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2.ªì÷èéí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</si>
  <si>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</si>
  <si>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</si>
  <si>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</si>
  <si>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</si>
  <si>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</si>
  <si>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</si>
  <si>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</si>
  <si>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</si>
  <si>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</si>
  <si>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</si>
  <si>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</si>
  <si>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</si>
  <si>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</si>
  <si>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</si>
  <si>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</si>
  <si>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</si>
  <si>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</si>
  <si>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</si>
  <si>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</si>
  <si>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</si>
  <si>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</si>
  <si>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</si>
  <si>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</si>
  <si>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2014.10.08</t>
  </si>
  <si>
    <t xml:space="preserve">                                    /ìÿí.òºã/</t>
  </si>
  <si>
    <t>Ñóìä</t>
  </si>
  <si>
    <t xml:space="preserve"> Æèëèéí ýõíýýñ</t>
  </si>
  <si>
    <t>09-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</si>
  <si>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</si>
  <si>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</si>
  <si>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</si>
  <si>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</si>
  <si>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</si>
  <si>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</si>
  <si>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</si>
  <si>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</si>
  <si>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</si>
  <si>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</si>
  <si>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</si>
  <si>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</si>
  <si>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</si>
  <si>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</si>
  <si>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</si>
  <si>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</si>
  <si>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</si>
  <si>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</si>
  <si>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2014.10.07                                                                                            /ìÿí.òºã/</t>
  </si>
  <si>
    <t>2013 îíû ìºí ¿åä</t>
  </si>
  <si>
    <t xml:space="preserve">      2014 îíû </t>
  </si>
  <si>
    <t>14/13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</si>
  <si>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</si>
  <si>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</si>
  <si>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</si>
  <si>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</si>
  <si>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</si>
  <si>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</si>
  <si>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</si>
  <si>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</si>
  <si>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</si>
  <si>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</si>
  <si>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</si>
  <si>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</si>
  <si>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</si>
  <si>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</si>
  <si>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</si>
  <si>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</si>
  <si>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 xml:space="preserve">      -Хөрөнгө оруулалт</t>
  </si>
  <si>
    <t xml:space="preserve">        -Бусад</t>
  </si>
  <si>
    <t xml:space="preserve">          Áàíêíû êàññûí îðëîãî, çàðëàãà, çýýë õàäãàëàìæèéí</t>
  </si>
  <si>
    <t xml:space="preserve">  ìýäýý</t>
  </si>
  <si>
    <t xml:space="preserve"> 2014-10-07                          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</si>
  <si>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</si>
  <si>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</si>
  <si>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</si>
  <si>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</si>
  <si>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</si>
  <si>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Õàäãàëàìæ  áàíê</t>
  </si>
  <si>
    <t>Төрийн банк</t>
  </si>
  <si>
    <t>Ä¯Í</t>
  </si>
  <si>
    <t xml:space="preserve"> 14/13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</si>
  <si>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</si>
  <si>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</si>
  <si>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</si>
  <si>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</si>
  <si>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</si>
  <si>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</si>
  <si>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</si>
  <si>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</si>
  <si>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</si>
  <si>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</si>
  <si>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</si>
  <si>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2014.10.05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</si>
  <si>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</si>
  <si>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</si>
  <si>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</si>
  <si>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</si>
  <si>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</si>
  <si>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</si>
  <si>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 xml:space="preserve"> Аæëûí áàéðíû çóó÷ëàë</t>
  </si>
  <si>
    <t xml:space="preserve"> 2014.10.04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</si>
  <si>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</si>
  <si>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</si>
  <si>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</si>
  <si>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</si>
  <si>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</si>
  <si>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</si>
  <si>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</si>
  <si>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</si>
  <si>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</si>
  <si>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</si>
  <si>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</si>
  <si>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</si>
  <si>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</si>
  <si>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</si>
  <si>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</si>
  <si>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</si>
  <si>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</si>
  <si>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</si>
  <si>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</si>
  <si>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</si>
  <si>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</si>
  <si>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</si>
  <si>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</si>
  <si>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</si>
  <si>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</si>
  <si>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НИЙГМИЙН ХАЛАМЖИЙН САНГИЙН ҮЗҮҮЛЭЛТ               сая.төг</t>
  </si>
  <si>
    <t xml:space="preserve">                                     2014.10.08</t>
  </si>
  <si>
    <t>Үзүүлэлт</t>
  </si>
  <si>
    <t>2014 он I-IX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</si>
  <si>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</si>
  <si>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</si>
  <si>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2761.5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</si>
  <si>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</si>
  <si>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</si>
  <si>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</si>
  <si>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</si>
  <si>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</si>
  <si>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</si>
  <si>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</si>
  <si>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</si>
  <si>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</si>
  <si>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</si>
  <si>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</si>
  <si>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</si>
  <si>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</si>
  <si>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</si>
  <si>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</si>
  <si>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</si>
  <si>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</si>
  <si>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</si>
  <si>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</si>
  <si>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</si>
  <si>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</si>
  <si>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</si>
  <si>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</si>
  <si>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</si>
  <si>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</si>
  <si>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</si>
  <si>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ØÈÌÒÃÝËÈÉÍ ÎÐËÎÃÎ, ÒÝÒÃÝÂÝÐÈÉÍ ÑÀÍÕ¯¯ÆÈËÒ</t>
  </si>
  <si>
    <t xml:space="preserve">   2014.10.04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</si>
  <si>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</si>
  <si>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</si>
  <si>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</si>
  <si>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</si>
  <si>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</si>
  <si>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</si>
  <si>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ÍÈÉÃÌÈÉÍ ÄÀÀÒÃÀËÛÍ ÑÀÍÃÈÉÍ ÎÐËÎÃÎ, ÇÀÐËÀÃÀ /ñàÿ.òºã/</t>
  </si>
  <si>
    <t>2014.10.04</t>
  </si>
  <si>
    <t>2013 оны                   IX сар</t>
  </si>
  <si>
    <t>2014 оны IX сар</t>
  </si>
  <si>
    <r>
      <rPr>
        <u/>
        <sz val="10"/>
        <color theme="1"/>
        <rFont val="Arial Mon"/>
        <family val="2"/>
      </rPr>
      <t xml:space="preserve">2014   IX   </t>
    </r>
    <r>
      <rPr>
        <sz val="10"/>
        <color theme="1"/>
        <rFont val="Arial Mon"/>
        <family val="2"/>
      </rPr>
      <t>2013   IX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</si>
  <si>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</si>
  <si>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</si>
  <si>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</si>
  <si>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</si>
  <si>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</si>
  <si>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</si>
  <si>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</si>
  <si>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</si>
  <si>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</si>
  <si>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</si>
  <si>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</si>
  <si>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ºâ÷иí</t>
  </si>
  <si>
    <t>ÍÈÉÃÌÈÉÍ ÄÀÀÒÃÀËÄ ÇÀÀÂÀË ÄÀÀÒÃÓÓËÀÃ×ÈÉÍ ÒÎÎ, ÎËÃÎÑÎÍ ÒÝÒÃÝÂÝÐÈÉÍ ÕÝÌÆÝÝ</t>
  </si>
  <si>
    <t>Үзүүлэлтүүд</t>
  </si>
  <si>
    <t>2012 оны       IX сар</t>
  </si>
  <si>
    <t>2013 оны       IX сар</t>
  </si>
  <si>
    <t>2014 оны       IX сар</t>
  </si>
  <si>
    <r>
      <rPr>
        <u/>
        <sz val="10"/>
        <color theme="1"/>
        <rFont val="Arial Mon"/>
        <family val="2"/>
      </rPr>
      <t>2014 IX</t>
    </r>
    <r>
      <rPr>
        <sz val="10"/>
        <color theme="1"/>
        <rFont val="Arial Mon"/>
        <family val="2"/>
      </rPr>
      <t xml:space="preserve">     2013 IX  хувь</t>
    </r>
  </si>
  <si>
    <r>
      <rPr>
        <u/>
        <sz val="10"/>
        <color theme="1"/>
        <rFont val="Arial Mon"/>
        <family val="2"/>
      </rPr>
      <t>2014</t>
    </r>
    <r>
      <rPr>
        <u/>
        <sz val="11"/>
        <color theme="1"/>
        <rFont val="Calibri"/>
        <family val="2"/>
        <scheme val="minor"/>
      </rPr>
      <t xml:space="preserve"> IX</t>
    </r>
    <r>
      <rPr>
        <u/>
        <sz val="10"/>
        <color theme="1"/>
        <rFont val="Arial Mon"/>
        <family val="2"/>
      </rPr>
      <t xml:space="preserve"> </t>
    </r>
    <r>
      <rPr>
        <sz val="10"/>
        <color theme="1"/>
        <rFont val="Arial Mon"/>
        <family val="2"/>
      </rPr>
      <t xml:space="preserve">    2012 IX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</si>
  <si>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</si>
  <si>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</si>
  <si>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</si>
  <si>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</si>
  <si>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</si>
  <si>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</si>
  <si>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</si>
  <si>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</si>
  <si>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</si>
  <si>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</si>
  <si>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 xml:space="preserve"> ÀÉÌÃÈÉÍ ÕÝÐÝÃËÝÝÍÈÉ ¯ÍÈÉÍ ÈÍÄÅÊÑ</t>
  </si>
  <si>
    <t>Áàðààíû á¿ëãýýð</t>
  </si>
  <si>
    <t>2014-09</t>
  </si>
  <si>
    <t>2013-09</t>
  </si>
  <si>
    <t>2013-12</t>
  </si>
  <si>
    <t>2014-08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</si>
  <si>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</si>
  <si>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</si>
  <si>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</si>
  <si>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</si>
  <si>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</si>
  <si>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</si>
  <si>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</si>
  <si>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</si>
  <si>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</si>
  <si>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</si>
  <si>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</si>
  <si>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</si>
  <si>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</si>
  <si>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</si>
  <si>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</si>
  <si>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</si>
  <si>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</si>
  <si>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</si>
  <si>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</si>
  <si>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</si>
  <si>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</si>
  <si>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</si>
  <si>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</si>
  <si>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</si>
  <si>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</si>
  <si>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</si>
  <si>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</si>
  <si>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</si>
  <si>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</si>
  <si>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</si>
  <si>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</si>
  <si>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</si>
  <si>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</si>
  <si>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</si>
  <si>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</si>
  <si>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</si>
  <si>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</si>
  <si>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</si>
  <si>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</si>
  <si>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</si>
  <si>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</si>
  <si>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</si>
  <si>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</si>
  <si>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</si>
  <si>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</si>
  <si>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</si>
  <si>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</si>
  <si>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</si>
  <si>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</si>
  <si>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</si>
  <si>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</si>
  <si>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</si>
  <si>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</si>
  <si>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</si>
  <si>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09-ð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</si>
  <si>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</si>
  <si>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</si>
  <si>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</si>
  <si>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</si>
  <si>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</si>
  <si>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</si>
  <si>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</si>
  <si>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</si>
  <si>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</si>
  <si>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</si>
  <si>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</si>
  <si>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</si>
  <si>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</si>
  <si>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</si>
  <si>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</si>
  <si>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</si>
  <si>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</si>
  <si>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</si>
  <si>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</si>
  <si>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</si>
  <si>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</si>
  <si>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</si>
  <si>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</si>
  <si>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</si>
  <si>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</si>
  <si>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</si>
  <si>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</si>
  <si>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</si>
  <si>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</si>
  <si>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</si>
  <si>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</si>
  <si>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</si>
  <si>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</si>
  <si>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</si>
  <si>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</si>
  <si>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</si>
  <si>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</si>
  <si>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</si>
  <si>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</si>
  <si>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</si>
  <si>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</si>
  <si>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</si>
  <si>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</si>
  <si>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</si>
  <si>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</si>
  <si>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</si>
  <si>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</si>
  <si>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</si>
  <si>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>Õ¯Í ÀÌÛÍ ÅÐÄÈÉÍ ÕªÄªËÃªªÍ, Õ¯¯ÕÄÈÉÍ ÝÍÄÝÃÄÝË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</si>
  <si>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</si>
  <si>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</si>
  <si>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</si>
  <si>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</si>
  <si>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</si>
  <si>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</si>
  <si>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</si>
  <si>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-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</si>
  <si>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</si>
  <si>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</si>
  <si>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</si>
  <si>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</si>
  <si>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</si>
  <si>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</si>
  <si>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</si>
  <si>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</si>
  <si>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</si>
  <si>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</si>
  <si>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</si>
  <si>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</si>
  <si>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</si>
  <si>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</si>
  <si>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</si>
  <si>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</si>
  <si>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</si>
  <si>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</si>
  <si>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</si>
  <si>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</si>
  <si>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</si>
  <si>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</si>
  <si>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</si>
  <si>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</si>
  <si>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</si>
  <si>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</si>
  <si>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</si>
  <si>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</si>
  <si>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Ñö</t>
  </si>
  <si>
    <t>Ìä</t>
  </si>
  <si>
    <t>Ýá</t>
  </si>
  <si>
    <t>ÌÓÝ òºâ</t>
  </si>
  <si>
    <t>Халдварт өвчнөөр өвчлөгчдийн тоо, эзлэх хувь онуудаар</t>
  </si>
  <si>
    <t>2012 оны IX сар</t>
  </si>
  <si>
    <t>2013 оны IX сар</t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</si>
  <si>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 2013 он</t>
    </r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</si>
  <si>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2012он</t>
    </r>
  </si>
  <si>
    <t>тоо</t>
  </si>
  <si>
    <t xml:space="preserve">хувийн жин 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</si>
  <si>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</si>
  <si>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</si>
  <si>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</si>
  <si>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</si>
  <si>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</si>
  <si>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</si>
  <si>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</si>
  <si>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</si>
  <si>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</si>
  <si>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</si>
  <si>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</si>
  <si>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</si>
  <si>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</si>
  <si>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</si>
  <si>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</si>
  <si>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</si>
  <si>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</si>
  <si>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</si>
  <si>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Халдварын гаралтай суулга</t>
  </si>
  <si>
    <t>Менингококкт халдвар</t>
  </si>
  <si>
    <t>ÃÝÌÒ ÕÝÐÝÃ ÇªÐ×ËÈÉÍ ÌÝÄÝÝ</t>
  </si>
  <si>
    <t>2014.10.07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</si>
  <si>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</si>
  <si>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</si>
  <si>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</si>
  <si>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</si>
  <si>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</si>
  <si>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</si>
  <si>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</si>
  <si>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</si>
  <si>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</si>
  <si>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</si>
  <si>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</si>
  <si>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</si>
  <si>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</si>
  <si>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</si>
  <si>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</si>
  <si>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</si>
  <si>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</si>
  <si>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</si>
  <si>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</si>
  <si>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</si>
  <si>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</si>
  <si>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</si>
  <si>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</si>
  <si>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</si>
  <si>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</si>
  <si>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</si>
  <si>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</si>
  <si>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</si>
  <si>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</si>
  <si>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</si>
  <si>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</si>
  <si>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</si>
  <si>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 xml:space="preserve">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</si>
  <si>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</si>
  <si>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</si>
  <si>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</si>
  <si>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</si>
  <si>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</si>
  <si>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</si>
  <si>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</si>
  <si>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</si>
  <si>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</si>
  <si>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</si>
  <si>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</si>
  <si>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</si>
  <si>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</si>
  <si>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</si>
  <si>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</si>
  <si>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</si>
  <si>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</si>
  <si>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</si>
  <si>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</si>
  <si>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</si>
  <si>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</si>
  <si>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</si>
  <si>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Жижиг дунд үйлдвэрлэлийг дэмжих сан /мян.төг/</t>
  </si>
  <si>
    <t>Үйл ажиллагааны чиглэл</t>
  </si>
  <si>
    <t>Олгосон зээл</t>
  </si>
  <si>
    <t>Эргэн төлсөн дүн</t>
  </si>
  <si>
    <t>Зээлийн үлдэгдэл</t>
  </si>
  <si>
    <t>Хүнсний үйлдвэрлэл</t>
  </si>
  <si>
    <t>Хөнгөн үйлдвэрлэл</t>
  </si>
  <si>
    <t>Газар тариалан</t>
  </si>
  <si>
    <t>Мал аж ахуй</t>
  </si>
  <si>
    <t>Барилга</t>
  </si>
  <si>
    <t>Бусад</t>
  </si>
  <si>
    <t>Дүн</t>
  </si>
  <si>
    <t>2014 ОНЫ 3-Р УЛИРЛЫН ХӨДӨЛМӨР ЭРХЛЭЛТИЙГ ДЭМЖИХ САНГИЙН ЗЭЭЛ ОЛГОЛТ, сумаар мян.төг</t>
  </si>
  <si>
    <t>2014.10.08</t>
  </si>
  <si>
    <t>Сум</t>
  </si>
  <si>
    <t>Олгосон зээлийн хэмжээ</t>
  </si>
  <si>
    <t>Ажлын байр</t>
  </si>
  <si>
    <t>Хадгалагдсан</t>
  </si>
  <si>
    <t>Шинээр бий болсон</t>
  </si>
  <si>
    <t>Дэлгэрцогт</t>
  </si>
  <si>
    <t xml:space="preserve">Дэрэн 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</si>
  <si>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</si>
  <si>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</si>
  <si>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</si>
  <si>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</si>
  <si>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</si>
  <si>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</si>
  <si>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</si>
  <si>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</si>
  <si>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</si>
  <si>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</si>
  <si>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</si>
  <si>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</si>
  <si>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</si>
  <si>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2014 ОНЫ 3-Р УЛИРЛЫН СУМ ХӨГЖҮҮЛЭХ САНГИЙН                                                  САНХҮҮЖИЛТИЙН МЭДЭЭ,сумаар мян.төг</t>
  </si>
  <si>
    <t>Засгийн газраас олгосон төсөв</t>
  </si>
  <si>
    <t xml:space="preserve"> Иргэдэд олгосон зээл /өссөн дүнгээр/ </t>
  </si>
  <si>
    <t>Зээлийн эргэн төлөлт</t>
  </si>
  <si>
    <t>Сум хөгжүүлэх сангийн үлдэгдэл</t>
  </si>
  <si>
    <t>Нийт</t>
  </si>
  <si>
    <t xml:space="preserve">2014 онд </t>
  </si>
  <si>
    <t>СУМ ХӨГЖҮҮЛЭХ САНГИЙН ҮЙЛ АЖИЛЛАГААНЫ МЭДЭЭ,сумаар мян.төг</t>
  </si>
  <si>
    <t>сум</t>
  </si>
  <si>
    <t>Олгогдсон зээл</t>
  </si>
  <si>
    <t>хадгалагдсан</t>
  </si>
  <si>
    <t xml:space="preserve">Шинээр бий болсон </t>
  </si>
  <si>
    <t>Ургац хураалт, хадлан тэжээл бэлтгэлийн 9-р сарын мэдээ</t>
  </si>
  <si>
    <t>Сумдын нэрс</t>
  </si>
  <si>
    <t>нийт тариалсан талбай(га)</t>
  </si>
  <si>
    <t>Хүнсний ногоо</t>
  </si>
  <si>
    <t>Ад</t>
  </si>
  <si>
    <t>Бж</t>
  </si>
  <si>
    <t>ГУ</t>
  </si>
  <si>
    <t>Гс</t>
  </si>
  <si>
    <t>Дх</t>
  </si>
  <si>
    <t>Дц</t>
  </si>
  <si>
    <t>Дн</t>
  </si>
  <si>
    <t>Лс</t>
  </si>
  <si>
    <t>Өш</t>
  </si>
  <si>
    <t>Өт</t>
  </si>
  <si>
    <t>Сц</t>
  </si>
  <si>
    <t>СО</t>
  </si>
  <si>
    <t>Хд</t>
  </si>
  <si>
    <t>Цд</t>
  </si>
  <si>
    <t>Эд</t>
  </si>
  <si>
    <t xml:space="preserve">      </t>
  </si>
  <si>
    <t>Өөрийн хүчээр бэлтгэсэн өвс/тонн/</t>
  </si>
  <si>
    <t>Бэлтгэсэн гар тэжээл/тонн/</t>
  </si>
  <si>
    <t>төмс</t>
  </si>
  <si>
    <t>нийт хураасан ургац (тонн)</t>
  </si>
  <si>
    <t>2014.10.06</t>
  </si>
  <si>
    <t>Худалдан авах ажиллагааны албаны тайлангийн нэгтгэл:                  2014.09.30</t>
  </si>
  <si>
    <t xml:space="preserve">Дундговь аймгийн хэмжээнд нийт 16.081.076.2 мян.төгрөгний 105 худалдан авах ажиллагаа төлөвлөснөөс: </t>
  </si>
  <si>
    <t>1. Улсын төсвийн хөрөнгө оруулалтаар:</t>
  </si>
  <si>
    <t>мян.төг</t>
  </si>
  <si>
    <t xml:space="preserve">1. Гэрээ байгуулсан                                                             18 /9.188.107.8 </t>
  </si>
  <si>
    <t>Үүнээс :</t>
  </si>
  <si>
    <t>Нээлттэй тендер шалгаруулалт 11 /8.907.486</t>
  </si>
  <si>
    <t>Харьцуулалт 6 /270.621.7</t>
  </si>
  <si>
    <t>Шууд худалдан авалт 1 /10.000.0</t>
  </si>
  <si>
    <t>Олон нийтийн оролцоотой худалдан авалт 0 /тоо, мөнгөн дүн/</t>
  </si>
  <si>
    <t>2.Улсын төсвөөр /байгууллагын захиалгаар/</t>
  </si>
  <si>
    <t xml:space="preserve">1. Гэрээ байгуулсан                                                             4 /426.118.8 </t>
  </si>
  <si>
    <t>Нээлттэй тендер шалгаруулалт 2 /351.932.1</t>
  </si>
  <si>
    <t>Харьцуулалт 2 /74.186.4</t>
  </si>
  <si>
    <t xml:space="preserve">Шууд худалдан авалт </t>
  </si>
  <si>
    <t>3. Орон нутгийн хөгжлийн сангийн хөрөнгө оруулалт /40 ажлын 4.927.755.1</t>
  </si>
  <si>
    <t>1. Гэрээ байгуулсан 23 / 1.665.474.8</t>
  </si>
  <si>
    <t>Нээлттэй тендер шалгаруулалт 13 / 1.203.157.0</t>
  </si>
  <si>
    <t>Харьцуулалт 9 / 462.317.7</t>
  </si>
  <si>
    <t>Шууд худалдан авалт 1 /2.500.0</t>
  </si>
  <si>
    <t>Олон нийтийн оролцоотой худалдан авалт .....</t>
  </si>
  <si>
    <t xml:space="preserve">2. Зарласан тендер 7 /1.612.196.9 </t>
  </si>
  <si>
    <t>Нээлттэй тендер шалгаруулалт 4 /877.203.5</t>
  </si>
  <si>
    <t>Харьцуулалт 2 / 90.000.0</t>
  </si>
  <si>
    <t>Шууд худалдан авалт..... /тоо, мөнгөн дүн/</t>
  </si>
  <si>
    <t xml:space="preserve">Олон нийтийн оролцоотой худалдан авалт ..... </t>
  </si>
  <si>
    <t>3. Үнэлгээ хийгдэж буй 2 / 150.342.5</t>
  </si>
  <si>
    <t>Нээлттэй тендер шалгаруулалт 1 /110.342.6 /</t>
  </si>
  <si>
    <t>Харьцуулалт 1 / 40.000.0</t>
  </si>
  <si>
    <t>4. Зарлаагүй тендер 8 / 915.630.1</t>
  </si>
  <si>
    <t>Зарлахаар төлөвлөж буй 8 /915.630.1</t>
  </si>
  <si>
    <t xml:space="preserve">Ажлын даалгавар, техникийн тодорхойлолт хүлээгдэж буй  </t>
  </si>
  <si>
    <t xml:space="preserve"> 4. Орон нутгийн хөрөнгө оруулалт     43/1.895.099.4  төлөвлөснөөс</t>
  </si>
  <si>
    <t>1. Гэрээ байгуулсан                                                             36 / 855.426.6</t>
  </si>
  <si>
    <t>Нээлттэй тендер шалгаруулалт 3 /304.974.9</t>
  </si>
  <si>
    <t>Харьцуулалт 13 /455.547.2</t>
  </si>
  <si>
    <t>Шууд худалдан авалт 19 /83.454.5</t>
  </si>
  <si>
    <t>Олон нийтийн оролцоотой худалдан авалт 1 /11.450/</t>
  </si>
  <si>
    <t>2. Зарласан тендер                        5/926.993.1</t>
  </si>
  <si>
    <t>Нээлттэй тендер шалгаруулалт 5/926.933.1</t>
  </si>
  <si>
    <t>Харьцуулалт ...   /…. төгрөг/</t>
  </si>
  <si>
    <t>Олон нийтийн оролцоотой худалдан авалт ..... /тоо, мөнгөн дүн/</t>
  </si>
  <si>
    <t xml:space="preserve">3. Үнэлгээ хийгдэж буй </t>
  </si>
  <si>
    <t xml:space="preserve">Нээлттэй тендер шалгаруулалт </t>
  </si>
  <si>
    <t xml:space="preserve">Харьцуулалт </t>
  </si>
  <si>
    <t xml:space="preserve">4. Зарлаагүй тендер            2/102.000.0 </t>
  </si>
  <si>
    <t xml:space="preserve">Зарлахаар төлөвлөж буй 2/102.000.0 / </t>
  </si>
  <si>
    <t>Àâòî òýýâðèéí ìýäýý</t>
  </si>
  <si>
    <t xml:space="preserve">¯ç¿¿ëýëò </t>
  </si>
  <si>
    <t>õýìæèõ íýãæ</t>
  </si>
  <si>
    <t xml:space="preserve">2013 îí   </t>
  </si>
  <si>
    <t xml:space="preserve">2014 îí   </t>
  </si>
  <si>
    <t>2014/2013 õóâü</t>
  </si>
  <si>
    <t>Çîð÷èã÷ ýðãýëò</t>
  </si>
  <si>
    <t>ìÿí.õ¿í.êì</t>
  </si>
  <si>
    <t>Çîð÷èã÷èä</t>
  </si>
  <si>
    <t>ìÿí.õ¿í</t>
  </si>
  <si>
    <t xml:space="preserve"> Õîëáîî  ¿éë÷èëãýýíèé ìýäýý</t>
  </si>
  <si>
    <t>Õýìæèõ  íýãæ</t>
  </si>
  <si>
    <t>2013 îí</t>
  </si>
  <si>
    <t>2014 îí</t>
  </si>
  <si>
    <t>Òàðèôûí îðëîãî</t>
  </si>
  <si>
    <t xml:space="preserve">¯¿íýýñ õ¿í àìûí </t>
  </si>
  <si>
    <t>Ñóóðèí òåëåôîí</t>
  </si>
  <si>
    <t>òîî</t>
  </si>
  <si>
    <t>Èíòåðíåò öýãèéí ¿éë÷ë¿¿ëýã÷äèéí òîî</t>
  </si>
  <si>
    <t xml:space="preserve">                Òºë áîéæèëòûí   ìýäýý</t>
  </si>
  <si>
    <t xml:space="preserve">  2014-10-08</t>
  </si>
  <si>
    <t>2013 îíä</t>
  </si>
  <si>
    <t>2014 оны 9 сар</t>
  </si>
  <si>
    <t>Оны эхний хээлтэгч</t>
  </si>
  <si>
    <t>òºëëºñºí õýýëòýã÷</t>
  </si>
  <si>
    <t>ãàðñàí òºë</t>
  </si>
  <si>
    <t>áîéæèæ áóé òºë</t>
  </si>
  <si>
    <t>õîðîãäñîí òºë</t>
  </si>
  <si>
    <t xml:space="preserve">  ¯¿íýýñ</t>
  </si>
  <si>
    <t>áîéæèëòûí õóâü</t>
  </si>
  <si>
    <t>төллөлтийн õóâü</t>
  </si>
  <si>
    <t>áîòãî</t>
  </si>
  <si>
    <t>óíàãà</t>
  </si>
  <si>
    <t>òóãàë</t>
  </si>
  <si>
    <t>õóðãà</t>
  </si>
  <si>
    <t>èøèã</t>
  </si>
  <si>
    <t>Àö</t>
  </si>
  <si>
    <t>ÒÎÌ ÌÀËÛÍ Ç¯É ÁÓÑ ÕÎÐÎÃÄÎË, ñóìààð</t>
  </si>
  <si>
    <t xml:space="preserve">          2014-10-08</t>
  </si>
  <si>
    <t>2013 îíä õîðîãäñîí òîì ìàë</t>
  </si>
  <si>
    <t xml:space="preserve">      2013 îíä õîðîãäñîí òîì ìàë </t>
  </si>
  <si>
    <t>Үүнээс: Өвчнөөр хорогдсон том мал</t>
  </si>
  <si>
    <t>òýìýý</t>
  </si>
  <si>
    <t>àäóó</t>
  </si>
  <si>
    <t>¿õýð</t>
  </si>
  <si>
    <t>õîíü</t>
  </si>
  <si>
    <t>ÿìàà</t>
  </si>
  <si>
    <t>Ãîâüóãòààë</t>
  </si>
  <si>
    <t xml:space="preserve">Ëóóñ </t>
  </si>
  <si>
    <t>Дундговь аймгийн барилга угсралт, их засварын ажлын мэдээ</t>
  </si>
  <si>
    <t>/мян.төг/</t>
  </si>
  <si>
    <t>Барилгын төрөл</t>
  </si>
  <si>
    <t>2014 оны гүйцэтгэл (өссөн дүнгээр)</t>
  </si>
  <si>
    <t xml:space="preserve"> Үүнээс: 3-р улирлын дүн</t>
  </si>
  <si>
    <t>Орон сууцны барилга</t>
  </si>
  <si>
    <t>Орон сууцны барилга, гарааштай</t>
  </si>
  <si>
    <t>Худалдаа, үйлчилгээний</t>
  </si>
  <si>
    <t>Эмнэлэг</t>
  </si>
  <si>
    <t>Цэцэрлэг</t>
  </si>
  <si>
    <t>Сургууль</t>
  </si>
  <si>
    <t>Спорт, биеийн тамир</t>
  </si>
  <si>
    <t>Конторын</t>
  </si>
  <si>
    <t>Орон сууцны бус бусад барилга</t>
  </si>
  <si>
    <t>Эрчим хүчний</t>
  </si>
  <si>
    <t>Бусад (бусад зам, талбайн ажил)</t>
  </si>
  <si>
    <t>Орон сууцны бус барилгын их засвар</t>
  </si>
  <si>
    <t>Аймгийн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</si>
</sst>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_(* #,##0.0_);_(* \(#,##0.0\);_(* &quot;-&quot;??_);_(@_)"/>
    <numFmt numFmtId="172" formatCode="_-* #,##0.00_₮_-;\-* #,##0.00_₮_-;_-* &quot;-&quot;??_₮_-;_-@_-"/>
    <numFmt numFmtId="173" formatCode="_-* #,##0_₮_-;\-* #,##0_₮_-;_-* &quot;-&quot;_₮_-;_-@_-"/>
    <numFmt numFmtId="174" formatCode="_-* #,##0.00_р_._-;\-* #,##0.00_р_._-;_-* &quot;-&quot;??_р_._-;_-@_-"/>
    <numFmt numFmtId="175" formatCode="#########.0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2"/>
      <name val="Arial Mon"/>
      <family val="2"/>
    </font>
    <font>
      <b/>
      <sz val="10"/>
      <name val="Arial Mon"/>
      <family val="2"/>
    </font>
    <font>
      <sz val="9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sz val="9"/>
      <name val="Dutch Mon"/>
      <charset val="204"/>
    </font>
    <font>
      <sz val="9"/>
      <name val="Arial"/>
      <family val="2"/>
    </font>
    <font>
      <i/>
      <sz val="10"/>
      <name val="Dutch Mon"/>
    </font>
    <font>
      <sz val="11"/>
      <name val="Dutch Mon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 Mon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u/>
      <sz val="11"/>
      <color theme="1"/>
      <name val="Calibri"/>
      <family val="2"/>
      <scheme val="minor"/>
    </font>
    <font>
      <sz val="10"/>
      <name val="Courier"/>
      <family val="1"/>
      <charset val="204"/>
    </font>
    <font>
      <b/>
      <sz val="8"/>
      <name val="Arial Mon"/>
      <family val="2"/>
    </font>
    <font>
      <sz val="8"/>
      <name val="Arial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b/>
      <i/>
      <sz val="8"/>
      <name val="Arial Mon"/>
      <family val="2"/>
    </font>
    <font>
      <sz val="10"/>
      <color indexed="17"/>
      <name val="Arial Mon"/>
      <family val="2"/>
    </font>
    <font>
      <sz val="8"/>
      <name val="Arial"/>
      <family val="2"/>
      <charset val="204"/>
    </font>
    <font>
      <b/>
      <sz val="9"/>
      <name val="Arial Mon"/>
      <family val="2"/>
    </font>
    <font>
      <sz val="8"/>
      <color indexed="8"/>
      <name val="Arial Mon"/>
      <family val="2"/>
    </font>
    <font>
      <sz val="10"/>
      <color indexed="8"/>
      <name val="Arial Mon"/>
      <family val="2"/>
    </font>
    <font>
      <sz val="8"/>
      <color rgb="FF000000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sz val="10"/>
      <name val="Dutch Mon"/>
      <charset val="204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 Mon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Arial Mon"/>
      <family val="2"/>
    </font>
    <font>
      <sz val="8"/>
      <color indexed="63"/>
      <name val="Arial Mon"/>
      <family val="2"/>
    </font>
    <font>
      <sz val="14"/>
      <name val="Arial Mon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165" fontId="32" fillId="0" borderId="0"/>
    <xf numFmtId="165" fontId="32" fillId="0" borderId="0"/>
    <xf numFmtId="174" fontId="61" fillId="0" borderId="0" applyFont="0" applyFill="0" applyBorder="0" applyAlignment="0" applyProtection="0"/>
    <xf numFmtId="0" fontId="1" fillId="0" borderId="0"/>
  </cellStyleXfs>
  <cellXfs count="69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6" xfId="0" applyFont="1" applyFill="1" applyBorder="1" applyAlignment="1">
      <alignment vertical="center"/>
    </xf>
    <xf numFmtId="164" fontId="7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vertical="center"/>
    </xf>
    <xf numFmtId="164" fontId="11" fillId="0" borderId="9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1" fontId="14" fillId="0" borderId="0" xfId="0" applyNumberFormat="1" applyFont="1"/>
    <xf numFmtId="1" fontId="2" fillId="2" borderId="0" xfId="0" applyNumberFormat="1" applyFont="1" applyFill="1"/>
    <xf numFmtId="1" fontId="14" fillId="0" borderId="0" xfId="0" applyNumberFormat="1" applyFont="1" applyAlignment="1">
      <alignment horizontal="center" vertical="center" textRotation="90" wrapText="1"/>
    </xf>
    <xf numFmtId="1" fontId="14" fillId="0" borderId="0" xfId="0" applyNumberFormat="1" applyFont="1" applyAlignment="1">
      <alignment horizontal="center"/>
    </xf>
    <xf numFmtId="1" fontId="2" fillId="2" borderId="6" xfId="0" applyNumberFormat="1" applyFont="1" applyFill="1" applyBorder="1" applyAlignment="1">
      <alignment vertical="center"/>
    </xf>
    <xf numFmtId="0" fontId="15" fillId="0" borderId="0" xfId="0" applyNumberFormat="1" applyFont="1" applyAlignment="1">
      <alignment horizontal="center"/>
    </xf>
    <xf numFmtId="0" fontId="2" fillId="2" borderId="6" xfId="3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1" fontId="2" fillId="2" borderId="0" xfId="0" applyNumberFormat="1" applyFont="1" applyFill="1" applyBorder="1" applyAlignment="1">
      <alignment vertical="center"/>
    </xf>
    <xf numFmtId="0" fontId="2" fillId="2" borderId="0" xfId="3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0" borderId="0" xfId="0" applyNumberFormat="1" applyFont="1"/>
    <xf numFmtId="0" fontId="15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7" fillId="0" borderId="8" xfId="0" applyFont="1" applyBorder="1" applyAlignment="1">
      <alignment horizontal="center" vertical="center" wrapText="1"/>
    </xf>
    <xf numFmtId="0" fontId="21" fillId="0" borderId="0" xfId="0" applyFont="1"/>
    <xf numFmtId="0" fontId="22" fillId="2" borderId="8" xfId="0" applyFont="1" applyFill="1" applyBorder="1" applyAlignment="1">
      <alignment horizontal="center" vertical="center"/>
    </xf>
    <xf numFmtId="164" fontId="22" fillId="2" borderId="8" xfId="0" applyNumberFormat="1" applyFont="1" applyFill="1" applyBorder="1" applyAlignment="1">
      <alignment horizontal="center" vertical="center"/>
    </xf>
    <xf numFmtId="0" fontId="20" fillId="0" borderId="0" xfId="0" applyFont="1" applyBorder="1"/>
    <xf numFmtId="0" fontId="22" fillId="0" borderId="8" xfId="0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 wrapText="1"/>
    </xf>
    <xf numFmtId="0" fontId="23" fillId="0" borderId="0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17" fillId="0" borderId="8" xfId="0" applyFont="1" applyBorder="1" applyAlignment="1">
      <alignment horizontal="left" vertical="center" wrapText="1"/>
    </xf>
    <xf numFmtId="0" fontId="22" fillId="0" borderId="8" xfId="0" applyNumberFormat="1" applyFont="1" applyBorder="1" applyAlignment="1">
      <alignment horizontal="center" vertical="center"/>
    </xf>
    <xf numFmtId="164" fontId="22" fillId="0" borderId="8" xfId="2" applyNumberFormat="1" applyFont="1" applyBorder="1" applyAlignment="1">
      <alignment horizontal="center" vertical="center"/>
    </xf>
    <xf numFmtId="0" fontId="23" fillId="0" borderId="0" xfId="0" applyFont="1" applyBorder="1"/>
    <xf numFmtId="0" fontId="21" fillId="5" borderId="0" xfId="0" applyFont="1" applyFill="1" applyBorder="1"/>
    <xf numFmtId="0" fontId="23" fillId="5" borderId="0" xfId="0" applyFont="1" applyFill="1" applyBorder="1" applyAlignment="1">
      <alignment horizontal="right" wrapText="1"/>
    </xf>
    <xf numFmtId="0" fontId="23" fillId="5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164" fontId="29" fillId="0" borderId="0" xfId="0" applyNumberFormat="1" applyFont="1" applyBorder="1" applyAlignment="1">
      <alignment vertical="center"/>
    </xf>
    <xf numFmtId="164" fontId="29" fillId="0" borderId="0" xfId="0" applyNumberFormat="1" applyFont="1" applyAlignment="1">
      <alignment vertical="center"/>
    </xf>
    <xf numFmtId="0" fontId="29" fillId="0" borderId="0" xfId="0" applyFont="1" applyFill="1" applyBorder="1" applyAlignment="1">
      <alignment vertical="center"/>
    </xf>
    <xf numFmtId="164" fontId="29" fillId="0" borderId="0" xfId="0" applyNumberFormat="1" applyFont="1" applyFill="1" applyBorder="1" applyAlignment="1">
      <alignment vertical="center"/>
    </xf>
    <xf numFmtId="0" fontId="29" fillId="0" borderId="7" xfId="0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0" xfId="0" applyFont="1" applyFill="1" applyBorder="1"/>
    <xf numFmtId="164" fontId="29" fillId="0" borderId="0" xfId="0" applyNumberFormat="1" applyFont="1"/>
    <xf numFmtId="0" fontId="29" fillId="0" borderId="0" xfId="0" applyFont="1" applyBorder="1"/>
    <xf numFmtId="164" fontId="29" fillId="0" borderId="0" xfId="0" applyNumberFormat="1" applyFont="1" applyFill="1" applyBorder="1"/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right" vertical="center" wrapText="1"/>
    </xf>
    <xf numFmtId="164" fontId="29" fillId="0" borderId="0" xfId="0" applyNumberFormat="1" applyFont="1" applyFill="1" applyBorder="1" applyAlignment="1">
      <alignment horizontal="right" vertical="center"/>
    </xf>
    <xf numFmtId="0" fontId="29" fillId="0" borderId="7" xfId="0" applyFont="1" applyFill="1" applyBorder="1"/>
    <xf numFmtId="164" fontId="29" fillId="0" borderId="7" xfId="0" applyNumberFormat="1" applyFont="1" applyFill="1" applyBorder="1"/>
    <xf numFmtId="164" fontId="29" fillId="0" borderId="7" xfId="0" applyNumberFormat="1" applyFont="1" applyBorder="1"/>
    <xf numFmtId="165" fontId="33" fillId="0" borderId="0" xfId="4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34" fillId="0" borderId="0" xfId="0" applyFont="1" applyAlignment="1">
      <alignment horizontal="center"/>
    </xf>
    <xf numFmtId="49" fontId="4" fillId="6" borderId="6" xfId="0" applyNumberFormat="1" applyFont="1" applyFill="1" applyBorder="1" applyAlignment="1">
      <alignment horizontal="center"/>
    </xf>
    <xf numFmtId="49" fontId="4" fillId="6" borderId="7" xfId="0" applyNumberFormat="1" applyFont="1" applyFill="1" applyBorder="1" applyAlignment="1">
      <alignment horizontal="center"/>
    </xf>
    <xf numFmtId="0" fontId="3" fillId="0" borderId="0" xfId="0" applyFont="1" applyFill="1" applyBorder="1"/>
    <xf numFmtId="166" fontId="35" fillId="0" borderId="0" xfId="0" applyNumberFormat="1" applyFont="1" applyFill="1" applyBorder="1"/>
    <xf numFmtId="167" fontId="3" fillId="0" borderId="0" xfId="0" applyNumberFormat="1" applyFont="1" applyFill="1" applyBorder="1"/>
    <xf numFmtId="168" fontId="36" fillId="0" borderId="0" xfId="0" applyNumberFormat="1" applyFont="1" applyFill="1" applyBorder="1" applyAlignment="1">
      <alignment horizontal="center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center"/>
    </xf>
    <xf numFmtId="168" fontId="6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37" fillId="0" borderId="0" xfId="0" applyFont="1" applyFill="1" applyBorder="1"/>
    <xf numFmtId="0" fontId="10" fillId="0" borderId="0" xfId="0" applyFont="1" applyFill="1" applyBorder="1"/>
    <xf numFmtId="168" fontId="4" fillId="0" borderId="0" xfId="0" applyNumberFormat="1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37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0" fillId="0" borderId="7" xfId="0" applyFont="1" applyFill="1" applyBorder="1" applyAlignment="1">
      <alignment wrapText="1"/>
    </xf>
    <xf numFmtId="0" fontId="10" fillId="0" borderId="7" xfId="0" applyFont="1" applyFill="1" applyBorder="1"/>
    <xf numFmtId="167" fontId="3" fillId="0" borderId="7" xfId="0" applyNumberFormat="1" applyFont="1" applyFill="1" applyBorder="1"/>
    <xf numFmtId="168" fontId="4" fillId="0" borderId="7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168" fontId="6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168" fontId="38" fillId="0" borderId="0" xfId="0" applyNumberFormat="1" applyFont="1" applyFill="1" applyBorder="1" applyAlignment="1">
      <alignment horizontal="right" vertical="top"/>
    </xf>
    <xf numFmtId="0" fontId="39" fillId="0" borderId="0" xfId="1" applyFont="1" applyFill="1" applyBorder="1"/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wrapText="1"/>
    </xf>
    <xf numFmtId="168" fontId="38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8" fontId="38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33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0" fillId="0" borderId="7" xfId="0" applyFont="1" applyFill="1" applyBorder="1" applyAlignment="1">
      <alignment horizontal="left" wrapText="1"/>
    </xf>
    <xf numFmtId="168" fontId="38" fillId="0" borderId="7" xfId="0" applyNumberFormat="1" applyFont="1" applyFill="1" applyBorder="1" applyAlignment="1">
      <alignment horizontal="right"/>
    </xf>
    <xf numFmtId="0" fontId="40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169" fontId="3" fillId="0" borderId="8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 wrapText="1"/>
    </xf>
    <xf numFmtId="1" fontId="4" fillId="0" borderId="8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42" fillId="0" borderId="8" xfId="0" applyNumberFormat="1" applyFont="1" applyFill="1" applyBorder="1" applyAlignment="1">
      <alignment horizontal="center"/>
    </xf>
    <xf numFmtId="0" fontId="41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3" fillId="0" borderId="8" xfId="0" applyFont="1" applyBorder="1" applyAlignment="1">
      <alignment wrapText="1"/>
    </xf>
    <xf numFmtId="1" fontId="3" fillId="0" borderId="8" xfId="2" applyNumberFormat="1" applyFont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70" fontId="4" fillId="0" borderId="0" xfId="0" applyNumberFormat="1" applyFont="1"/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textRotation="90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0" fontId="29" fillId="0" borderId="6" xfId="0" applyNumberFormat="1" applyFont="1" applyBorder="1" applyAlignment="1">
      <alignment horizontal="center"/>
    </xf>
    <xf numFmtId="38" fontId="4" fillId="2" borderId="6" xfId="0" applyNumberFormat="1" applyFont="1" applyFill="1" applyBorder="1" applyAlignment="1">
      <alignment horizontal="center" vertical="center"/>
    </xf>
    <xf numFmtId="0" fontId="29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9" fillId="0" borderId="0" xfId="0" applyNumberFormat="1" applyFont="1" applyBorder="1" applyAlignment="1">
      <alignment horizontal="center"/>
    </xf>
    <xf numFmtId="38" fontId="4" fillId="2" borderId="0" xfId="0" applyNumberFormat="1" applyFont="1" applyFill="1" applyBorder="1" applyAlignment="1">
      <alignment horizontal="center" vertical="center"/>
    </xf>
    <xf numFmtId="0" fontId="29" fillId="0" borderId="0" xfId="0" applyNumberFormat="1" applyFont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29" fillId="0" borderId="7" xfId="0" applyNumberFormat="1" applyFont="1" applyBorder="1" applyAlignment="1">
      <alignment horizontal="center"/>
    </xf>
    <xf numFmtId="1" fontId="4" fillId="2" borderId="7" xfId="0" applyNumberFormat="1" applyFont="1" applyFill="1" applyBorder="1" applyAlignment="1">
      <alignment horizontal="center" vertical="center"/>
    </xf>
    <xf numFmtId="0" fontId="29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/>
    <xf numFmtId="0" fontId="6" fillId="0" borderId="0" xfId="0" applyNumberFormat="1" applyFont="1"/>
    <xf numFmtId="0" fontId="4" fillId="0" borderId="11" xfId="0" applyNumberFormat="1" applyFont="1" applyBorder="1" applyAlignment="1">
      <alignment horizontal="center"/>
    </xf>
    <xf numFmtId="0" fontId="4" fillId="0" borderId="11" xfId="0" applyNumberFormat="1" applyFont="1" applyBorder="1"/>
    <xf numFmtId="0" fontId="4" fillId="0" borderId="12" xfId="0" applyNumberFormat="1" applyFont="1" applyBorder="1"/>
    <xf numFmtId="0" fontId="4" fillId="0" borderId="6" xfId="0" applyNumberFormat="1" applyFont="1" applyBorder="1"/>
    <xf numFmtId="0" fontId="4" fillId="0" borderId="2" xfId="0" applyNumberFormat="1" applyFont="1" applyBorder="1"/>
    <xf numFmtId="0" fontId="4" fillId="0" borderId="3" xfId="0" applyNumberFormat="1" applyFont="1" applyBorder="1"/>
    <xf numFmtId="0" fontId="4" fillId="0" borderId="15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4" fillId="0" borderId="16" xfId="0" applyNumberFormat="1" applyFont="1" applyBorder="1"/>
    <xf numFmtId="0" fontId="4" fillId="0" borderId="15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28" fillId="0" borderId="0" xfId="0" applyNumberFormat="1" applyFont="1"/>
    <xf numFmtId="0" fontId="2" fillId="0" borderId="0" xfId="0" applyNumberFormat="1" applyFont="1" applyFill="1"/>
    <xf numFmtId="0" fontId="28" fillId="0" borderId="0" xfId="0" applyNumberFormat="1" applyFont="1" applyFill="1"/>
    <xf numFmtId="0" fontId="28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8" fillId="0" borderId="7" xfId="0" applyNumberFormat="1" applyFont="1" applyFill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6" xfId="0" applyNumberFormat="1" applyFont="1" applyBorder="1"/>
    <xf numFmtId="164" fontId="29" fillId="0" borderId="6" xfId="0" applyNumberFormat="1" applyFont="1" applyBorder="1"/>
    <xf numFmtId="0" fontId="4" fillId="0" borderId="6" xfId="0" applyNumberFormat="1" applyFont="1" applyFill="1" applyBorder="1"/>
    <xf numFmtId="164" fontId="29" fillId="0" borderId="6" xfId="0" applyNumberFormat="1" applyFont="1" applyFill="1" applyBorder="1"/>
    <xf numFmtId="0" fontId="29" fillId="0" borderId="6" xfId="0" applyNumberFormat="1" applyFont="1" applyFill="1" applyBorder="1"/>
    <xf numFmtId="164" fontId="29" fillId="0" borderId="3" xfId="0" applyNumberFormat="1" applyFont="1" applyBorder="1"/>
    <xf numFmtId="164" fontId="29" fillId="0" borderId="4" xfId="0" applyNumberFormat="1" applyFont="1" applyBorder="1"/>
    <xf numFmtId="0" fontId="29" fillId="0" borderId="11" xfId="0" applyNumberFormat="1" applyFont="1" applyFill="1" applyBorder="1" applyAlignment="1">
      <alignment horizontal="left" wrapText="1"/>
    </xf>
    <xf numFmtId="164" fontId="29" fillId="0" borderId="0" xfId="0" applyNumberFormat="1" applyFont="1" applyBorder="1"/>
    <xf numFmtId="164" fontId="28" fillId="0" borderId="0" xfId="0" applyNumberFormat="1" applyFont="1"/>
    <xf numFmtId="0" fontId="29" fillId="0" borderId="15" xfId="0" applyNumberFormat="1" applyFont="1" applyFill="1" applyBorder="1" applyAlignment="1">
      <alignment horizontal="left" wrapText="1"/>
    </xf>
    <xf numFmtId="0" fontId="29" fillId="0" borderId="0" xfId="0" applyNumberFormat="1" applyFont="1" applyFill="1" applyBorder="1"/>
    <xf numFmtId="0" fontId="4" fillId="0" borderId="0" xfId="0" applyNumberFormat="1" applyFont="1" applyFill="1" applyBorder="1"/>
    <xf numFmtId="0" fontId="29" fillId="0" borderId="15" xfId="0" applyNumberFormat="1" applyFont="1" applyFill="1" applyBorder="1" applyAlignment="1">
      <alignment horizontal="left"/>
    </xf>
    <xf numFmtId="0" fontId="29" fillId="0" borderId="13" xfId="0" applyNumberFormat="1" applyFont="1" applyBorder="1" applyAlignment="1">
      <alignment horizontal="left" wrapText="1"/>
    </xf>
    <xf numFmtId="0" fontId="29" fillId="0" borderId="7" xfId="0" applyNumberFormat="1" applyFont="1" applyFill="1" applyBorder="1"/>
    <xf numFmtId="0" fontId="4" fillId="0" borderId="7" xfId="0" applyNumberFormat="1" applyFont="1" applyFill="1" applyBorder="1"/>
    <xf numFmtId="0" fontId="46" fillId="4" borderId="0" xfId="0" applyFont="1" applyFill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/>
    </xf>
    <xf numFmtId="0" fontId="46" fillId="4" borderId="0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0" borderId="6" xfId="0" applyFont="1" applyBorder="1"/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6" fillId="4" borderId="0" xfId="0" applyFont="1" applyFill="1" applyAlignment="1">
      <alignment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center"/>
    </xf>
    <xf numFmtId="164" fontId="46" fillId="4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/>
    </xf>
    <xf numFmtId="0" fontId="21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Border="1" applyAlignment="1">
      <alignment wrapText="1"/>
    </xf>
    <xf numFmtId="0" fontId="23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4" fillId="0" borderId="0" xfId="0" applyFont="1" applyBorder="1"/>
    <xf numFmtId="0" fontId="17" fillId="0" borderId="1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/>
    </xf>
    <xf numFmtId="0" fontId="17" fillId="0" borderId="10" xfId="0" applyFont="1" applyBorder="1" applyAlignment="1">
      <alignment horizontal="center" vertical="center" textRotation="90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wrapText="1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5" xfId="0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" vertical="center" textRotation="90" wrapText="1"/>
    </xf>
    <xf numFmtId="0" fontId="20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textRotation="90" wrapText="1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17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2" fontId="33" fillId="6" borderId="6" xfId="5" applyNumberFormat="1" applyFont="1" applyFill="1" applyBorder="1" applyAlignment="1">
      <alignment horizontal="center" vertical="center"/>
    </xf>
    <xf numFmtId="2" fontId="33" fillId="6" borderId="7" xfId="5" applyNumberFormat="1" applyFont="1" applyFill="1" applyBorder="1" applyAlignment="1">
      <alignment horizontal="center" vertical="center"/>
    </xf>
    <xf numFmtId="165" fontId="33" fillId="0" borderId="0" xfId="4" applyFont="1" applyFill="1" applyBorder="1" applyAlignment="1" applyProtection="1">
      <alignment horizontal="center" vertical="center"/>
      <protection locked="0"/>
    </xf>
    <xf numFmtId="2" fontId="33" fillId="6" borderId="8" xfId="5" applyNumberFormat="1" applyFont="1" applyFill="1" applyBorder="1" applyAlignment="1">
      <alignment horizontal="center" vertical="center"/>
    </xf>
    <xf numFmtId="2" fontId="33" fillId="6" borderId="2" xfId="5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0" fillId="0" borderId="16" xfId="0" applyNumberFormat="1" applyBorder="1"/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2" fillId="0" borderId="1" xfId="0" applyNumberFormat="1" applyFont="1" applyBorder="1" applyAlignment="1">
      <alignment horizontal="center" vertical="center" wrapText="1"/>
    </xf>
    <xf numFmtId="0" fontId="42" fillId="0" borderId="10" xfId="0" applyNumberFormat="1" applyFont="1" applyBorder="1" applyAlignment="1">
      <alignment horizontal="center" vertical="center" wrapText="1"/>
    </xf>
    <xf numFmtId="0" fontId="45" fillId="0" borderId="2" xfId="0" applyNumberFormat="1" applyFont="1" applyBorder="1" applyAlignment="1">
      <alignment horizontal="center"/>
    </xf>
    <xf numFmtId="0" fontId="45" fillId="0" borderId="3" xfId="0" applyNumberFormat="1" applyFont="1" applyBorder="1" applyAlignment="1">
      <alignment horizontal="center"/>
    </xf>
    <xf numFmtId="0" fontId="29" fillId="0" borderId="12" xfId="0" applyNumberFormat="1" applyFont="1" applyBorder="1" applyAlignment="1">
      <alignment horizontal="center" vertical="center" textRotation="255" wrapText="1"/>
    </xf>
    <xf numFmtId="0" fontId="29" fillId="0" borderId="16" xfId="0" applyNumberFormat="1" applyFont="1" applyBorder="1" applyAlignment="1">
      <alignment horizontal="center" vertical="center" textRotation="255" wrapText="1"/>
    </xf>
    <xf numFmtId="0" fontId="29" fillId="0" borderId="14" xfId="0" applyNumberFormat="1" applyFont="1" applyBorder="1" applyAlignment="1">
      <alignment horizontal="center" vertical="center" textRotation="255" wrapText="1"/>
    </xf>
    <xf numFmtId="0" fontId="28" fillId="0" borderId="0" xfId="0" applyNumberFormat="1" applyFont="1" applyBorder="1" applyAlignment="1">
      <alignment horizontal="center" vertical="center"/>
    </xf>
    <xf numFmtId="0" fontId="29" fillId="0" borderId="11" xfId="0" applyNumberFormat="1" applyFont="1" applyBorder="1" applyAlignment="1">
      <alignment horizontal="center"/>
    </xf>
    <xf numFmtId="0" fontId="29" fillId="0" borderId="12" xfId="0" applyNumberFormat="1" applyFont="1" applyBorder="1" applyAlignment="1">
      <alignment horizontal="center"/>
    </xf>
    <xf numFmtId="0" fontId="29" fillId="0" borderId="13" xfId="0" applyNumberFormat="1" applyFont="1" applyBorder="1" applyAlignment="1">
      <alignment horizontal="center"/>
    </xf>
    <xf numFmtId="0" fontId="29" fillId="0" borderId="14" xfId="0" applyNumberFormat="1" applyFont="1" applyBorder="1" applyAlignment="1">
      <alignment horizontal="center"/>
    </xf>
    <xf numFmtId="14" fontId="29" fillId="0" borderId="2" xfId="0" applyNumberFormat="1" applyFont="1" applyFill="1" applyBorder="1" applyAlignment="1">
      <alignment horizontal="center"/>
    </xf>
    <xf numFmtId="14" fontId="29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4" fillId="4" borderId="1" xfId="0" applyFont="1" applyFill="1" applyBorder="1" applyAlignment="1">
      <alignment horizontal="center" textRotation="90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5" fillId="4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textRotation="1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90"/>
    </xf>
    <xf numFmtId="43" fontId="48" fillId="0" borderId="0" xfId="2" applyFont="1" applyAlignment="1">
      <alignment vertical="center"/>
    </xf>
    <xf numFmtId="171" fontId="48" fillId="0" borderId="0" xfId="2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14" fontId="48" fillId="0" borderId="0" xfId="0" applyNumberFormat="1" applyFont="1" applyAlignment="1">
      <alignment vertical="center"/>
    </xf>
    <xf numFmtId="0" fontId="48" fillId="0" borderId="8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171" fontId="49" fillId="0" borderId="0" xfId="2" applyNumberFormat="1" applyFont="1" applyBorder="1" applyAlignment="1">
      <alignment vertical="center" wrapText="1"/>
    </xf>
    <xf numFmtId="169" fontId="49" fillId="0" borderId="0" xfId="2" applyNumberFormat="1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0" xfId="0" applyFont="1" applyFill="1" applyAlignment="1">
      <alignment vertical="center" wrapText="1"/>
    </xf>
    <xf numFmtId="164" fontId="48" fillId="0" borderId="0" xfId="2" applyNumberFormat="1" applyFont="1" applyFill="1" applyAlignment="1">
      <alignment horizontal="center" vertical="center"/>
    </xf>
    <xf numFmtId="0" fontId="48" fillId="0" borderId="0" xfId="2" applyNumberFormat="1" applyFont="1" applyFill="1" applyAlignment="1">
      <alignment horizontal="center" vertical="center"/>
    </xf>
    <xf numFmtId="43" fontId="48" fillId="0" borderId="0" xfId="2" applyFont="1" applyFill="1" applyAlignment="1">
      <alignment vertical="center"/>
    </xf>
    <xf numFmtId="171" fontId="48" fillId="0" borderId="0" xfId="2" applyNumberFormat="1" applyFont="1" applyFill="1" applyAlignment="1">
      <alignment vertical="center"/>
    </xf>
    <xf numFmtId="171" fontId="48" fillId="0" borderId="0" xfId="2" applyNumberFormat="1" applyFont="1" applyBorder="1" applyAlignment="1">
      <alignment vertical="center" wrapText="1"/>
    </xf>
    <xf numFmtId="0" fontId="48" fillId="0" borderId="0" xfId="0" applyFont="1" applyFill="1" applyAlignment="1">
      <alignment vertical="center"/>
    </xf>
    <xf numFmtId="164" fontId="48" fillId="0" borderId="0" xfId="2" applyNumberFormat="1" applyFont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3" xfId="0" applyNumberFormat="1" applyFont="1" applyBorder="1" applyAlignment="1">
      <alignment horizontal="center" vertical="center"/>
    </xf>
    <xf numFmtId="164" fontId="48" fillId="0" borderId="3" xfId="0" applyNumberFormat="1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/>
    </xf>
    <xf numFmtId="14" fontId="51" fillId="0" borderId="7" xfId="0" applyNumberFormat="1" applyFont="1" applyBorder="1" applyAlignment="1">
      <alignment vertical="center"/>
    </xf>
    <xf numFmtId="0" fontId="52" fillId="0" borderId="7" xfId="0" applyFont="1" applyBorder="1" applyAlignment="1">
      <alignment vertical="center"/>
    </xf>
    <xf numFmtId="0" fontId="51" fillId="0" borderId="8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 textRotation="90" wrapText="1"/>
    </xf>
    <xf numFmtId="0" fontId="51" fillId="0" borderId="8" xfId="0" applyFont="1" applyBorder="1" applyAlignment="1">
      <alignment horizontal="center" vertical="center" textRotation="90"/>
    </xf>
    <xf numFmtId="0" fontId="51" fillId="0" borderId="8" xfId="0" applyFont="1" applyFill="1" applyBorder="1" applyAlignment="1">
      <alignment horizontal="center" vertical="center" textRotation="90" wrapText="1"/>
    </xf>
    <xf numFmtId="1" fontId="12" fillId="2" borderId="8" xfId="0" applyNumberFormat="1" applyFont="1" applyFill="1" applyBorder="1" applyAlignment="1">
      <alignment vertical="center"/>
    </xf>
    <xf numFmtId="164" fontId="51" fillId="0" borderId="8" xfId="2" applyNumberFormat="1" applyFont="1" applyBorder="1" applyAlignment="1">
      <alignment horizontal="center" vertical="center"/>
    </xf>
    <xf numFmtId="169" fontId="51" fillId="0" borderId="8" xfId="2" applyNumberFormat="1" applyFont="1" applyBorder="1" applyAlignment="1">
      <alignment horizontal="center" vertical="center"/>
    </xf>
    <xf numFmtId="169" fontId="51" fillId="0" borderId="0" xfId="0" applyNumberFormat="1" applyFont="1" applyAlignment="1">
      <alignment vertical="center"/>
    </xf>
    <xf numFmtId="164" fontId="51" fillId="0" borderId="0" xfId="0" applyNumberFormat="1" applyFont="1" applyAlignment="1">
      <alignment vertical="center"/>
    </xf>
    <xf numFmtId="172" fontId="51" fillId="0" borderId="0" xfId="0" applyNumberFormat="1" applyFont="1" applyAlignment="1">
      <alignment vertical="center"/>
    </xf>
    <xf numFmtId="173" fontId="51" fillId="0" borderId="0" xfId="2" applyNumberFormat="1" applyFont="1" applyBorder="1" applyAlignment="1">
      <alignment horizontal="center" vertical="center"/>
    </xf>
    <xf numFmtId="169" fontId="51" fillId="0" borderId="0" xfId="2" applyNumberFormat="1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164" fontId="53" fillId="0" borderId="8" xfId="2" applyNumberFormat="1" applyFont="1" applyBorder="1" applyAlignment="1">
      <alignment horizontal="center" vertical="center"/>
    </xf>
    <xf numFmtId="169" fontId="53" fillId="0" borderId="8" xfId="2" applyNumberFormat="1" applyFont="1" applyBorder="1" applyAlignment="1">
      <alignment horizontal="center" vertical="center"/>
    </xf>
    <xf numFmtId="169" fontId="51" fillId="0" borderId="0" xfId="0" applyNumberFormat="1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173" fontId="51" fillId="0" borderId="0" xfId="0" applyNumberFormat="1" applyFont="1" applyBorder="1" applyAlignment="1">
      <alignment vertical="center"/>
    </xf>
    <xf numFmtId="173" fontId="51" fillId="0" borderId="0" xfId="0" applyNumberFormat="1" applyFont="1" applyAlignment="1">
      <alignment vertical="center"/>
    </xf>
    <xf numFmtId="171" fontId="15" fillId="0" borderId="0" xfId="2" applyNumberFormat="1" applyFont="1"/>
    <xf numFmtId="0" fontId="15" fillId="0" borderId="0" xfId="0" applyFont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14" fontId="15" fillId="0" borderId="0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1" fontId="54" fillId="2" borderId="0" xfId="0" applyNumberFormat="1" applyFont="1" applyFill="1" applyBorder="1" applyAlignment="1">
      <alignment vertical="center"/>
    </xf>
    <xf numFmtId="164" fontId="15" fillId="0" borderId="0" xfId="2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169" fontId="15" fillId="0" borderId="0" xfId="2" applyNumberFormat="1" applyFont="1"/>
    <xf numFmtId="1" fontId="54" fillId="0" borderId="0" xfId="0" applyNumberFormat="1" applyFont="1" applyFill="1" applyBorder="1" applyAlignment="1">
      <alignment vertical="center"/>
    </xf>
    <xf numFmtId="169" fontId="15" fillId="0" borderId="0" xfId="2" applyNumberFormat="1" applyFont="1" applyFill="1"/>
    <xf numFmtId="171" fontId="15" fillId="0" borderId="0" xfId="2" applyNumberFormat="1" applyFont="1" applyFill="1"/>
    <xf numFmtId="0" fontId="15" fillId="0" borderId="0" xfId="0" applyFont="1" applyFill="1"/>
    <xf numFmtId="1" fontId="54" fillId="2" borderId="3" xfId="0" applyNumberFormat="1" applyFont="1" applyFill="1" applyBorder="1" applyAlignment="1">
      <alignment horizontal="center"/>
    </xf>
    <xf numFmtId="164" fontId="55" fillId="0" borderId="3" xfId="2" applyNumberFormat="1" applyFont="1" applyBorder="1" applyAlignment="1">
      <alignment horizontal="center"/>
    </xf>
    <xf numFmtId="164" fontId="55" fillId="0" borderId="3" xfId="0" applyNumberFormat="1" applyFont="1" applyBorder="1" applyAlignment="1">
      <alignment horizontal="center"/>
    </xf>
    <xf numFmtId="0" fontId="56" fillId="0" borderId="0" xfId="0" applyFont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14" fontId="56" fillId="0" borderId="7" xfId="0" applyNumberFormat="1" applyFont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textRotation="90" wrapText="1"/>
    </xf>
    <xf numFmtId="0" fontId="56" fillId="0" borderId="3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 textRotation="88" wrapText="1"/>
    </xf>
    <xf numFmtId="0" fontId="56" fillId="0" borderId="0" xfId="0" applyFont="1" applyBorder="1" applyAlignment="1">
      <alignment horizontal="center" vertical="center" textRotation="90" wrapText="1"/>
    </xf>
    <xf numFmtId="0" fontId="56" fillId="0" borderId="6" xfId="0" applyNumberFormat="1" applyFont="1" applyBorder="1" applyAlignment="1">
      <alignment horizontal="center" vertical="center" textRotation="90" wrapText="1"/>
    </xf>
    <xf numFmtId="0" fontId="56" fillId="0" borderId="6" xfId="0" applyNumberFormat="1" applyFont="1" applyBorder="1" applyAlignment="1">
      <alignment horizontal="center" vertical="center" textRotation="90"/>
    </xf>
    <xf numFmtId="0" fontId="56" fillId="0" borderId="7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 textRotation="88" wrapText="1"/>
    </xf>
    <xf numFmtId="0" fontId="56" fillId="0" borderId="7" xfId="0" applyFont="1" applyBorder="1" applyAlignment="1">
      <alignment horizontal="center" vertical="center" textRotation="90" wrapText="1"/>
    </xf>
    <xf numFmtId="0" fontId="56" fillId="0" borderId="7" xfId="0" applyNumberFormat="1" applyFont="1" applyBorder="1" applyAlignment="1">
      <alignment horizontal="center" vertical="center" textRotation="90" wrapText="1"/>
    </xf>
    <xf numFmtId="0" fontId="56" fillId="0" borderId="7" xfId="0" applyNumberFormat="1" applyFont="1" applyBorder="1" applyAlignment="1">
      <alignment horizontal="center" vertical="center" textRotation="90"/>
    </xf>
    <xf numFmtId="1" fontId="16" fillId="0" borderId="6" xfId="0" applyNumberFormat="1" applyFont="1" applyFill="1" applyBorder="1" applyAlignment="1">
      <alignment vertical="center"/>
    </xf>
    <xf numFmtId="0" fontId="56" fillId="0" borderId="6" xfId="0" applyNumberFormat="1" applyFont="1" applyFill="1" applyBorder="1" applyAlignment="1">
      <alignment horizontal="center"/>
    </xf>
    <xf numFmtId="164" fontId="56" fillId="0" borderId="6" xfId="2" applyNumberFormat="1" applyFont="1" applyFill="1" applyBorder="1" applyAlignment="1">
      <alignment horizontal="center"/>
    </xf>
    <xf numFmtId="164" fontId="56" fillId="0" borderId="0" xfId="2" applyNumberFormat="1" applyFont="1" applyFill="1" applyBorder="1" applyAlignment="1">
      <alignment horizontal="center"/>
    </xf>
    <xf numFmtId="0" fontId="56" fillId="0" borderId="0" xfId="0" applyFont="1" applyFill="1" applyAlignment="1">
      <alignment vertical="center"/>
    </xf>
    <xf numFmtId="1" fontId="16" fillId="0" borderId="0" xfId="0" applyNumberFormat="1" applyFont="1" applyFill="1" applyBorder="1" applyAlignment="1">
      <alignment vertical="center"/>
    </xf>
    <xf numFmtId="0" fontId="56" fillId="0" borderId="0" xfId="0" applyNumberFormat="1" applyFont="1" applyFill="1" applyBorder="1" applyAlignment="1">
      <alignment horizontal="center"/>
    </xf>
    <xf numFmtId="0" fontId="56" fillId="0" borderId="0" xfId="0" applyFont="1" applyFill="1" applyAlignment="1">
      <alignment horizontal="left" vertical="center"/>
    </xf>
    <xf numFmtId="0" fontId="56" fillId="0" borderId="7" xfId="0" applyNumberFormat="1" applyFont="1" applyFill="1" applyBorder="1" applyAlignment="1">
      <alignment horizontal="center"/>
    </xf>
    <xf numFmtId="164" fontId="56" fillId="0" borderId="7" xfId="2" applyNumberFormat="1" applyFont="1" applyFill="1" applyBorder="1" applyAlignment="1">
      <alignment horizontal="center"/>
    </xf>
    <xf numFmtId="1" fontId="16" fillId="2" borderId="3" xfId="0" applyNumberFormat="1" applyFont="1" applyFill="1" applyBorder="1" applyAlignment="1">
      <alignment horizontal="center" vertical="center"/>
    </xf>
    <xf numFmtId="0" fontId="56" fillId="0" borderId="3" xfId="2" applyNumberFormat="1" applyFont="1" applyBorder="1" applyAlignment="1">
      <alignment horizontal="center"/>
    </xf>
    <xf numFmtId="164" fontId="56" fillId="0" borderId="3" xfId="2" applyNumberFormat="1" applyFont="1" applyBorder="1" applyAlignment="1">
      <alignment horizontal="center"/>
    </xf>
    <xf numFmtId="0" fontId="57" fillId="0" borderId="0" xfId="0" applyFont="1" applyAlignment="1">
      <alignment horizontal="center"/>
    </xf>
    <xf numFmtId="49" fontId="0" fillId="0" borderId="8" xfId="0" applyNumberFormat="1" applyBorder="1"/>
    <xf numFmtId="0" fontId="58" fillId="0" borderId="8" xfId="0" applyFont="1" applyBorder="1"/>
    <xf numFmtId="0" fontId="47" fillId="0" borderId="8" xfId="0" applyFont="1" applyBorder="1" applyAlignment="1">
      <alignment horizontal="center"/>
    </xf>
    <xf numFmtId="0" fontId="59" fillId="0" borderId="8" xfId="0" applyFont="1" applyBorder="1"/>
    <xf numFmtId="0" fontId="0" fillId="0" borderId="0" xfId="0" applyAlignment="1"/>
    <xf numFmtId="0" fontId="0" fillId="0" borderId="8" xfId="0" applyBorder="1"/>
    <xf numFmtId="0" fontId="56" fillId="0" borderId="8" xfId="0" applyFont="1" applyBorder="1"/>
    <xf numFmtId="0" fontId="47" fillId="0" borderId="8" xfId="0" applyFont="1" applyBorder="1"/>
    <xf numFmtId="0" fontId="60" fillId="0" borderId="8" xfId="0" applyFont="1" applyBorder="1"/>
    <xf numFmtId="0" fontId="58" fillId="0" borderId="1" xfId="0" applyFont="1" applyBorder="1" applyAlignment="1">
      <alignment horizontal="center" vertical="center" textRotation="90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textRotation="90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textRotation="90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 textRotation="90"/>
    </xf>
    <xf numFmtId="0" fontId="0" fillId="0" borderId="10" xfId="0" applyFont="1" applyBorder="1" applyAlignment="1">
      <alignment horizontal="center" vertical="center" textRotation="90" wrapText="1"/>
    </xf>
    <xf numFmtId="0" fontId="0" fillId="0" borderId="10" xfId="0" applyFont="1" applyBorder="1" applyAlignment="1">
      <alignment horizontal="center" vertical="center"/>
    </xf>
    <xf numFmtId="0" fontId="62" fillId="0" borderId="0" xfId="3" applyFont="1" applyAlignment="1">
      <alignment horizontal="left" vertical="center" wrapText="1"/>
    </xf>
    <xf numFmtId="0" fontId="63" fillId="0" borderId="0" xfId="0" applyFont="1" applyAlignment="1">
      <alignment vertical="center" wrapText="1"/>
    </xf>
    <xf numFmtId="0" fontId="34" fillId="0" borderId="0" xfId="3" applyFont="1" applyAlignment="1">
      <alignment horizontal="center" vertical="center" wrapText="1"/>
    </xf>
    <xf numFmtId="0" fontId="64" fillId="0" borderId="0" xfId="0" applyFont="1"/>
    <xf numFmtId="0" fontId="34" fillId="0" borderId="0" xfId="3" applyFont="1" applyAlignment="1">
      <alignment horizontal="left" vertical="center" wrapText="1"/>
    </xf>
    <xf numFmtId="0" fontId="34" fillId="0" borderId="7" xfId="3" applyFont="1" applyBorder="1" applyAlignment="1">
      <alignment horizontal="center" vertical="center" wrapText="1"/>
    </xf>
    <xf numFmtId="0" fontId="62" fillId="0" borderId="8" xfId="3" applyFont="1" applyBorder="1" applyAlignment="1">
      <alignment horizontal="left" vertical="center" wrapText="1"/>
    </xf>
    <xf numFmtId="0" fontId="34" fillId="0" borderId="8" xfId="3" applyFont="1" applyBorder="1" applyAlignment="1">
      <alignment horizontal="center" vertical="center" wrapText="1"/>
    </xf>
    <xf numFmtId="174" fontId="34" fillId="0" borderId="8" xfId="6" applyFont="1" applyBorder="1" applyAlignment="1">
      <alignment horizontal="left" vertical="center" wrapText="1"/>
    </xf>
    <xf numFmtId="0" fontId="62" fillId="0" borderId="2" xfId="3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2" fillId="0" borderId="8" xfId="3" applyFont="1" applyBorder="1" applyAlignment="1">
      <alignment horizontal="center" vertical="center" wrapText="1"/>
    </xf>
    <xf numFmtId="174" fontId="62" fillId="0" borderId="8" xfId="6" applyFont="1" applyBorder="1" applyAlignment="1">
      <alignment horizontal="left" vertical="center" wrapText="1"/>
    </xf>
    <xf numFmtId="174" fontId="34" fillId="0" borderId="2" xfId="6" applyFont="1" applyBorder="1" applyAlignment="1">
      <alignment horizontal="left" vertical="center" wrapText="1"/>
    </xf>
    <xf numFmtId="0" fontId="63" fillId="0" borderId="3" xfId="0" applyFont="1" applyBorder="1" applyAlignment="1">
      <alignment vertical="center" wrapText="1"/>
    </xf>
    <xf numFmtId="0" fontId="63" fillId="0" borderId="4" xfId="0" applyFont="1" applyBorder="1" applyAlignment="1">
      <alignment vertical="center" wrapText="1"/>
    </xf>
    <xf numFmtId="0" fontId="34" fillId="0" borderId="0" xfId="3" applyFont="1" applyAlignment="1">
      <alignment horizontal="left" vertical="center" wrapText="1"/>
    </xf>
    <xf numFmtId="0" fontId="62" fillId="0" borderId="3" xfId="3" applyFont="1" applyBorder="1" applyAlignment="1">
      <alignment horizontal="left" vertical="center" wrapText="1"/>
    </xf>
    <xf numFmtId="0" fontId="62" fillId="0" borderId="4" xfId="3" applyFont="1" applyBorder="1" applyAlignment="1">
      <alignment horizontal="left" vertical="center" wrapText="1"/>
    </xf>
    <xf numFmtId="174" fontId="34" fillId="0" borderId="3" xfId="6" applyFont="1" applyBorder="1" applyAlignment="1">
      <alignment horizontal="left" vertical="center" wrapText="1"/>
    </xf>
    <xf numFmtId="174" fontId="34" fillId="0" borderId="4" xfId="6" applyFont="1" applyBorder="1" applyAlignment="1">
      <alignment horizontal="left" vertical="center" wrapText="1"/>
    </xf>
    <xf numFmtId="0" fontId="65" fillId="0" borderId="3" xfId="0" applyFont="1" applyBorder="1" applyAlignment="1">
      <alignment vertical="center" wrapText="1"/>
    </xf>
    <xf numFmtId="0" fontId="65" fillId="0" borderId="4" xfId="0" applyFont="1" applyBorder="1" applyAlignment="1">
      <alignment vertical="center" wrapText="1"/>
    </xf>
    <xf numFmtId="0" fontId="63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7" xfId="0" applyFont="1" applyBorder="1" applyAlignment="1">
      <alignment horizontal="right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175" fontId="2" fillId="0" borderId="8" xfId="0" applyNumberFormat="1" applyFont="1" applyBorder="1" applyAlignment="1">
      <alignment horizontal="center" vertical="center"/>
    </xf>
    <xf numFmtId="164" fontId="28" fillId="0" borderId="8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" fillId="0" borderId="0" xfId="0" applyFont="1" applyFill="1" applyAlignment="1">
      <alignment horizontal="center"/>
    </xf>
    <xf numFmtId="0" fontId="66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/>
    <xf numFmtId="0" fontId="67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3" fillId="0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8" xfId="7" applyNumberFormat="1" applyFont="1" applyFill="1" applyBorder="1" applyAlignment="1">
      <alignment horizontal="center" vertical="center"/>
    </xf>
    <xf numFmtId="14" fontId="0" fillId="0" borderId="0" xfId="0" applyNumberFormat="1"/>
    <xf numFmtId="0" fontId="69" fillId="0" borderId="17" xfId="0" applyFont="1" applyBorder="1" applyAlignment="1">
      <alignment horizontal="center" vertical="center" wrapText="1"/>
    </xf>
    <xf numFmtId="0" fontId="70" fillId="0" borderId="17" xfId="0" applyFont="1" applyBorder="1" applyAlignment="1">
      <alignment horizontal="left" wrapText="1"/>
    </xf>
    <xf numFmtId="164" fontId="70" fillId="0" borderId="17" xfId="0" applyNumberFormat="1" applyFont="1" applyBorder="1" applyAlignment="1">
      <alignment horizontal="center" wrapText="1"/>
    </xf>
    <xf numFmtId="0" fontId="70" fillId="0" borderId="18" xfId="0" applyFont="1" applyBorder="1" applyAlignment="1">
      <alignment horizontal="left" wrapText="1"/>
    </xf>
    <xf numFmtId="164" fontId="70" fillId="0" borderId="18" xfId="0" applyNumberFormat="1" applyFont="1" applyBorder="1" applyAlignment="1">
      <alignment horizontal="center" wrapText="1"/>
    </xf>
    <xf numFmtId="0" fontId="70" fillId="0" borderId="8" xfId="0" applyFont="1" applyFill="1" applyBorder="1" applyAlignment="1">
      <alignment horizontal="center" wrapText="1"/>
    </xf>
    <xf numFmtId="164" fontId="0" fillId="0" borderId="8" xfId="0" applyNumberFormat="1" applyBorder="1" applyAlignment="1">
      <alignment horizontal="center"/>
    </xf>
  </cellXfs>
  <cellStyles count="8">
    <cellStyle name="Comma" xfId="2" builtinId="3"/>
    <cellStyle name="Comma 2" xfId="6"/>
    <cellStyle name="Normal" xfId="0" builtinId="0"/>
    <cellStyle name="Normal 2" xfId="3"/>
    <cellStyle name="Normal 6" xfId="7"/>
    <cellStyle name="Normal_AR-00-01" xfId="4"/>
    <cellStyle name="Normal_UB2000-12" xfId="5"/>
    <cellStyle name="RowLevel_3" xfId="1" builtinId="1" iLevel="2"/>
  </cellStyles>
  <dxfs count="1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niltsuulga%202014/9%20sar/funds-hudulmur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ХС"/>
      <sheetName val="ЖдҮ"/>
      <sheetName val="ХЭдСАН"/>
      <sheetName val="СХС-1"/>
      <sheetName val="СХС-2"/>
    </sheetNames>
    <sheetDataSet>
      <sheetData sheetId="0" refreshError="1"/>
      <sheetData sheetId="1" refreshError="1"/>
      <sheetData sheetId="2" refreshError="1"/>
      <sheetData sheetId="3">
        <row r="33">
          <cell r="C33">
            <v>234590</v>
          </cell>
        </row>
        <row r="34">
          <cell r="C34">
            <v>182000</v>
          </cell>
        </row>
        <row r="35">
          <cell r="C35">
            <v>226000</v>
          </cell>
        </row>
        <row r="36">
          <cell r="C36">
            <v>146540</v>
          </cell>
        </row>
        <row r="37">
          <cell r="C37">
            <v>134000</v>
          </cell>
        </row>
        <row r="38">
          <cell r="C38">
            <v>175000</v>
          </cell>
        </row>
        <row r="39">
          <cell r="C39">
            <v>195000</v>
          </cell>
        </row>
        <row r="40">
          <cell r="C40">
            <v>181500</v>
          </cell>
        </row>
        <row r="41">
          <cell r="C41">
            <v>177000</v>
          </cell>
        </row>
        <row r="42">
          <cell r="C42">
            <v>161000</v>
          </cell>
        </row>
        <row r="43">
          <cell r="C43">
            <v>150000</v>
          </cell>
        </row>
        <row r="44">
          <cell r="C44">
            <v>180000</v>
          </cell>
        </row>
        <row r="45">
          <cell r="C45">
            <v>276500</v>
          </cell>
        </row>
        <row r="46">
          <cell r="C46">
            <v>1058000</v>
          </cell>
        </row>
        <row r="47">
          <cell r="C47">
            <v>248500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H8" sqref="H8"/>
    </sheetView>
  </sheetViews>
  <sheetFormatPr defaultRowHeight="11.25"/>
  <cols>
    <col min="1" max="1" width="24.5703125" style="31" customWidth="1"/>
    <col min="2" max="2" width="4.7109375" style="5" customWidth="1"/>
    <col min="3" max="3" width="8.85546875" style="5" customWidth="1"/>
    <col min="4" max="4" width="9.5703125" style="5" customWidth="1"/>
    <col min="5" max="5" width="8.85546875" style="5" customWidth="1"/>
    <col min="6" max="6" width="5.85546875" style="5" customWidth="1"/>
    <col min="7" max="7" width="5.5703125" style="5" customWidth="1"/>
    <col min="8" max="8" width="8.85546875" style="2" customWidth="1"/>
    <col min="9" max="256" width="9.140625" style="2"/>
    <col min="257" max="257" width="24.5703125" style="2" customWidth="1"/>
    <col min="258" max="258" width="4.7109375" style="2" customWidth="1"/>
    <col min="259" max="259" width="8.85546875" style="2" customWidth="1"/>
    <col min="260" max="260" width="9.5703125" style="2" customWidth="1"/>
    <col min="261" max="261" width="8.85546875" style="2" customWidth="1"/>
    <col min="262" max="262" width="5.85546875" style="2" customWidth="1"/>
    <col min="263" max="263" width="5.5703125" style="2" customWidth="1"/>
    <col min="264" max="264" width="8.85546875" style="2" customWidth="1"/>
    <col min="265" max="512" width="9.140625" style="2"/>
    <col min="513" max="513" width="24.5703125" style="2" customWidth="1"/>
    <col min="514" max="514" width="4.7109375" style="2" customWidth="1"/>
    <col min="515" max="515" width="8.85546875" style="2" customWidth="1"/>
    <col min="516" max="516" width="9.5703125" style="2" customWidth="1"/>
    <col min="517" max="517" width="8.85546875" style="2" customWidth="1"/>
    <col min="518" max="518" width="5.85546875" style="2" customWidth="1"/>
    <col min="519" max="519" width="5.5703125" style="2" customWidth="1"/>
    <col min="520" max="520" width="8.85546875" style="2" customWidth="1"/>
    <col min="521" max="768" width="9.140625" style="2"/>
    <col min="769" max="769" width="24.5703125" style="2" customWidth="1"/>
    <col min="770" max="770" width="4.7109375" style="2" customWidth="1"/>
    <col min="771" max="771" width="8.85546875" style="2" customWidth="1"/>
    <col min="772" max="772" width="9.5703125" style="2" customWidth="1"/>
    <col min="773" max="773" width="8.85546875" style="2" customWidth="1"/>
    <col min="774" max="774" width="5.85546875" style="2" customWidth="1"/>
    <col min="775" max="775" width="5.5703125" style="2" customWidth="1"/>
    <col min="776" max="776" width="8.85546875" style="2" customWidth="1"/>
    <col min="777" max="1024" width="9.140625" style="2"/>
    <col min="1025" max="1025" width="24.5703125" style="2" customWidth="1"/>
    <col min="1026" max="1026" width="4.7109375" style="2" customWidth="1"/>
    <col min="1027" max="1027" width="8.85546875" style="2" customWidth="1"/>
    <col min="1028" max="1028" width="9.5703125" style="2" customWidth="1"/>
    <col min="1029" max="1029" width="8.85546875" style="2" customWidth="1"/>
    <col min="1030" max="1030" width="5.85546875" style="2" customWidth="1"/>
    <col min="1031" max="1031" width="5.5703125" style="2" customWidth="1"/>
    <col min="1032" max="1032" width="8.85546875" style="2" customWidth="1"/>
    <col min="1033" max="1280" width="9.140625" style="2"/>
    <col min="1281" max="1281" width="24.5703125" style="2" customWidth="1"/>
    <col min="1282" max="1282" width="4.7109375" style="2" customWidth="1"/>
    <col min="1283" max="1283" width="8.85546875" style="2" customWidth="1"/>
    <col min="1284" max="1284" width="9.5703125" style="2" customWidth="1"/>
    <col min="1285" max="1285" width="8.85546875" style="2" customWidth="1"/>
    <col min="1286" max="1286" width="5.85546875" style="2" customWidth="1"/>
    <col min="1287" max="1287" width="5.5703125" style="2" customWidth="1"/>
    <col min="1288" max="1288" width="8.85546875" style="2" customWidth="1"/>
    <col min="1289" max="1536" width="9.140625" style="2"/>
    <col min="1537" max="1537" width="24.5703125" style="2" customWidth="1"/>
    <col min="1538" max="1538" width="4.7109375" style="2" customWidth="1"/>
    <col min="1539" max="1539" width="8.85546875" style="2" customWidth="1"/>
    <col min="1540" max="1540" width="9.5703125" style="2" customWidth="1"/>
    <col min="1541" max="1541" width="8.85546875" style="2" customWidth="1"/>
    <col min="1542" max="1542" width="5.85546875" style="2" customWidth="1"/>
    <col min="1543" max="1543" width="5.5703125" style="2" customWidth="1"/>
    <col min="1544" max="1544" width="8.85546875" style="2" customWidth="1"/>
    <col min="1545" max="1792" width="9.140625" style="2"/>
    <col min="1793" max="1793" width="24.5703125" style="2" customWidth="1"/>
    <col min="1794" max="1794" width="4.7109375" style="2" customWidth="1"/>
    <col min="1795" max="1795" width="8.85546875" style="2" customWidth="1"/>
    <col min="1796" max="1796" width="9.5703125" style="2" customWidth="1"/>
    <col min="1797" max="1797" width="8.85546875" style="2" customWidth="1"/>
    <col min="1798" max="1798" width="5.85546875" style="2" customWidth="1"/>
    <col min="1799" max="1799" width="5.5703125" style="2" customWidth="1"/>
    <col min="1800" max="1800" width="8.85546875" style="2" customWidth="1"/>
    <col min="1801" max="2048" width="9.140625" style="2"/>
    <col min="2049" max="2049" width="24.5703125" style="2" customWidth="1"/>
    <col min="2050" max="2050" width="4.7109375" style="2" customWidth="1"/>
    <col min="2051" max="2051" width="8.85546875" style="2" customWidth="1"/>
    <col min="2052" max="2052" width="9.5703125" style="2" customWidth="1"/>
    <col min="2053" max="2053" width="8.85546875" style="2" customWidth="1"/>
    <col min="2054" max="2054" width="5.85546875" style="2" customWidth="1"/>
    <col min="2055" max="2055" width="5.5703125" style="2" customWidth="1"/>
    <col min="2056" max="2056" width="8.85546875" style="2" customWidth="1"/>
    <col min="2057" max="2304" width="9.140625" style="2"/>
    <col min="2305" max="2305" width="24.5703125" style="2" customWidth="1"/>
    <col min="2306" max="2306" width="4.7109375" style="2" customWidth="1"/>
    <col min="2307" max="2307" width="8.85546875" style="2" customWidth="1"/>
    <col min="2308" max="2308" width="9.5703125" style="2" customWidth="1"/>
    <col min="2309" max="2309" width="8.85546875" style="2" customWidth="1"/>
    <col min="2310" max="2310" width="5.85546875" style="2" customWidth="1"/>
    <col min="2311" max="2311" width="5.5703125" style="2" customWidth="1"/>
    <col min="2312" max="2312" width="8.85546875" style="2" customWidth="1"/>
    <col min="2313" max="2560" width="9.140625" style="2"/>
    <col min="2561" max="2561" width="24.5703125" style="2" customWidth="1"/>
    <col min="2562" max="2562" width="4.7109375" style="2" customWidth="1"/>
    <col min="2563" max="2563" width="8.85546875" style="2" customWidth="1"/>
    <col min="2564" max="2564" width="9.5703125" style="2" customWidth="1"/>
    <col min="2565" max="2565" width="8.85546875" style="2" customWidth="1"/>
    <col min="2566" max="2566" width="5.85546875" style="2" customWidth="1"/>
    <col min="2567" max="2567" width="5.5703125" style="2" customWidth="1"/>
    <col min="2568" max="2568" width="8.85546875" style="2" customWidth="1"/>
    <col min="2569" max="2816" width="9.140625" style="2"/>
    <col min="2817" max="2817" width="24.5703125" style="2" customWidth="1"/>
    <col min="2818" max="2818" width="4.7109375" style="2" customWidth="1"/>
    <col min="2819" max="2819" width="8.85546875" style="2" customWidth="1"/>
    <col min="2820" max="2820" width="9.5703125" style="2" customWidth="1"/>
    <col min="2821" max="2821" width="8.85546875" style="2" customWidth="1"/>
    <col min="2822" max="2822" width="5.85546875" style="2" customWidth="1"/>
    <col min="2823" max="2823" width="5.5703125" style="2" customWidth="1"/>
    <col min="2824" max="2824" width="8.85546875" style="2" customWidth="1"/>
    <col min="2825" max="3072" width="9.140625" style="2"/>
    <col min="3073" max="3073" width="24.5703125" style="2" customWidth="1"/>
    <col min="3074" max="3074" width="4.7109375" style="2" customWidth="1"/>
    <col min="3075" max="3075" width="8.85546875" style="2" customWidth="1"/>
    <col min="3076" max="3076" width="9.5703125" style="2" customWidth="1"/>
    <col min="3077" max="3077" width="8.85546875" style="2" customWidth="1"/>
    <col min="3078" max="3078" width="5.85546875" style="2" customWidth="1"/>
    <col min="3079" max="3079" width="5.5703125" style="2" customWidth="1"/>
    <col min="3080" max="3080" width="8.85546875" style="2" customWidth="1"/>
    <col min="3081" max="3328" width="9.140625" style="2"/>
    <col min="3329" max="3329" width="24.5703125" style="2" customWidth="1"/>
    <col min="3330" max="3330" width="4.7109375" style="2" customWidth="1"/>
    <col min="3331" max="3331" width="8.85546875" style="2" customWidth="1"/>
    <col min="3332" max="3332" width="9.5703125" style="2" customWidth="1"/>
    <col min="3333" max="3333" width="8.85546875" style="2" customWidth="1"/>
    <col min="3334" max="3334" width="5.85546875" style="2" customWidth="1"/>
    <col min="3335" max="3335" width="5.5703125" style="2" customWidth="1"/>
    <col min="3336" max="3336" width="8.85546875" style="2" customWidth="1"/>
    <col min="3337" max="3584" width="9.140625" style="2"/>
    <col min="3585" max="3585" width="24.5703125" style="2" customWidth="1"/>
    <col min="3586" max="3586" width="4.7109375" style="2" customWidth="1"/>
    <col min="3587" max="3587" width="8.85546875" style="2" customWidth="1"/>
    <col min="3588" max="3588" width="9.5703125" style="2" customWidth="1"/>
    <col min="3589" max="3589" width="8.85546875" style="2" customWidth="1"/>
    <col min="3590" max="3590" width="5.85546875" style="2" customWidth="1"/>
    <col min="3591" max="3591" width="5.5703125" style="2" customWidth="1"/>
    <col min="3592" max="3592" width="8.85546875" style="2" customWidth="1"/>
    <col min="3593" max="3840" width="9.140625" style="2"/>
    <col min="3841" max="3841" width="24.5703125" style="2" customWidth="1"/>
    <col min="3842" max="3842" width="4.7109375" style="2" customWidth="1"/>
    <col min="3843" max="3843" width="8.85546875" style="2" customWidth="1"/>
    <col min="3844" max="3844" width="9.5703125" style="2" customWidth="1"/>
    <col min="3845" max="3845" width="8.85546875" style="2" customWidth="1"/>
    <col min="3846" max="3846" width="5.85546875" style="2" customWidth="1"/>
    <col min="3847" max="3847" width="5.5703125" style="2" customWidth="1"/>
    <col min="3848" max="3848" width="8.85546875" style="2" customWidth="1"/>
    <col min="3849" max="4096" width="9.140625" style="2"/>
    <col min="4097" max="4097" width="24.5703125" style="2" customWidth="1"/>
    <col min="4098" max="4098" width="4.7109375" style="2" customWidth="1"/>
    <col min="4099" max="4099" width="8.85546875" style="2" customWidth="1"/>
    <col min="4100" max="4100" width="9.5703125" style="2" customWidth="1"/>
    <col min="4101" max="4101" width="8.85546875" style="2" customWidth="1"/>
    <col min="4102" max="4102" width="5.85546875" style="2" customWidth="1"/>
    <col min="4103" max="4103" width="5.5703125" style="2" customWidth="1"/>
    <col min="4104" max="4104" width="8.85546875" style="2" customWidth="1"/>
    <col min="4105" max="4352" width="9.140625" style="2"/>
    <col min="4353" max="4353" width="24.5703125" style="2" customWidth="1"/>
    <col min="4354" max="4354" width="4.7109375" style="2" customWidth="1"/>
    <col min="4355" max="4355" width="8.85546875" style="2" customWidth="1"/>
    <col min="4356" max="4356" width="9.5703125" style="2" customWidth="1"/>
    <col min="4357" max="4357" width="8.85546875" style="2" customWidth="1"/>
    <col min="4358" max="4358" width="5.85546875" style="2" customWidth="1"/>
    <col min="4359" max="4359" width="5.5703125" style="2" customWidth="1"/>
    <col min="4360" max="4360" width="8.85546875" style="2" customWidth="1"/>
    <col min="4361" max="4608" width="9.140625" style="2"/>
    <col min="4609" max="4609" width="24.5703125" style="2" customWidth="1"/>
    <col min="4610" max="4610" width="4.7109375" style="2" customWidth="1"/>
    <col min="4611" max="4611" width="8.85546875" style="2" customWidth="1"/>
    <col min="4612" max="4612" width="9.5703125" style="2" customWidth="1"/>
    <col min="4613" max="4613" width="8.85546875" style="2" customWidth="1"/>
    <col min="4614" max="4614" width="5.85546875" style="2" customWidth="1"/>
    <col min="4615" max="4615" width="5.5703125" style="2" customWidth="1"/>
    <col min="4616" max="4616" width="8.85546875" style="2" customWidth="1"/>
    <col min="4617" max="4864" width="9.140625" style="2"/>
    <col min="4865" max="4865" width="24.5703125" style="2" customWidth="1"/>
    <col min="4866" max="4866" width="4.7109375" style="2" customWidth="1"/>
    <col min="4867" max="4867" width="8.85546875" style="2" customWidth="1"/>
    <col min="4868" max="4868" width="9.5703125" style="2" customWidth="1"/>
    <col min="4869" max="4869" width="8.85546875" style="2" customWidth="1"/>
    <col min="4870" max="4870" width="5.85546875" style="2" customWidth="1"/>
    <col min="4871" max="4871" width="5.5703125" style="2" customWidth="1"/>
    <col min="4872" max="4872" width="8.85546875" style="2" customWidth="1"/>
    <col min="4873" max="5120" width="9.140625" style="2"/>
    <col min="5121" max="5121" width="24.5703125" style="2" customWidth="1"/>
    <col min="5122" max="5122" width="4.7109375" style="2" customWidth="1"/>
    <col min="5123" max="5123" width="8.85546875" style="2" customWidth="1"/>
    <col min="5124" max="5124" width="9.5703125" style="2" customWidth="1"/>
    <col min="5125" max="5125" width="8.85546875" style="2" customWidth="1"/>
    <col min="5126" max="5126" width="5.85546875" style="2" customWidth="1"/>
    <col min="5127" max="5127" width="5.5703125" style="2" customWidth="1"/>
    <col min="5128" max="5128" width="8.85546875" style="2" customWidth="1"/>
    <col min="5129" max="5376" width="9.140625" style="2"/>
    <col min="5377" max="5377" width="24.5703125" style="2" customWidth="1"/>
    <col min="5378" max="5378" width="4.7109375" style="2" customWidth="1"/>
    <col min="5379" max="5379" width="8.85546875" style="2" customWidth="1"/>
    <col min="5380" max="5380" width="9.5703125" style="2" customWidth="1"/>
    <col min="5381" max="5381" width="8.85546875" style="2" customWidth="1"/>
    <col min="5382" max="5382" width="5.85546875" style="2" customWidth="1"/>
    <col min="5383" max="5383" width="5.5703125" style="2" customWidth="1"/>
    <col min="5384" max="5384" width="8.85546875" style="2" customWidth="1"/>
    <col min="5385" max="5632" width="9.140625" style="2"/>
    <col min="5633" max="5633" width="24.5703125" style="2" customWidth="1"/>
    <col min="5634" max="5634" width="4.7109375" style="2" customWidth="1"/>
    <col min="5635" max="5635" width="8.85546875" style="2" customWidth="1"/>
    <col min="5636" max="5636" width="9.5703125" style="2" customWidth="1"/>
    <col min="5637" max="5637" width="8.85546875" style="2" customWidth="1"/>
    <col min="5638" max="5638" width="5.85546875" style="2" customWidth="1"/>
    <col min="5639" max="5639" width="5.5703125" style="2" customWidth="1"/>
    <col min="5640" max="5640" width="8.85546875" style="2" customWidth="1"/>
    <col min="5641" max="5888" width="9.140625" style="2"/>
    <col min="5889" max="5889" width="24.5703125" style="2" customWidth="1"/>
    <col min="5890" max="5890" width="4.7109375" style="2" customWidth="1"/>
    <col min="5891" max="5891" width="8.85546875" style="2" customWidth="1"/>
    <col min="5892" max="5892" width="9.5703125" style="2" customWidth="1"/>
    <col min="5893" max="5893" width="8.85546875" style="2" customWidth="1"/>
    <col min="5894" max="5894" width="5.85546875" style="2" customWidth="1"/>
    <col min="5895" max="5895" width="5.5703125" style="2" customWidth="1"/>
    <col min="5896" max="5896" width="8.85546875" style="2" customWidth="1"/>
    <col min="5897" max="6144" width="9.140625" style="2"/>
    <col min="6145" max="6145" width="24.5703125" style="2" customWidth="1"/>
    <col min="6146" max="6146" width="4.7109375" style="2" customWidth="1"/>
    <col min="6147" max="6147" width="8.85546875" style="2" customWidth="1"/>
    <col min="6148" max="6148" width="9.5703125" style="2" customWidth="1"/>
    <col min="6149" max="6149" width="8.85546875" style="2" customWidth="1"/>
    <col min="6150" max="6150" width="5.85546875" style="2" customWidth="1"/>
    <col min="6151" max="6151" width="5.5703125" style="2" customWidth="1"/>
    <col min="6152" max="6152" width="8.85546875" style="2" customWidth="1"/>
    <col min="6153" max="6400" width="9.140625" style="2"/>
    <col min="6401" max="6401" width="24.5703125" style="2" customWidth="1"/>
    <col min="6402" max="6402" width="4.7109375" style="2" customWidth="1"/>
    <col min="6403" max="6403" width="8.85546875" style="2" customWidth="1"/>
    <col min="6404" max="6404" width="9.5703125" style="2" customWidth="1"/>
    <col min="6405" max="6405" width="8.85546875" style="2" customWidth="1"/>
    <col min="6406" max="6406" width="5.85546875" style="2" customWidth="1"/>
    <col min="6407" max="6407" width="5.5703125" style="2" customWidth="1"/>
    <col min="6408" max="6408" width="8.85546875" style="2" customWidth="1"/>
    <col min="6409" max="6656" width="9.140625" style="2"/>
    <col min="6657" max="6657" width="24.5703125" style="2" customWidth="1"/>
    <col min="6658" max="6658" width="4.7109375" style="2" customWidth="1"/>
    <col min="6659" max="6659" width="8.85546875" style="2" customWidth="1"/>
    <col min="6660" max="6660" width="9.5703125" style="2" customWidth="1"/>
    <col min="6661" max="6661" width="8.85546875" style="2" customWidth="1"/>
    <col min="6662" max="6662" width="5.85546875" style="2" customWidth="1"/>
    <col min="6663" max="6663" width="5.5703125" style="2" customWidth="1"/>
    <col min="6664" max="6664" width="8.85546875" style="2" customWidth="1"/>
    <col min="6665" max="6912" width="9.140625" style="2"/>
    <col min="6913" max="6913" width="24.5703125" style="2" customWidth="1"/>
    <col min="6914" max="6914" width="4.7109375" style="2" customWidth="1"/>
    <col min="6915" max="6915" width="8.85546875" style="2" customWidth="1"/>
    <col min="6916" max="6916" width="9.5703125" style="2" customWidth="1"/>
    <col min="6917" max="6917" width="8.85546875" style="2" customWidth="1"/>
    <col min="6918" max="6918" width="5.85546875" style="2" customWidth="1"/>
    <col min="6919" max="6919" width="5.5703125" style="2" customWidth="1"/>
    <col min="6920" max="6920" width="8.85546875" style="2" customWidth="1"/>
    <col min="6921" max="7168" width="9.140625" style="2"/>
    <col min="7169" max="7169" width="24.5703125" style="2" customWidth="1"/>
    <col min="7170" max="7170" width="4.7109375" style="2" customWidth="1"/>
    <col min="7171" max="7171" width="8.85546875" style="2" customWidth="1"/>
    <col min="7172" max="7172" width="9.5703125" style="2" customWidth="1"/>
    <col min="7173" max="7173" width="8.85546875" style="2" customWidth="1"/>
    <col min="7174" max="7174" width="5.85546875" style="2" customWidth="1"/>
    <col min="7175" max="7175" width="5.5703125" style="2" customWidth="1"/>
    <col min="7176" max="7176" width="8.85546875" style="2" customWidth="1"/>
    <col min="7177" max="7424" width="9.140625" style="2"/>
    <col min="7425" max="7425" width="24.5703125" style="2" customWidth="1"/>
    <col min="7426" max="7426" width="4.7109375" style="2" customWidth="1"/>
    <col min="7427" max="7427" width="8.85546875" style="2" customWidth="1"/>
    <col min="7428" max="7428" width="9.5703125" style="2" customWidth="1"/>
    <col min="7429" max="7429" width="8.85546875" style="2" customWidth="1"/>
    <col min="7430" max="7430" width="5.85546875" style="2" customWidth="1"/>
    <col min="7431" max="7431" width="5.5703125" style="2" customWidth="1"/>
    <col min="7432" max="7432" width="8.85546875" style="2" customWidth="1"/>
    <col min="7433" max="7680" width="9.140625" style="2"/>
    <col min="7681" max="7681" width="24.5703125" style="2" customWidth="1"/>
    <col min="7682" max="7682" width="4.7109375" style="2" customWidth="1"/>
    <col min="7683" max="7683" width="8.85546875" style="2" customWidth="1"/>
    <col min="7684" max="7684" width="9.5703125" style="2" customWidth="1"/>
    <col min="7685" max="7685" width="8.85546875" style="2" customWidth="1"/>
    <col min="7686" max="7686" width="5.85546875" style="2" customWidth="1"/>
    <col min="7687" max="7687" width="5.5703125" style="2" customWidth="1"/>
    <col min="7688" max="7688" width="8.85546875" style="2" customWidth="1"/>
    <col min="7689" max="7936" width="9.140625" style="2"/>
    <col min="7937" max="7937" width="24.5703125" style="2" customWidth="1"/>
    <col min="7938" max="7938" width="4.7109375" style="2" customWidth="1"/>
    <col min="7939" max="7939" width="8.85546875" style="2" customWidth="1"/>
    <col min="7940" max="7940" width="9.5703125" style="2" customWidth="1"/>
    <col min="7941" max="7941" width="8.85546875" style="2" customWidth="1"/>
    <col min="7942" max="7942" width="5.85546875" style="2" customWidth="1"/>
    <col min="7943" max="7943" width="5.5703125" style="2" customWidth="1"/>
    <col min="7944" max="7944" width="8.85546875" style="2" customWidth="1"/>
    <col min="7945" max="8192" width="9.140625" style="2"/>
    <col min="8193" max="8193" width="24.5703125" style="2" customWidth="1"/>
    <col min="8194" max="8194" width="4.7109375" style="2" customWidth="1"/>
    <col min="8195" max="8195" width="8.85546875" style="2" customWidth="1"/>
    <col min="8196" max="8196" width="9.5703125" style="2" customWidth="1"/>
    <col min="8197" max="8197" width="8.85546875" style="2" customWidth="1"/>
    <col min="8198" max="8198" width="5.85546875" style="2" customWidth="1"/>
    <col min="8199" max="8199" width="5.5703125" style="2" customWidth="1"/>
    <col min="8200" max="8200" width="8.85546875" style="2" customWidth="1"/>
    <col min="8201" max="8448" width="9.140625" style="2"/>
    <col min="8449" max="8449" width="24.5703125" style="2" customWidth="1"/>
    <col min="8450" max="8450" width="4.7109375" style="2" customWidth="1"/>
    <col min="8451" max="8451" width="8.85546875" style="2" customWidth="1"/>
    <col min="8452" max="8452" width="9.5703125" style="2" customWidth="1"/>
    <col min="8453" max="8453" width="8.85546875" style="2" customWidth="1"/>
    <col min="8454" max="8454" width="5.85546875" style="2" customWidth="1"/>
    <col min="8455" max="8455" width="5.5703125" style="2" customWidth="1"/>
    <col min="8456" max="8456" width="8.85546875" style="2" customWidth="1"/>
    <col min="8457" max="8704" width="9.140625" style="2"/>
    <col min="8705" max="8705" width="24.5703125" style="2" customWidth="1"/>
    <col min="8706" max="8706" width="4.7109375" style="2" customWidth="1"/>
    <col min="8707" max="8707" width="8.85546875" style="2" customWidth="1"/>
    <col min="8708" max="8708" width="9.5703125" style="2" customWidth="1"/>
    <col min="8709" max="8709" width="8.85546875" style="2" customWidth="1"/>
    <col min="8710" max="8710" width="5.85546875" style="2" customWidth="1"/>
    <col min="8711" max="8711" width="5.5703125" style="2" customWidth="1"/>
    <col min="8712" max="8712" width="8.85546875" style="2" customWidth="1"/>
    <col min="8713" max="8960" width="9.140625" style="2"/>
    <col min="8961" max="8961" width="24.5703125" style="2" customWidth="1"/>
    <col min="8962" max="8962" width="4.7109375" style="2" customWidth="1"/>
    <col min="8963" max="8963" width="8.85546875" style="2" customWidth="1"/>
    <col min="8964" max="8964" width="9.5703125" style="2" customWidth="1"/>
    <col min="8965" max="8965" width="8.85546875" style="2" customWidth="1"/>
    <col min="8966" max="8966" width="5.85546875" style="2" customWidth="1"/>
    <col min="8967" max="8967" width="5.5703125" style="2" customWidth="1"/>
    <col min="8968" max="8968" width="8.85546875" style="2" customWidth="1"/>
    <col min="8969" max="9216" width="9.140625" style="2"/>
    <col min="9217" max="9217" width="24.5703125" style="2" customWidth="1"/>
    <col min="9218" max="9218" width="4.7109375" style="2" customWidth="1"/>
    <col min="9219" max="9219" width="8.85546875" style="2" customWidth="1"/>
    <col min="9220" max="9220" width="9.5703125" style="2" customWidth="1"/>
    <col min="9221" max="9221" width="8.85546875" style="2" customWidth="1"/>
    <col min="9222" max="9222" width="5.85546875" style="2" customWidth="1"/>
    <col min="9223" max="9223" width="5.5703125" style="2" customWidth="1"/>
    <col min="9224" max="9224" width="8.85546875" style="2" customWidth="1"/>
    <col min="9225" max="9472" width="9.140625" style="2"/>
    <col min="9473" max="9473" width="24.5703125" style="2" customWidth="1"/>
    <col min="9474" max="9474" width="4.7109375" style="2" customWidth="1"/>
    <col min="9475" max="9475" width="8.85546875" style="2" customWidth="1"/>
    <col min="9476" max="9476" width="9.5703125" style="2" customWidth="1"/>
    <col min="9477" max="9477" width="8.85546875" style="2" customWidth="1"/>
    <col min="9478" max="9478" width="5.85546875" style="2" customWidth="1"/>
    <col min="9479" max="9479" width="5.5703125" style="2" customWidth="1"/>
    <col min="9480" max="9480" width="8.85546875" style="2" customWidth="1"/>
    <col min="9481" max="9728" width="9.140625" style="2"/>
    <col min="9729" max="9729" width="24.5703125" style="2" customWidth="1"/>
    <col min="9730" max="9730" width="4.7109375" style="2" customWidth="1"/>
    <col min="9731" max="9731" width="8.85546875" style="2" customWidth="1"/>
    <col min="9732" max="9732" width="9.5703125" style="2" customWidth="1"/>
    <col min="9733" max="9733" width="8.85546875" style="2" customWidth="1"/>
    <col min="9734" max="9734" width="5.85546875" style="2" customWidth="1"/>
    <col min="9735" max="9735" width="5.5703125" style="2" customWidth="1"/>
    <col min="9736" max="9736" width="8.85546875" style="2" customWidth="1"/>
    <col min="9737" max="9984" width="9.140625" style="2"/>
    <col min="9985" max="9985" width="24.5703125" style="2" customWidth="1"/>
    <col min="9986" max="9986" width="4.7109375" style="2" customWidth="1"/>
    <col min="9987" max="9987" width="8.85546875" style="2" customWidth="1"/>
    <col min="9988" max="9988" width="9.5703125" style="2" customWidth="1"/>
    <col min="9989" max="9989" width="8.85546875" style="2" customWidth="1"/>
    <col min="9990" max="9990" width="5.85546875" style="2" customWidth="1"/>
    <col min="9991" max="9991" width="5.5703125" style="2" customWidth="1"/>
    <col min="9992" max="9992" width="8.85546875" style="2" customWidth="1"/>
    <col min="9993" max="10240" width="9.140625" style="2"/>
    <col min="10241" max="10241" width="24.5703125" style="2" customWidth="1"/>
    <col min="10242" max="10242" width="4.7109375" style="2" customWidth="1"/>
    <col min="10243" max="10243" width="8.85546875" style="2" customWidth="1"/>
    <col min="10244" max="10244" width="9.5703125" style="2" customWidth="1"/>
    <col min="10245" max="10245" width="8.85546875" style="2" customWidth="1"/>
    <col min="10246" max="10246" width="5.85546875" style="2" customWidth="1"/>
    <col min="10247" max="10247" width="5.5703125" style="2" customWidth="1"/>
    <col min="10248" max="10248" width="8.85546875" style="2" customWidth="1"/>
    <col min="10249" max="10496" width="9.140625" style="2"/>
    <col min="10497" max="10497" width="24.5703125" style="2" customWidth="1"/>
    <col min="10498" max="10498" width="4.7109375" style="2" customWidth="1"/>
    <col min="10499" max="10499" width="8.85546875" style="2" customWidth="1"/>
    <col min="10500" max="10500" width="9.5703125" style="2" customWidth="1"/>
    <col min="10501" max="10501" width="8.85546875" style="2" customWidth="1"/>
    <col min="10502" max="10502" width="5.85546875" style="2" customWidth="1"/>
    <col min="10503" max="10503" width="5.5703125" style="2" customWidth="1"/>
    <col min="10504" max="10504" width="8.85546875" style="2" customWidth="1"/>
    <col min="10505" max="10752" width="9.140625" style="2"/>
    <col min="10753" max="10753" width="24.5703125" style="2" customWidth="1"/>
    <col min="10754" max="10754" width="4.7109375" style="2" customWidth="1"/>
    <col min="10755" max="10755" width="8.85546875" style="2" customWidth="1"/>
    <col min="10756" max="10756" width="9.5703125" style="2" customWidth="1"/>
    <col min="10757" max="10757" width="8.85546875" style="2" customWidth="1"/>
    <col min="10758" max="10758" width="5.85546875" style="2" customWidth="1"/>
    <col min="10759" max="10759" width="5.5703125" style="2" customWidth="1"/>
    <col min="10760" max="10760" width="8.85546875" style="2" customWidth="1"/>
    <col min="10761" max="11008" width="9.140625" style="2"/>
    <col min="11009" max="11009" width="24.5703125" style="2" customWidth="1"/>
    <col min="11010" max="11010" width="4.7109375" style="2" customWidth="1"/>
    <col min="11011" max="11011" width="8.85546875" style="2" customWidth="1"/>
    <col min="11012" max="11012" width="9.5703125" style="2" customWidth="1"/>
    <col min="11013" max="11013" width="8.85546875" style="2" customWidth="1"/>
    <col min="11014" max="11014" width="5.85546875" style="2" customWidth="1"/>
    <col min="11015" max="11015" width="5.5703125" style="2" customWidth="1"/>
    <col min="11016" max="11016" width="8.85546875" style="2" customWidth="1"/>
    <col min="11017" max="11264" width="9.140625" style="2"/>
    <col min="11265" max="11265" width="24.5703125" style="2" customWidth="1"/>
    <col min="11266" max="11266" width="4.7109375" style="2" customWidth="1"/>
    <col min="11267" max="11267" width="8.85546875" style="2" customWidth="1"/>
    <col min="11268" max="11268" width="9.5703125" style="2" customWidth="1"/>
    <col min="11269" max="11269" width="8.85546875" style="2" customWidth="1"/>
    <col min="11270" max="11270" width="5.85546875" style="2" customWidth="1"/>
    <col min="11271" max="11271" width="5.5703125" style="2" customWidth="1"/>
    <col min="11272" max="11272" width="8.85546875" style="2" customWidth="1"/>
    <col min="11273" max="11520" width="9.140625" style="2"/>
    <col min="11521" max="11521" width="24.5703125" style="2" customWidth="1"/>
    <col min="11522" max="11522" width="4.7109375" style="2" customWidth="1"/>
    <col min="11523" max="11523" width="8.85546875" style="2" customWidth="1"/>
    <col min="11524" max="11524" width="9.5703125" style="2" customWidth="1"/>
    <col min="11525" max="11525" width="8.85546875" style="2" customWidth="1"/>
    <col min="11526" max="11526" width="5.85546875" style="2" customWidth="1"/>
    <col min="11527" max="11527" width="5.5703125" style="2" customWidth="1"/>
    <col min="11528" max="11528" width="8.85546875" style="2" customWidth="1"/>
    <col min="11529" max="11776" width="9.140625" style="2"/>
    <col min="11777" max="11777" width="24.5703125" style="2" customWidth="1"/>
    <col min="11778" max="11778" width="4.7109375" style="2" customWidth="1"/>
    <col min="11779" max="11779" width="8.85546875" style="2" customWidth="1"/>
    <col min="11780" max="11780" width="9.5703125" style="2" customWidth="1"/>
    <col min="11781" max="11781" width="8.85546875" style="2" customWidth="1"/>
    <col min="11782" max="11782" width="5.85546875" style="2" customWidth="1"/>
    <col min="11783" max="11783" width="5.5703125" style="2" customWidth="1"/>
    <col min="11784" max="11784" width="8.85546875" style="2" customWidth="1"/>
    <col min="11785" max="12032" width="9.140625" style="2"/>
    <col min="12033" max="12033" width="24.5703125" style="2" customWidth="1"/>
    <col min="12034" max="12034" width="4.7109375" style="2" customWidth="1"/>
    <col min="12035" max="12035" width="8.85546875" style="2" customWidth="1"/>
    <col min="12036" max="12036" width="9.5703125" style="2" customWidth="1"/>
    <col min="12037" max="12037" width="8.85546875" style="2" customWidth="1"/>
    <col min="12038" max="12038" width="5.85546875" style="2" customWidth="1"/>
    <col min="12039" max="12039" width="5.5703125" style="2" customWidth="1"/>
    <col min="12040" max="12040" width="8.85546875" style="2" customWidth="1"/>
    <col min="12041" max="12288" width="9.140625" style="2"/>
    <col min="12289" max="12289" width="24.5703125" style="2" customWidth="1"/>
    <col min="12290" max="12290" width="4.7109375" style="2" customWidth="1"/>
    <col min="12291" max="12291" width="8.85546875" style="2" customWidth="1"/>
    <col min="12292" max="12292" width="9.5703125" style="2" customWidth="1"/>
    <col min="12293" max="12293" width="8.85546875" style="2" customWidth="1"/>
    <col min="12294" max="12294" width="5.85546875" style="2" customWidth="1"/>
    <col min="12295" max="12295" width="5.5703125" style="2" customWidth="1"/>
    <col min="12296" max="12296" width="8.85546875" style="2" customWidth="1"/>
    <col min="12297" max="12544" width="9.140625" style="2"/>
    <col min="12545" max="12545" width="24.5703125" style="2" customWidth="1"/>
    <col min="12546" max="12546" width="4.7109375" style="2" customWidth="1"/>
    <col min="12547" max="12547" width="8.85546875" style="2" customWidth="1"/>
    <col min="12548" max="12548" width="9.5703125" style="2" customWidth="1"/>
    <col min="12549" max="12549" width="8.85546875" style="2" customWidth="1"/>
    <col min="12550" max="12550" width="5.85546875" style="2" customWidth="1"/>
    <col min="12551" max="12551" width="5.5703125" style="2" customWidth="1"/>
    <col min="12552" max="12552" width="8.85546875" style="2" customWidth="1"/>
    <col min="12553" max="12800" width="9.140625" style="2"/>
    <col min="12801" max="12801" width="24.5703125" style="2" customWidth="1"/>
    <col min="12802" max="12802" width="4.7109375" style="2" customWidth="1"/>
    <col min="12803" max="12803" width="8.85546875" style="2" customWidth="1"/>
    <col min="12804" max="12804" width="9.5703125" style="2" customWidth="1"/>
    <col min="12805" max="12805" width="8.85546875" style="2" customWidth="1"/>
    <col min="12806" max="12806" width="5.85546875" style="2" customWidth="1"/>
    <col min="12807" max="12807" width="5.5703125" style="2" customWidth="1"/>
    <col min="12808" max="12808" width="8.85546875" style="2" customWidth="1"/>
    <col min="12809" max="13056" width="9.140625" style="2"/>
    <col min="13057" max="13057" width="24.5703125" style="2" customWidth="1"/>
    <col min="13058" max="13058" width="4.7109375" style="2" customWidth="1"/>
    <col min="13059" max="13059" width="8.85546875" style="2" customWidth="1"/>
    <col min="13060" max="13060" width="9.5703125" style="2" customWidth="1"/>
    <col min="13061" max="13061" width="8.85546875" style="2" customWidth="1"/>
    <col min="13062" max="13062" width="5.85546875" style="2" customWidth="1"/>
    <col min="13063" max="13063" width="5.5703125" style="2" customWidth="1"/>
    <col min="13064" max="13064" width="8.85546875" style="2" customWidth="1"/>
    <col min="13065" max="13312" width="9.140625" style="2"/>
    <col min="13313" max="13313" width="24.5703125" style="2" customWidth="1"/>
    <col min="13314" max="13314" width="4.7109375" style="2" customWidth="1"/>
    <col min="13315" max="13315" width="8.85546875" style="2" customWidth="1"/>
    <col min="13316" max="13316" width="9.5703125" style="2" customWidth="1"/>
    <col min="13317" max="13317" width="8.85546875" style="2" customWidth="1"/>
    <col min="13318" max="13318" width="5.85546875" style="2" customWidth="1"/>
    <col min="13319" max="13319" width="5.5703125" style="2" customWidth="1"/>
    <col min="13320" max="13320" width="8.85546875" style="2" customWidth="1"/>
    <col min="13321" max="13568" width="9.140625" style="2"/>
    <col min="13569" max="13569" width="24.5703125" style="2" customWidth="1"/>
    <col min="13570" max="13570" width="4.7109375" style="2" customWidth="1"/>
    <col min="13571" max="13571" width="8.85546875" style="2" customWidth="1"/>
    <col min="13572" max="13572" width="9.5703125" style="2" customWidth="1"/>
    <col min="13573" max="13573" width="8.85546875" style="2" customWidth="1"/>
    <col min="13574" max="13574" width="5.85546875" style="2" customWidth="1"/>
    <col min="13575" max="13575" width="5.5703125" style="2" customWidth="1"/>
    <col min="13576" max="13576" width="8.85546875" style="2" customWidth="1"/>
    <col min="13577" max="13824" width="9.140625" style="2"/>
    <col min="13825" max="13825" width="24.5703125" style="2" customWidth="1"/>
    <col min="13826" max="13826" width="4.7109375" style="2" customWidth="1"/>
    <col min="13827" max="13827" width="8.85546875" style="2" customWidth="1"/>
    <col min="13828" max="13828" width="9.5703125" style="2" customWidth="1"/>
    <col min="13829" max="13829" width="8.85546875" style="2" customWidth="1"/>
    <col min="13830" max="13830" width="5.85546875" style="2" customWidth="1"/>
    <col min="13831" max="13831" width="5.5703125" style="2" customWidth="1"/>
    <col min="13832" max="13832" width="8.85546875" style="2" customWidth="1"/>
    <col min="13833" max="14080" width="9.140625" style="2"/>
    <col min="14081" max="14081" width="24.5703125" style="2" customWidth="1"/>
    <col min="14082" max="14082" width="4.7109375" style="2" customWidth="1"/>
    <col min="14083" max="14083" width="8.85546875" style="2" customWidth="1"/>
    <col min="14084" max="14084" width="9.5703125" style="2" customWidth="1"/>
    <col min="14085" max="14085" width="8.85546875" style="2" customWidth="1"/>
    <col min="14086" max="14086" width="5.85546875" style="2" customWidth="1"/>
    <col min="14087" max="14087" width="5.5703125" style="2" customWidth="1"/>
    <col min="14088" max="14088" width="8.85546875" style="2" customWidth="1"/>
    <col min="14089" max="14336" width="9.140625" style="2"/>
    <col min="14337" max="14337" width="24.5703125" style="2" customWidth="1"/>
    <col min="14338" max="14338" width="4.7109375" style="2" customWidth="1"/>
    <col min="14339" max="14339" width="8.85546875" style="2" customWidth="1"/>
    <col min="14340" max="14340" width="9.5703125" style="2" customWidth="1"/>
    <col min="14341" max="14341" width="8.85546875" style="2" customWidth="1"/>
    <col min="14342" max="14342" width="5.85546875" style="2" customWidth="1"/>
    <col min="14343" max="14343" width="5.5703125" style="2" customWidth="1"/>
    <col min="14344" max="14344" width="8.85546875" style="2" customWidth="1"/>
    <col min="14345" max="14592" width="9.140625" style="2"/>
    <col min="14593" max="14593" width="24.5703125" style="2" customWidth="1"/>
    <col min="14594" max="14594" width="4.7109375" style="2" customWidth="1"/>
    <col min="14595" max="14595" width="8.85546875" style="2" customWidth="1"/>
    <col min="14596" max="14596" width="9.5703125" style="2" customWidth="1"/>
    <col min="14597" max="14597" width="8.85546875" style="2" customWidth="1"/>
    <col min="14598" max="14598" width="5.85546875" style="2" customWidth="1"/>
    <col min="14599" max="14599" width="5.5703125" style="2" customWidth="1"/>
    <col min="14600" max="14600" width="8.85546875" style="2" customWidth="1"/>
    <col min="14601" max="14848" width="9.140625" style="2"/>
    <col min="14849" max="14849" width="24.5703125" style="2" customWidth="1"/>
    <col min="14850" max="14850" width="4.7109375" style="2" customWidth="1"/>
    <col min="14851" max="14851" width="8.85546875" style="2" customWidth="1"/>
    <col min="14852" max="14852" width="9.5703125" style="2" customWidth="1"/>
    <col min="14853" max="14853" width="8.85546875" style="2" customWidth="1"/>
    <col min="14854" max="14854" width="5.85546875" style="2" customWidth="1"/>
    <col min="14855" max="14855" width="5.5703125" style="2" customWidth="1"/>
    <col min="14856" max="14856" width="8.85546875" style="2" customWidth="1"/>
    <col min="14857" max="15104" width="9.140625" style="2"/>
    <col min="15105" max="15105" width="24.5703125" style="2" customWidth="1"/>
    <col min="15106" max="15106" width="4.7109375" style="2" customWidth="1"/>
    <col min="15107" max="15107" width="8.85546875" style="2" customWidth="1"/>
    <col min="15108" max="15108" width="9.5703125" style="2" customWidth="1"/>
    <col min="15109" max="15109" width="8.85546875" style="2" customWidth="1"/>
    <col min="15110" max="15110" width="5.85546875" style="2" customWidth="1"/>
    <col min="15111" max="15111" width="5.5703125" style="2" customWidth="1"/>
    <col min="15112" max="15112" width="8.85546875" style="2" customWidth="1"/>
    <col min="15113" max="15360" width="9.140625" style="2"/>
    <col min="15361" max="15361" width="24.5703125" style="2" customWidth="1"/>
    <col min="15362" max="15362" width="4.7109375" style="2" customWidth="1"/>
    <col min="15363" max="15363" width="8.85546875" style="2" customWidth="1"/>
    <col min="15364" max="15364" width="9.5703125" style="2" customWidth="1"/>
    <col min="15365" max="15365" width="8.85546875" style="2" customWidth="1"/>
    <col min="15366" max="15366" width="5.85546875" style="2" customWidth="1"/>
    <col min="15367" max="15367" width="5.5703125" style="2" customWidth="1"/>
    <col min="15368" max="15368" width="8.85546875" style="2" customWidth="1"/>
    <col min="15369" max="15616" width="9.140625" style="2"/>
    <col min="15617" max="15617" width="24.5703125" style="2" customWidth="1"/>
    <col min="15618" max="15618" width="4.7109375" style="2" customWidth="1"/>
    <col min="15619" max="15619" width="8.85546875" style="2" customWidth="1"/>
    <col min="15620" max="15620" width="9.5703125" style="2" customWidth="1"/>
    <col min="15621" max="15621" width="8.85546875" style="2" customWidth="1"/>
    <col min="15622" max="15622" width="5.85546875" style="2" customWidth="1"/>
    <col min="15623" max="15623" width="5.5703125" style="2" customWidth="1"/>
    <col min="15624" max="15624" width="8.85546875" style="2" customWidth="1"/>
    <col min="15625" max="15872" width="9.140625" style="2"/>
    <col min="15873" max="15873" width="24.5703125" style="2" customWidth="1"/>
    <col min="15874" max="15874" width="4.7109375" style="2" customWidth="1"/>
    <col min="15875" max="15875" width="8.85546875" style="2" customWidth="1"/>
    <col min="15876" max="15876" width="9.5703125" style="2" customWidth="1"/>
    <col min="15877" max="15877" width="8.85546875" style="2" customWidth="1"/>
    <col min="15878" max="15878" width="5.85546875" style="2" customWidth="1"/>
    <col min="15879" max="15879" width="5.5703125" style="2" customWidth="1"/>
    <col min="15880" max="15880" width="8.85546875" style="2" customWidth="1"/>
    <col min="15881" max="16128" width="9.140625" style="2"/>
    <col min="16129" max="16129" width="24.5703125" style="2" customWidth="1"/>
    <col min="16130" max="16130" width="4.7109375" style="2" customWidth="1"/>
    <col min="16131" max="16131" width="8.85546875" style="2" customWidth="1"/>
    <col min="16132" max="16132" width="9.5703125" style="2" customWidth="1"/>
    <col min="16133" max="16133" width="8.85546875" style="2" customWidth="1"/>
    <col min="16134" max="16134" width="5.85546875" style="2" customWidth="1"/>
    <col min="16135" max="16135" width="5.5703125" style="2" customWidth="1"/>
    <col min="16136" max="16136" width="8.85546875" style="2" customWidth="1"/>
    <col min="16137" max="16384" width="9.140625" style="2"/>
  </cols>
  <sheetData>
    <row r="1" spans="1:7" ht="15.7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 t="s">
        <v>1</v>
      </c>
      <c r="B2" s="4"/>
      <c r="E2" s="6" t="s">
        <v>2</v>
      </c>
      <c r="F2" s="4"/>
    </row>
    <row r="3" spans="1:7" ht="14.25" customHeight="1">
      <c r="A3" s="339" t="s">
        <v>3</v>
      </c>
      <c r="B3" s="341" t="s">
        <v>4</v>
      </c>
      <c r="C3" s="7" t="s">
        <v>5</v>
      </c>
      <c r="D3" s="343" t="s">
        <v>6</v>
      </c>
      <c r="E3" s="344"/>
      <c r="F3" s="345"/>
      <c r="G3" s="7" t="s">
        <v>7</v>
      </c>
    </row>
    <row r="4" spans="1:7" ht="14.25" customHeight="1">
      <c r="A4" s="340"/>
      <c r="B4" s="342"/>
      <c r="C4" s="8" t="s">
        <v>8</v>
      </c>
      <c r="D4" s="7" t="s">
        <v>9</v>
      </c>
      <c r="E4" s="7" t="s">
        <v>10</v>
      </c>
      <c r="F4" s="7" t="s">
        <v>11</v>
      </c>
      <c r="G4" s="8" t="s">
        <v>11</v>
      </c>
    </row>
    <row r="5" spans="1:7" s="12" customFormat="1" ht="21" customHeight="1">
      <c r="A5" s="9" t="s">
        <v>12</v>
      </c>
      <c r="B5" s="10">
        <v>1</v>
      </c>
      <c r="C5" s="11">
        <v>24436949</v>
      </c>
      <c r="D5" s="11">
        <f>SUM(D6+D28+D29)</f>
        <v>33729672</v>
      </c>
      <c r="E5" s="11">
        <f>SUM(E6+E28+E29)</f>
        <v>30092760.000000004</v>
      </c>
      <c r="F5" s="11">
        <f t="shared" ref="F5:F10" si="0">(E5/D5)*100</f>
        <v>89.217470006823675</v>
      </c>
      <c r="G5" s="11">
        <f t="shared" ref="G5:G20" si="1">(E5/C5)*100</f>
        <v>123.14450547815935</v>
      </c>
    </row>
    <row r="6" spans="1:7" ht="13.5" customHeight="1">
      <c r="A6" s="13" t="s">
        <v>13</v>
      </c>
      <c r="B6" s="14">
        <v>2</v>
      </c>
      <c r="C6" s="15">
        <v>2286262.2999999998</v>
      </c>
      <c r="D6" s="15">
        <f>D7+D25</f>
        <v>4911986.8</v>
      </c>
      <c r="E6" s="15">
        <f>E7+E25</f>
        <v>2740019.1000000006</v>
      </c>
      <c r="F6" s="15">
        <f t="shared" si="0"/>
        <v>55.782297704871695</v>
      </c>
      <c r="G6" s="15">
        <f t="shared" si="1"/>
        <v>119.84710153336302</v>
      </c>
    </row>
    <row r="7" spans="1:7" ht="15" customHeight="1">
      <c r="A7" s="13" t="s">
        <v>14</v>
      </c>
      <c r="B7" s="14">
        <v>3</v>
      </c>
      <c r="C7" s="15">
        <v>2069068.1</v>
      </c>
      <c r="D7" s="15">
        <f>SUM(D8+D15+D16+D17)</f>
        <v>2261404.4</v>
      </c>
      <c r="E7" s="15">
        <f>SUM(E8+E15+E16+E17)</f>
        <v>2291500.9000000004</v>
      </c>
      <c r="F7" s="15">
        <f t="shared" si="0"/>
        <v>101.33087651195869</v>
      </c>
      <c r="G7" s="15">
        <f t="shared" si="1"/>
        <v>110.75038564462912</v>
      </c>
    </row>
    <row r="8" spans="1:7" ht="21" customHeight="1">
      <c r="A8" s="13" t="s">
        <v>15</v>
      </c>
      <c r="B8" s="14">
        <v>4</v>
      </c>
      <c r="C8" s="15">
        <v>1545531</v>
      </c>
      <c r="D8" s="15">
        <f>SUM(D9:D14)</f>
        <v>1717404.4</v>
      </c>
      <c r="E8" s="15">
        <f>SUM(E9:E14)</f>
        <v>1818318.4000000001</v>
      </c>
      <c r="F8" s="15">
        <f t="shared" si="0"/>
        <v>105.87596025723471</v>
      </c>
      <c r="G8" s="15">
        <f t="shared" si="1"/>
        <v>117.65007625211013</v>
      </c>
    </row>
    <row r="9" spans="1:7" ht="21.75" customHeight="1">
      <c r="A9" s="16" t="s">
        <v>16</v>
      </c>
      <c r="B9" s="17"/>
      <c r="C9" s="18">
        <v>1627693.5</v>
      </c>
      <c r="D9" s="18">
        <v>1926163.4</v>
      </c>
      <c r="E9" s="18">
        <v>1943424.8</v>
      </c>
      <c r="F9" s="18">
        <f t="shared" si="0"/>
        <v>100.89615450070333</v>
      </c>
      <c r="G9" s="18">
        <f t="shared" si="1"/>
        <v>119.39746641489937</v>
      </c>
    </row>
    <row r="10" spans="1:7" ht="21.75" customHeight="1">
      <c r="A10" s="16" t="s">
        <v>17</v>
      </c>
      <c r="B10" s="17"/>
      <c r="C10" s="18">
        <v>-235014.3</v>
      </c>
      <c r="D10" s="18">
        <v>-328874</v>
      </c>
      <c r="E10" s="18">
        <v>-328874</v>
      </c>
      <c r="F10" s="18">
        <f t="shared" si="0"/>
        <v>100</v>
      </c>
      <c r="G10" s="18">
        <f>(E10/C10)*100</f>
        <v>139.93786761060923</v>
      </c>
    </row>
    <row r="11" spans="1:7" ht="21" customHeight="1">
      <c r="A11" s="19" t="s">
        <v>18</v>
      </c>
      <c r="B11" s="17">
        <v>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ht="15" customHeight="1">
      <c r="A12" s="19" t="s">
        <v>19</v>
      </c>
      <c r="B12" s="17">
        <v>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ht="21.75" customHeight="1">
      <c r="A13" s="19" t="s">
        <v>20</v>
      </c>
      <c r="B13" s="17">
        <v>7</v>
      </c>
      <c r="C13" s="18">
        <v>152851.79999999999</v>
      </c>
      <c r="D13" s="18">
        <v>120115</v>
      </c>
      <c r="E13" s="18">
        <v>203767.6</v>
      </c>
      <c r="F13" s="18">
        <f>(E13/D13)*100</f>
        <v>169.64375806518754</v>
      </c>
      <c r="G13" s="18">
        <f t="shared" si="1"/>
        <v>133.31056618240675</v>
      </c>
    </row>
    <row r="14" spans="1:7" ht="13.5" customHeight="1">
      <c r="A14" s="19" t="s">
        <v>21</v>
      </c>
      <c r="B14" s="17">
        <v>8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s="12" customFormat="1" ht="15" customHeight="1">
      <c r="A15" s="20" t="s">
        <v>22</v>
      </c>
      <c r="B15" s="14">
        <v>9</v>
      </c>
      <c r="C15" s="15">
        <v>40586.699999999997</v>
      </c>
      <c r="D15" s="15">
        <v>45067</v>
      </c>
      <c r="E15" s="15">
        <v>47666.3</v>
      </c>
      <c r="F15" s="15">
        <f t="shared" ref="F15:F20" si="2">(E15/D15)*100</f>
        <v>105.76763485477179</v>
      </c>
      <c r="G15" s="15">
        <f>(E15/C15)*100</f>
        <v>117.44315255982873</v>
      </c>
    </row>
    <row r="16" spans="1:7" ht="15" customHeight="1">
      <c r="A16" s="20" t="s">
        <v>23</v>
      </c>
      <c r="B16" s="14">
        <v>12</v>
      </c>
      <c r="C16" s="15">
        <v>205942</v>
      </c>
      <c r="D16" s="15">
        <v>205200</v>
      </c>
      <c r="E16" s="15">
        <v>229921.6</v>
      </c>
      <c r="F16" s="15">
        <f t="shared" si="2"/>
        <v>112.0475633528265</v>
      </c>
      <c r="G16" s="15">
        <f t="shared" si="1"/>
        <v>111.64386089287275</v>
      </c>
    </row>
    <row r="17" spans="1:9" ht="11.25" customHeight="1">
      <c r="A17" s="20" t="s">
        <v>24</v>
      </c>
      <c r="B17" s="14">
        <v>13</v>
      </c>
      <c r="C17" s="21">
        <v>277008.40000000002</v>
      </c>
      <c r="D17" s="21">
        <f>SUM(D18:D24)</f>
        <v>293733</v>
      </c>
      <c r="E17" s="21">
        <f>SUM(E18:E24)</f>
        <v>195594.6</v>
      </c>
      <c r="F17" s="15">
        <f t="shared" si="2"/>
        <v>66.589249420391994</v>
      </c>
      <c r="G17" s="15">
        <f t="shared" si="1"/>
        <v>70.60962772248061</v>
      </c>
    </row>
    <row r="18" spans="1:9" ht="12.75" customHeight="1">
      <c r="A18" s="22" t="s">
        <v>25</v>
      </c>
      <c r="B18" s="23">
        <v>14</v>
      </c>
      <c r="C18" s="24">
        <v>89421.5</v>
      </c>
      <c r="D18" s="24">
        <v>45958</v>
      </c>
      <c r="E18" s="24">
        <v>54316.2</v>
      </c>
      <c r="F18" s="24">
        <f t="shared" si="2"/>
        <v>118.18660516123416</v>
      </c>
      <c r="G18" s="24">
        <f t="shared" si="1"/>
        <v>60.741767919348256</v>
      </c>
    </row>
    <row r="19" spans="1:9" ht="12.75" customHeight="1">
      <c r="A19" s="22" t="s">
        <v>26</v>
      </c>
      <c r="B19" s="23">
        <v>15</v>
      </c>
      <c r="C19" s="24">
        <v>65611.199999999997</v>
      </c>
      <c r="D19" s="5">
        <v>40400</v>
      </c>
      <c r="E19" s="5">
        <v>17213.599999999999</v>
      </c>
      <c r="F19" s="24">
        <f t="shared" si="2"/>
        <v>42.607920792079206</v>
      </c>
      <c r="G19" s="24">
        <f>(E22/C19)*100</f>
        <v>16.531019094300976</v>
      </c>
      <c r="I19" s="12"/>
    </row>
    <row r="20" spans="1:9" ht="12.75" customHeight="1">
      <c r="A20" s="22" t="s">
        <v>27</v>
      </c>
      <c r="B20" s="23">
        <v>16</v>
      </c>
      <c r="C20" s="24">
        <v>79486.100000000006</v>
      </c>
      <c r="D20" s="24">
        <v>160075</v>
      </c>
      <c r="E20" s="24">
        <v>103206.7</v>
      </c>
      <c r="F20" s="24">
        <f t="shared" si="2"/>
        <v>64.473965328752143</v>
      </c>
      <c r="G20" s="24">
        <f t="shared" si="1"/>
        <v>129.8424504410205</v>
      </c>
    </row>
    <row r="21" spans="1:9" ht="12.75" customHeight="1">
      <c r="A21" s="22" t="s">
        <v>28</v>
      </c>
      <c r="B21" s="23">
        <v>17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9" ht="12.75" customHeight="1">
      <c r="A22" s="22" t="s">
        <v>29</v>
      </c>
      <c r="B22" s="23">
        <v>18</v>
      </c>
      <c r="C22" s="24">
        <v>17668.900000000001</v>
      </c>
      <c r="D22" s="24">
        <v>34700</v>
      </c>
      <c r="E22" s="24">
        <v>10846.2</v>
      </c>
      <c r="F22" s="24">
        <f>(E22/D22)*100</f>
        <v>31.25706051873199</v>
      </c>
      <c r="G22" s="24">
        <f>(E22/C22)*100</f>
        <v>61.385824810825795</v>
      </c>
    </row>
    <row r="23" spans="1:9" ht="12.75" customHeight="1">
      <c r="A23" s="22" t="s">
        <v>30</v>
      </c>
      <c r="B23" s="23">
        <v>19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9" ht="12.75" customHeight="1">
      <c r="A24" s="19" t="s">
        <v>31</v>
      </c>
      <c r="B24" s="17">
        <v>20</v>
      </c>
      <c r="C24" s="18">
        <v>24820.7</v>
      </c>
      <c r="D24" s="18">
        <v>12600</v>
      </c>
      <c r="E24" s="18">
        <v>10011.9</v>
      </c>
      <c r="F24" s="24">
        <f>(E24/D24)*100</f>
        <v>79.459523809523802</v>
      </c>
      <c r="G24" s="24">
        <f>(E24/C24)*100</f>
        <v>40.336896219687596</v>
      </c>
    </row>
    <row r="25" spans="1:9" ht="15" customHeight="1">
      <c r="A25" s="20" t="s">
        <v>32</v>
      </c>
      <c r="B25" s="14">
        <v>19</v>
      </c>
      <c r="C25" s="15">
        <v>217194.2</v>
      </c>
      <c r="D25" s="15">
        <f>SUM(D26:D27)</f>
        <v>2650582.4</v>
      </c>
      <c r="E25" s="15">
        <f>SUM(E26:E27)</f>
        <v>448518.19999999995</v>
      </c>
      <c r="F25" s="15">
        <f>(E25/D25)*100</f>
        <v>16.921496196458559</v>
      </c>
      <c r="G25" s="15">
        <f>(E25/C25)*100</f>
        <v>206.50560650330436</v>
      </c>
    </row>
    <row r="26" spans="1:9" ht="21.75" customHeight="1">
      <c r="A26" s="22" t="s">
        <v>33</v>
      </c>
      <c r="B26" s="23">
        <v>22</v>
      </c>
      <c r="C26" s="24">
        <v>30665.5</v>
      </c>
      <c r="D26" s="24">
        <v>2535774.4</v>
      </c>
      <c r="E26" s="24">
        <v>301673.59999999998</v>
      </c>
      <c r="F26" s="24">
        <f>(E26/D26)*100</f>
        <v>11.896705006565252</v>
      </c>
      <c r="G26" s="24">
        <f>(E26/C26)*100</f>
        <v>983.75568635763318</v>
      </c>
    </row>
    <row r="27" spans="1:9" ht="15" customHeight="1">
      <c r="A27" s="19" t="s">
        <v>34</v>
      </c>
      <c r="B27" s="17">
        <v>23</v>
      </c>
      <c r="C27" s="24">
        <v>186528.7</v>
      </c>
      <c r="D27" s="18">
        <v>114808</v>
      </c>
      <c r="E27" s="24">
        <v>146844.6</v>
      </c>
      <c r="F27" s="24">
        <f>(E27/D27)*100</f>
        <v>127.90450142847189</v>
      </c>
      <c r="G27" s="24">
        <f>(E27/C27)*100</f>
        <v>78.724936162638784</v>
      </c>
    </row>
    <row r="28" spans="1:9" s="12" customFormat="1" ht="15" customHeight="1">
      <c r="A28" s="19" t="s">
        <v>35</v>
      </c>
      <c r="B28" s="17">
        <v>24</v>
      </c>
      <c r="C28" s="18">
        <v>121810.6</v>
      </c>
      <c r="D28" s="18">
        <v>79500</v>
      </c>
      <c r="E28" s="18">
        <v>292882.7</v>
      </c>
      <c r="F28" s="24">
        <f>(E28/D28)*100</f>
        <v>368.40591194968556</v>
      </c>
      <c r="G28" s="24">
        <f>(E28/C28)*100</f>
        <v>240.44106177951673</v>
      </c>
    </row>
    <row r="29" spans="1:9" ht="15.75" customHeight="1">
      <c r="A29" s="20" t="s">
        <v>36</v>
      </c>
      <c r="B29" s="14">
        <v>26</v>
      </c>
      <c r="C29" s="15">
        <v>22028876.100000001</v>
      </c>
      <c r="D29" s="15">
        <f>SUM(D30:D33)</f>
        <v>28738185.200000003</v>
      </c>
      <c r="E29" s="15">
        <f>SUM(E30:E33)</f>
        <v>27059858.200000003</v>
      </c>
      <c r="F29" s="15">
        <f t="shared" ref="F29:F36" si="3">(E29/D29)*100</f>
        <v>94.159940899817158</v>
      </c>
      <c r="G29" s="15">
        <f t="shared" ref="G29:G36" si="4">(E29/C29)*100</f>
        <v>122.83812427452894</v>
      </c>
    </row>
    <row r="30" spans="1:9" ht="22.5" customHeight="1">
      <c r="A30" s="22" t="s">
        <v>37</v>
      </c>
      <c r="B30" s="23">
        <v>28</v>
      </c>
      <c r="C30" s="24">
        <v>5210300</v>
      </c>
      <c r="D30" s="24">
        <v>6505242.7999999998</v>
      </c>
      <c r="E30" s="24">
        <v>6505240.0999999996</v>
      </c>
      <c r="F30" s="24">
        <f t="shared" si="3"/>
        <v>99.999958495015733</v>
      </c>
      <c r="G30" s="24">
        <f t="shared" si="4"/>
        <v>124.85346525152102</v>
      </c>
    </row>
    <row r="31" spans="1:9" ht="22.5" customHeight="1">
      <c r="A31" s="22" t="s">
        <v>38</v>
      </c>
      <c r="B31" s="23"/>
      <c r="C31" s="24">
        <v>13234316.300000001</v>
      </c>
      <c r="D31" s="24">
        <v>14966082.5</v>
      </c>
      <c r="E31" s="24">
        <v>14966082.5</v>
      </c>
      <c r="F31" s="24">
        <f>(E31/D31)*100</f>
        <v>100</v>
      </c>
      <c r="G31" s="24">
        <f>(E31/C31)*100</f>
        <v>113.0854224785303</v>
      </c>
    </row>
    <row r="32" spans="1:9" ht="22.5" customHeight="1">
      <c r="A32" s="22" t="s">
        <v>39</v>
      </c>
      <c r="B32" s="23"/>
      <c r="C32" s="24">
        <v>3584259.8</v>
      </c>
      <c r="D32" s="24">
        <v>7266859.9000000004</v>
      </c>
      <c r="E32" s="25">
        <v>5588535.5999999996</v>
      </c>
      <c r="F32" s="24">
        <f>(E32/D32)*100</f>
        <v>76.904408188741868</v>
      </c>
      <c r="G32" s="24">
        <f>(E32/C32)*100</f>
        <v>155.91882039354402</v>
      </c>
    </row>
    <row r="33" spans="1:8" ht="24" customHeight="1">
      <c r="A33" s="22" t="s">
        <v>40</v>
      </c>
      <c r="B33" s="23"/>
      <c r="C33" s="24">
        <v>4595324.5</v>
      </c>
      <c r="D33" s="24">
        <v>0</v>
      </c>
      <c r="E33" s="24">
        <v>0</v>
      </c>
      <c r="F33" s="24">
        <v>0</v>
      </c>
      <c r="G33" s="24">
        <f>(E33/C33)*100</f>
        <v>0</v>
      </c>
    </row>
    <row r="34" spans="1:8" ht="26.25" customHeight="1">
      <c r="A34" s="20" t="s">
        <v>41</v>
      </c>
      <c r="B34" s="14">
        <v>29</v>
      </c>
      <c r="C34" s="15">
        <v>2408072.9</v>
      </c>
      <c r="D34" s="15">
        <f>D5-D29</f>
        <v>4991486.799999997</v>
      </c>
      <c r="E34" s="15">
        <f>E5-E29</f>
        <v>3032901.8000000007</v>
      </c>
      <c r="F34" s="15">
        <f t="shared" si="3"/>
        <v>60.761490944942551</v>
      </c>
      <c r="G34" s="15">
        <f t="shared" si="4"/>
        <v>125.94725849038878</v>
      </c>
    </row>
    <row r="35" spans="1:8" ht="24.75" customHeight="1">
      <c r="A35" s="22" t="s">
        <v>42</v>
      </c>
      <c r="B35" s="23">
        <v>30</v>
      </c>
      <c r="C35" s="18">
        <v>974120.2</v>
      </c>
      <c r="D35" s="18">
        <v>1014978.2</v>
      </c>
      <c r="E35" s="18">
        <v>1212739.8</v>
      </c>
      <c r="F35" s="24">
        <f t="shared" si="3"/>
        <v>119.48431995879321</v>
      </c>
      <c r="G35" s="24">
        <f t="shared" si="4"/>
        <v>124.49590923173548</v>
      </c>
      <c r="H35" s="26"/>
    </row>
    <row r="36" spans="1:8" ht="18.75" customHeight="1">
      <c r="A36" s="27" t="s">
        <v>43</v>
      </c>
      <c r="B36" s="28">
        <v>31</v>
      </c>
      <c r="C36" s="29">
        <v>3382193.1</v>
      </c>
      <c r="D36" s="29">
        <f>D34+D35</f>
        <v>6006464.9999999972</v>
      </c>
      <c r="E36" s="29">
        <f>E34+E35</f>
        <v>4245641.6000000006</v>
      </c>
      <c r="F36" s="29">
        <f t="shared" si="3"/>
        <v>70.68453075144869</v>
      </c>
      <c r="G36" s="29">
        <f t="shared" si="4"/>
        <v>125.52924905440794</v>
      </c>
    </row>
    <row r="37" spans="1:8" ht="30.75" customHeight="1">
      <c r="A37" s="346" t="s">
        <v>44</v>
      </c>
      <c r="B37" s="346"/>
      <c r="C37" s="346"/>
      <c r="D37" s="346"/>
      <c r="E37" s="346"/>
      <c r="F37" s="346"/>
      <c r="G37" s="346"/>
    </row>
    <row r="38" spans="1:8">
      <c r="A38" s="30"/>
      <c r="B38" s="30"/>
      <c r="C38" s="30"/>
      <c r="E38" s="30"/>
      <c r="F38" s="30"/>
      <c r="G38" s="30"/>
    </row>
    <row r="39" spans="1:8" ht="23.25" customHeight="1">
      <c r="D39" s="32"/>
      <c r="E39" s="32"/>
    </row>
    <row r="40" spans="1:8" ht="10.5" customHeight="1">
      <c r="D40" s="32"/>
      <c r="E40" s="32"/>
    </row>
    <row r="41" spans="1:8" ht="38.25" customHeight="1">
      <c r="C41" s="32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G50"/>
  <sheetViews>
    <sheetView topLeftCell="A31" workbookViewId="0">
      <selection activeCell="K39" sqref="K39"/>
    </sheetView>
  </sheetViews>
  <sheetFormatPr defaultRowHeight="12.75"/>
  <cols>
    <col min="1" max="1" width="10.28515625" style="150" customWidth="1"/>
    <col min="2" max="2" width="27.140625" style="150" customWidth="1"/>
    <col min="3" max="5" width="9.42578125" style="150" customWidth="1"/>
    <col min="6" max="7" width="8.7109375" style="150" customWidth="1"/>
    <col min="8" max="16384" width="9.140625" style="150"/>
  </cols>
  <sheetData>
    <row r="34" spans="1:7" ht="51" customHeight="1">
      <c r="A34" s="436" t="s">
        <v>206</v>
      </c>
      <c r="B34" s="436"/>
      <c r="C34" s="436"/>
      <c r="D34" s="436"/>
      <c r="E34" s="436"/>
      <c r="F34" s="436"/>
    </row>
    <row r="35" spans="1:7" ht="17.25" customHeight="1">
      <c r="A35" s="437" t="s">
        <v>190</v>
      </c>
      <c r="B35" s="437"/>
      <c r="C35" s="437"/>
      <c r="D35" s="437"/>
      <c r="E35" s="151"/>
      <c r="F35" s="151"/>
    </row>
    <row r="36" spans="1:7" ht="43.5" customHeight="1">
      <c r="A36" s="438" t="s">
        <v>207</v>
      </c>
      <c r="B36" s="439"/>
      <c r="C36" s="140" t="s">
        <v>208</v>
      </c>
      <c r="D36" s="140" t="s">
        <v>209</v>
      </c>
      <c r="E36" s="140" t="s">
        <v>210</v>
      </c>
      <c r="F36" s="152" t="s">
        <v>211</v>
      </c>
      <c r="G36" s="152" t="s">
        <v>212</v>
      </c>
    </row>
    <row r="37" spans="1:7" ht="17.25" customHeight="1">
      <c r="A37" s="153" t="s">
        <v>213</v>
      </c>
      <c r="B37" s="153"/>
      <c r="C37" s="153">
        <f>SUM(C39:C41)</f>
        <v>6706</v>
      </c>
      <c r="D37" s="153">
        <f>SUM(D39:D41)</f>
        <v>9781</v>
      </c>
      <c r="E37" s="153">
        <f>E39+E40+E41</f>
        <v>9662</v>
      </c>
      <c r="F37" s="154">
        <f>E37/D37*100</f>
        <v>98.783355485124218</v>
      </c>
      <c r="G37" s="154">
        <f>E37/C37*100</f>
        <v>144.0799284223084</v>
      </c>
    </row>
    <row r="38" spans="1:7" ht="17.25" customHeight="1">
      <c r="A38" s="440" t="s">
        <v>214</v>
      </c>
      <c r="B38" s="440"/>
      <c r="C38" s="440"/>
      <c r="D38" s="440"/>
      <c r="E38" s="440"/>
      <c r="G38" s="154"/>
    </row>
    <row r="39" spans="1:7" ht="17.25" customHeight="1">
      <c r="A39" s="153"/>
      <c r="B39" s="153" t="s">
        <v>215</v>
      </c>
      <c r="C39" s="155">
        <v>1516</v>
      </c>
      <c r="D39" s="153">
        <v>2590</v>
      </c>
      <c r="E39" s="153">
        <v>2174</v>
      </c>
      <c r="F39" s="154">
        <f>E39/D39*100</f>
        <v>83.938223938223942</v>
      </c>
      <c r="G39" s="154">
        <f t="shared" ref="G39:G47" si="0">E39/C39*100</f>
        <v>143.40369393139844</v>
      </c>
    </row>
    <row r="40" spans="1:7" ht="17.25" customHeight="1">
      <c r="A40" s="153"/>
      <c r="B40" s="153" t="s">
        <v>216</v>
      </c>
      <c r="C40" s="155">
        <v>3352</v>
      </c>
      <c r="D40" s="153">
        <v>3818</v>
      </c>
      <c r="E40" s="153">
        <v>3910</v>
      </c>
      <c r="F40" s="154">
        <f t="shared" ref="F40:F42" si="1">E40/D40*100</f>
        <v>102.40963855421687</v>
      </c>
      <c r="G40" s="154">
        <f t="shared" si="0"/>
        <v>116.64677804295943</v>
      </c>
    </row>
    <row r="41" spans="1:7" ht="17.25" customHeight="1">
      <c r="A41" s="153"/>
      <c r="B41" s="153" t="s">
        <v>217</v>
      </c>
      <c r="C41" s="155">
        <v>1838</v>
      </c>
      <c r="D41" s="153">
        <v>3373</v>
      </c>
      <c r="E41" s="153">
        <v>3578</v>
      </c>
      <c r="F41" s="154">
        <f t="shared" si="1"/>
        <v>106.07767565965017</v>
      </c>
      <c r="G41" s="154">
        <f t="shared" si="0"/>
        <v>194.66811751904243</v>
      </c>
    </row>
    <row r="42" spans="1:7" ht="17.25" customHeight="1">
      <c r="A42" s="153" t="s">
        <v>218</v>
      </c>
      <c r="B42" s="153"/>
      <c r="C42" s="156">
        <f>SUM(C44:C47)</f>
        <v>9293.4</v>
      </c>
      <c r="D42" s="156">
        <f>SUM(D44:D47)</f>
        <v>10727.7</v>
      </c>
      <c r="E42" s="156">
        <f>SUM(E44:E47)</f>
        <v>12701.199999999999</v>
      </c>
      <c r="F42" s="154">
        <f t="shared" si="1"/>
        <v>118.39630116427564</v>
      </c>
      <c r="G42" s="154">
        <f t="shared" si="0"/>
        <v>136.66903393806356</v>
      </c>
    </row>
    <row r="43" spans="1:7" ht="17.25" customHeight="1">
      <c r="A43" s="440" t="s">
        <v>214</v>
      </c>
      <c r="B43" s="440"/>
      <c r="C43" s="440"/>
      <c r="D43" s="440"/>
      <c r="E43" s="440"/>
      <c r="G43" s="154"/>
    </row>
    <row r="44" spans="1:7" ht="17.25" customHeight="1">
      <c r="A44" s="153"/>
      <c r="B44" s="153" t="s">
        <v>219</v>
      </c>
      <c r="C44" s="153">
        <v>7326.7</v>
      </c>
      <c r="D44" s="156">
        <v>8456.2999999999993</v>
      </c>
      <c r="E44" s="156">
        <v>10079.299999999999</v>
      </c>
      <c r="F44" s="154">
        <f>E44/D44*100</f>
        <v>119.19279117344466</v>
      </c>
      <c r="G44" s="154">
        <f t="shared" si="0"/>
        <v>137.56943780965508</v>
      </c>
    </row>
    <row r="45" spans="1:7" ht="25.5" customHeight="1">
      <c r="A45" s="153"/>
      <c r="B45" s="157" t="s">
        <v>220</v>
      </c>
      <c r="C45" s="158">
        <v>1415.4</v>
      </c>
      <c r="D45" s="159">
        <v>1601</v>
      </c>
      <c r="E45" s="159">
        <v>1870.1</v>
      </c>
      <c r="F45" s="154">
        <f t="shared" ref="F45:F47" si="2">E45/D45*100</f>
        <v>116.80824484697064</v>
      </c>
      <c r="G45" s="154">
        <f t="shared" si="0"/>
        <v>132.12519429136637</v>
      </c>
    </row>
    <row r="46" spans="1:7" ht="17.25" customHeight="1">
      <c r="A46" s="153"/>
      <c r="B46" s="153" t="s">
        <v>221</v>
      </c>
      <c r="C46" s="153">
        <v>293.89999999999998</v>
      </c>
      <c r="D46" s="156">
        <v>347.2</v>
      </c>
      <c r="E46" s="156">
        <v>389.3</v>
      </c>
      <c r="F46" s="154">
        <f t="shared" si="2"/>
        <v>112.12557603686636</v>
      </c>
      <c r="G46" s="154">
        <f t="shared" si="0"/>
        <v>132.46002041510718</v>
      </c>
    </row>
    <row r="47" spans="1:7" ht="17.25" customHeight="1">
      <c r="A47" s="160"/>
      <c r="B47" s="160" t="s">
        <v>222</v>
      </c>
      <c r="C47" s="160">
        <v>257.39999999999998</v>
      </c>
      <c r="D47" s="161">
        <v>323.2</v>
      </c>
      <c r="E47" s="161">
        <v>362.5</v>
      </c>
      <c r="F47" s="162">
        <f t="shared" si="2"/>
        <v>112.15965346534654</v>
      </c>
      <c r="G47" s="162">
        <f t="shared" si="0"/>
        <v>140.83139083139085</v>
      </c>
    </row>
    <row r="48" spans="1:7" ht="18.75" customHeight="1">
      <c r="C48" s="153"/>
      <c r="D48" s="153"/>
    </row>
    <row r="49" spans="3:4">
      <c r="C49" s="155"/>
      <c r="D49" s="155"/>
    </row>
    <row r="50" spans="3:4">
      <c r="C50" s="155"/>
      <c r="D50" s="155"/>
    </row>
  </sheetData>
  <mergeCells count="5">
    <mergeCell ref="A34:F34"/>
    <mergeCell ref="A35:D35"/>
    <mergeCell ref="A36:B36"/>
    <mergeCell ref="A38:E38"/>
    <mergeCell ref="A43:E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25" workbookViewId="0">
      <selection activeCell="I42" sqref="I42"/>
    </sheetView>
  </sheetViews>
  <sheetFormatPr defaultRowHeight="11.25"/>
  <cols>
    <col min="1" max="1" width="1.7109375" style="164" customWidth="1"/>
    <col min="2" max="2" width="1.140625" style="164" customWidth="1"/>
    <col min="3" max="3" width="1" style="164" customWidth="1"/>
    <col min="4" max="4" width="4" style="164" customWidth="1"/>
    <col min="5" max="5" width="26.140625" style="164" customWidth="1"/>
    <col min="6" max="6" width="4.42578125" style="164" customWidth="1"/>
    <col min="7" max="7" width="26.5703125" style="164" customWidth="1"/>
    <col min="8" max="10" width="10.42578125" style="165" customWidth="1"/>
    <col min="11" max="16" width="9.140625" style="164"/>
    <col min="17" max="17" width="19.5703125" style="164" customWidth="1"/>
    <col min="18" max="19" width="8.7109375" style="165" customWidth="1"/>
    <col min="20" max="20" width="8.7109375" style="164" customWidth="1"/>
    <col min="21" max="256" width="9.140625" style="164"/>
    <col min="257" max="257" width="1.7109375" style="164" customWidth="1"/>
    <col min="258" max="258" width="1.140625" style="164" customWidth="1"/>
    <col min="259" max="259" width="1" style="164" customWidth="1"/>
    <col min="260" max="260" width="4" style="164" customWidth="1"/>
    <col min="261" max="261" width="26.140625" style="164" customWidth="1"/>
    <col min="262" max="262" width="4.42578125" style="164" customWidth="1"/>
    <col min="263" max="263" width="26.5703125" style="164" customWidth="1"/>
    <col min="264" max="266" width="10.42578125" style="164" customWidth="1"/>
    <col min="267" max="272" width="9.140625" style="164"/>
    <col min="273" max="273" width="19.5703125" style="164" customWidth="1"/>
    <col min="274" max="276" width="8.7109375" style="164" customWidth="1"/>
    <col min="277" max="512" width="9.140625" style="164"/>
    <col min="513" max="513" width="1.7109375" style="164" customWidth="1"/>
    <col min="514" max="514" width="1.140625" style="164" customWidth="1"/>
    <col min="515" max="515" width="1" style="164" customWidth="1"/>
    <col min="516" max="516" width="4" style="164" customWidth="1"/>
    <col min="517" max="517" width="26.140625" style="164" customWidth="1"/>
    <col min="518" max="518" width="4.42578125" style="164" customWidth="1"/>
    <col min="519" max="519" width="26.5703125" style="164" customWidth="1"/>
    <col min="520" max="522" width="10.42578125" style="164" customWidth="1"/>
    <col min="523" max="528" width="9.140625" style="164"/>
    <col min="529" max="529" width="19.5703125" style="164" customWidth="1"/>
    <col min="530" max="532" width="8.7109375" style="164" customWidth="1"/>
    <col min="533" max="768" width="9.140625" style="164"/>
    <col min="769" max="769" width="1.7109375" style="164" customWidth="1"/>
    <col min="770" max="770" width="1.140625" style="164" customWidth="1"/>
    <col min="771" max="771" width="1" style="164" customWidth="1"/>
    <col min="772" max="772" width="4" style="164" customWidth="1"/>
    <col min="773" max="773" width="26.140625" style="164" customWidth="1"/>
    <col min="774" max="774" width="4.42578125" style="164" customWidth="1"/>
    <col min="775" max="775" width="26.5703125" style="164" customWidth="1"/>
    <col min="776" max="778" width="10.42578125" style="164" customWidth="1"/>
    <col min="779" max="784" width="9.140625" style="164"/>
    <col min="785" max="785" width="19.5703125" style="164" customWidth="1"/>
    <col min="786" max="788" width="8.7109375" style="164" customWidth="1"/>
    <col min="789" max="1024" width="9.140625" style="164"/>
    <col min="1025" max="1025" width="1.7109375" style="164" customWidth="1"/>
    <col min="1026" max="1026" width="1.140625" style="164" customWidth="1"/>
    <col min="1027" max="1027" width="1" style="164" customWidth="1"/>
    <col min="1028" max="1028" width="4" style="164" customWidth="1"/>
    <col min="1029" max="1029" width="26.140625" style="164" customWidth="1"/>
    <col min="1030" max="1030" width="4.42578125" style="164" customWidth="1"/>
    <col min="1031" max="1031" width="26.5703125" style="164" customWidth="1"/>
    <col min="1032" max="1034" width="10.42578125" style="164" customWidth="1"/>
    <col min="1035" max="1040" width="9.140625" style="164"/>
    <col min="1041" max="1041" width="19.5703125" style="164" customWidth="1"/>
    <col min="1042" max="1044" width="8.7109375" style="164" customWidth="1"/>
    <col min="1045" max="1280" width="9.140625" style="164"/>
    <col min="1281" max="1281" width="1.7109375" style="164" customWidth="1"/>
    <col min="1282" max="1282" width="1.140625" style="164" customWidth="1"/>
    <col min="1283" max="1283" width="1" style="164" customWidth="1"/>
    <col min="1284" max="1284" width="4" style="164" customWidth="1"/>
    <col min="1285" max="1285" width="26.140625" style="164" customWidth="1"/>
    <col min="1286" max="1286" width="4.42578125" style="164" customWidth="1"/>
    <col min="1287" max="1287" width="26.5703125" style="164" customWidth="1"/>
    <col min="1288" max="1290" width="10.42578125" style="164" customWidth="1"/>
    <col min="1291" max="1296" width="9.140625" style="164"/>
    <col min="1297" max="1297" width="19.5703125" style="164" customWidth="1"/>
    <col min="1298" max="1300" width="8.7109375" style="164" customWidth="1"/>
    <col min="1301" max="1536" width="9.140625" style="164"/>
    <col min="1537" max="1537" width="1.7109375" style="164" customWidth="1"/>
    <col min="1538" max="1538" width="1.140625" style="164" customWidth="1"/>
    <col min="1539" max="1539" width="1" style="164" customWidth="1"/>
    <col min="1540" max="1540" width="4" style="164" customWidth="1"/>
    <col min="1541" max="1541" width="26.140625" style="164" customWidth="1"/>
    <col min="1542" max="1542" width="4.42578125" style="164" customWidth="1"/>
    <col min="1543" max="1543" width="26.5703125" style="164" customWidth="1"/>
    <col min="1544" max="1546" width="10.42578125" style="164" customWidth="1"/>
    <col min="1547" max="1552" width="9.140625" style="164"/>
    <col min="1553" max="1553" width="19.5703125" style="164" customWidth="1"/>
    <col min="1554" max="1556" width="8.7109375" style="164" customWidth="1"/>
    <col min="1557" max="1792" width="9.140625" style="164"/>
    <col min="1793" max="1793" width="1.7109375" style="164" customWidth="1"/>
    <col min="1794" max="1794" width="1.140625" style="164" customWidth="1"/>
    <col min="1795" max="1795" width="1" style="164" customWidth="1"/>
    <col min="1796" max="1796" width="4" style="164" customWidth="1"/>
    <col min="1797" max="1797" width="26.140625" style="164" customWidth="1"/>
    <col min="1798" max="1798" width="4.42578125" style="164" customWidth="1"/>
    <col min="1799" max="1799" width="26.5703125" style="164" customWidth="1"/>
    <col min="1800" max="1802" width="10.42578125" style="164" customWidth="1"/>
    <col min="1803" max="1808" width="9.140625" style="164"/>
    <col min="1809" max="1809" width="19.5703125" style="164" customWidth="1"/>
    <col min="1810" max="1812" width="8.7109375" style="164" customWidth="1"/>
    <col min="1813" max="2048" width="9.140625" style="164"/>
    <col min="2049" max="2049" width="1.7109375" style="164" customWidth="1"/>
    <col min="2050" max="2050" width="1.140625" style="164" customWidth="1"/>
    <col min="2051" max="2051" width="1" style="164" customWidth="1"/>
    <col min="2052" max="2052" width="4" style="164" customWidth="1"/>
    <col min="2053" max="2053" width="26.140625" style="164" customWidth="1"/>
    <col min="2054" max="2054" width="4.42578125" style="164" customWidth="1"/>
    <col min="2055" max="2055" width="26.5703125" style="164" customWidth="1"/>
    <col min="2056" max="2058" width="10.42578125" style="164" customWidth="1"/>
    <col min="2059" max="2064" width="9.140625" style="164"/>
    <col min="2065" max="2065" width="19.5703125" style="164" customWidth="1"/>
    <col min="2066" max="2068" width="8.7109375" style="164" customWidth="1"/>
    <col min="2069" max="2304" width="9.140625" style="164"/>
    <col min="2305" max="2305" width="1.7109375" style="164" customWidth="1"/>
    <col min="2306" max="2306" width="1.140625" style="164" customWidth="1"/>
    <col min="2307" max="2307" width="1" style="164" customWidth="1"/>
    <col min="2308" max="2308" width="4" style="164" customWidth="1"/>
    <col min="2309" max="2309" width="26.140625" style="164" customWidth="1"/>
    <col min="2310" max="2310" width="4.42578125" style="164" customWidth="1"/>
    <col min="2311" max="2311" width="26.5703125" style="164" customWidth="1"/>
    <col min="2312" max="2314" width="10.42578125" style="164" customWidth="1"/>
    <col min="2315" max="2320" width="9.140625" style="164"/>
    <col min="2321" max="2321" width="19.5703125" style="164" customWidth="1"/>
    <col min="2322" max="2324" width="8.7109375" style="164" customWidth="1"/>
    <col min="2325" max="2560" width="9.140625" style="164"/>
    <col min="2561" max="2561" width="1.7109375" style="164" customWidth="1"/>
    <col min="2562" max="2562" width="1.140625" style="164" customWidth="1"/>
    <col min="2563" max="2563" width="1" style="164" customWidth="1"/>
    <col min="2564" max="2564" width="4" style="164" customWidth="1"/>
    <col min="2565" max="2565" width="26.140625" style="164" customWidth="1"/>
    <col min="2566" max="2566" width="4.42578125" style="164" customWidth="1"/>
    <col min="2567" max="2567" width="26.5703125" style="164" customWidth="1"/>
    <col min="2568" max="2570" width="10.42578125" style="164" customWidth="1"/>
    <col min="2571" max="2576" width="9.140625" style="164"/>
    <col min="2577" max="2577" width="19.5703125" style="164" customWidth="1"/>
    <col min="2578" max="2580" width="8.7109375" style="164" customWidth="1"/>
    <col min="2581" max="2816" width="9.140625" style="164"/>
    <col min="2817" max="2817" width="1.7109375" style="164" customWidth="1"/>
    <col min="2818" max="2818" width="1.140625" style="164" customWidth="1"/>
    <col min="2819" max="2819" width="1" style="164" customWidth="1"/>
    <col min="2820" max="2820" width="4" style="164" customWidth="1"/>
    <col min="2821" max="2821" width="26.140625" style="164" customWidth="1"/>
    <col min="2822" max="2822" width="4.42578125" style="164" customWidth="1"/>
    <col min="2823" max="2823" width="26.5703125" style="164" customWidth="1"/>
    <col min="2824" max="2826" width="10.42578125" style="164" customWidth="1"/>
    <col min="2827" max="2832" width="9.140625" style="164"/>
    <col min="2833" max="2833" width="19.5703125" style="164" customWidth="1"/>
    <col min="2834" max="2836" width="8.7109375" style="164" customWidth="1"/>
    <col min="2837" max="3072" width="9.140625" style="164"/>
    <col min="3073" max="3073" width="1.7109375" style="164" customWidth="1"/>
    <col min="3074" max="3074" width="1.140625" style="164" customWidth="1"/>
    <col min="3075" max="3075" width="1" style="164" customWidth="1"/>
    <col min="3076" max="3076" width="4" style="164" customWidth="1"/>
    <col min="3077" max="3077" width="26.140625" style="164" customWidth="1"/>
    <col min="3078" max="3078" width="4.42578125" style="164" customWidth="1"/>
    <col min="3079" max="3079" width="26.5703125" style="164" customWidth="1"/>
    <col min="3080" max="3082" width="10.42578125" style="164" customWidth="1"/>
    <col min="3083" max="3088" width="9.140625" style="164"/>
    <col min="3089" max="3089" width="19.5703125" style="164" customWidth="1"/>
    <col min="3090" max="3092" width="8.7109375" style="164" customWidth="1"/>
    <col min="3093" max="3328" width="9.140625" style="164"/>
    <col min="3329" max="3329" width="1.7109375" style="164" customWidth="1"/>
    <col min="3330" max="3330" width="1.140625" style="164" customWidth="1"/>
    <col min="3331" max="3331" width="1" style="164" customWidth="1"/>
    <col min="3332" max="3332" width="4" style="164" customWidth="1"/>
    <col min="3333" max="3333" width="26.140625" style="164" customWidth="1"/>
    <col min="3334" max="3334" width="4.42578125" style="164" customWidth="1"/>
    <col min="3335" max="3335" width="26.5703125" style="164" customWidth="1"/>
    <col min="3336" max="3338" width="10.42578125" style="164" customWidth="1"/>
    <col min="3339" max="3344" width="9.140625" style="164"/>
    <col min="3345" max="3345" width="19.5703125" style="164" customWidth="1"/>
    <col min="3346" max="3348" width="8.7109375" style="164" customWidth="1"/>
    <col min="3349" max="3584" width="9.140625" style="164"/>
    <col min="3585" max="3585" width="1.7109375" style="164" customWidth="1"/>
    <col min="3586" max="3586" width="1.140625" style="164" customWidth="1"/>
    <col min="3587" max="3587" width="1" style="164" customWidth="1"/>
    <col min="3588" max="3588" width="4" style="164" customWidth="1"/>
    <col min="3589" max="3589" width="26.140625" style="164" customWidth="1"/>
    <col min="3590" max="3590" width="4.42578125" style="164" customWidth="1"/>
    <col min="3591" max="3591" width="26.5703125" style="164" customWidth="1"/>
    <col min="3592" max="3594" width="10.42578125" style="164" customWidth="1"/>
    <col min="3595" max="3600" width="9.140625" style="164"/>
    <col min="3601" max="3601" width="19.5703125" style="164" customWidth="1"/>
    <col min="3602" max="3604" width="8.7109375" style="164" customWidth="1"/>
    <col min="3605" max="3840" width="9.140625" style="164"/>
    <col min="3841" max="3841" width="1.7109375" style="164" customWidth="1"/>
    <col min="3842" max="3842" width="1.140625" style="164" customWidth="1"/>
    <col min="3843" max="3843" width="1" style="164" customWidth="1"/>
    <col min="3844" max="3844" width="4" style="164" customWidth="1"/>
    <col min="3845" max="3845" width="26.140625" style="164" customWidth="1"/>
    <col min="3846" max="3846" width="4.42578125" style="164" customWidth="1"/>
    <col min="3847" max="3847" width="26.5703125" style="164" customWidth="1"/>
    <col min="3848" max="3850" width="10.42578125" style="164" customWidth="1"/>
    <col min="3851" max="3856" width="9.140625" style="164"/>
    <col min="3857" max="3857" width="19.5703125" style="164" customWidth="1"/>
    <col min="3858" max="3860" width="8.7109375" style="164" customWidth="1"/>
    <col min="3861" max="4096" width="9.140625" style="164"/>
    <col min="4097" max="4097" width="1.7109375" style="164" customWidth="1"/>
    <col min="4098" max="4098" width="1.140625" style="164" customWidth="1"/>
    <col min="4099" max="4099" width="1" style="164" customWidth="1"/>
    <col min="4100" max="4100" width="4" style="164" customWidth="1"/>
    <col min="4101" max="4101" width="26.140625" style="164" customWidth="1"/>
    <col min="4102" max="4102" width="4.42578125" style="164" customWidth="1"/>
    <col min="4103" max="4103" width="26.5703125" style="164" customWidth="1"/>
    <col min="4104" max="4106" width="10.42578125" style="164" customWidth="1"/>
    <col min="4107" max="4112" width="9.140625" style="164"/>
    <col min="4113" max="4113" width="19.5703125" style="164" customWidth="1"/>
    <col min="4114" max="4116" width="8.7109375" style="164" customWidth="1"/>
    <col min="4117" max="4352" width="9.140625" style="164"/>
    <col min="4353" max="4353" width="1.7109375" style="164" customWidth="1"/>
    <col min="4354" max="4354" width="1.140625" style="164" customWidth="1"/>
    <col min="4355" max="4355" width="1" style="164" customWidth="1"/>
    <col min="4356" max="4356" width="4" style="164" customWidth="1"/>
    <col min="4357" max="4357" width="26.140625" style="164" customWidth="1"/>
    <col min="4358" max="4358" width="4.42578125" style="164" customWidth="1"/>
    <col min="4359" max="4359" width="26.5703125" style="164" customWidth="1"/>
    <col min="4360" max="4362" width="10.42578125" style="164" customWidth="1"/>
    <col min="4363" max="4368" width="9.140625" style="164"/>
    <col min="4369" max="4369" width="19.5703125" style="164" customWidth="1"/>
    <col min="4370" max="4372" width="8.7109375" style="164" customWidth="1"/>
    <col min="4373" max="4608" width="9.140625" style="164"/>
    <col min="4609" max="4609" width="1.7109375" style="164" customWidth="1"/>
    <col min="4610" max="4610" width="1.140625" style="164" customWidth="1"/>
    <col min="4611" max="4611" width="1" style="164" customWidth="1"/>
    <col min="4612" max="4612" width="4" style="164" customWidth="1"/>
    <col min="4613" max="4613" width="26.140625" style="164" customWidth="1"/>
    <col min="4614" max="4614" width="4.42578125" style="164" customWidth="1"/>
    <col min="4615" max="4615" width="26.5703125" style="164" customWidth="1"/>
    <col min="4616" max="4618" width="10.42578125" style="164" customWidth="1"/>
    <col min="4619" max="4624" width="9.140625" style="164"/>
    <col min="4625" max="4625" width="19.5703125" style="164" customWidth="1"/>
    <col min="4626" max="4628" width="8.7109375" style="164" customWidth="1"/>
    <col min="4629" max="4864" width="9.140625" style="164"/>
    <col min="4865" max="4865" width="1.7109375" style="164" customWidth="1"/>
    <col min="4866" max="4866" width="1.140625" style="164" customWidth="1"/>
    <col min="4867" max="4867" width="1" style="164" customWidth="1"/>
    <col min="4868" max="4868" width="4" style="164" customWidth="1"/>
    <col min="4869" max="4869" width="26.140625" style="164" customWidth="1"/>
    <col min="4870" max="4870" width="4.42578125" style="164" customWidth="1"/>
    <col min="4871" max="4871" width="26.5703125" style="164" customWidth="1"/>
    <col min="4872" max="4874" width="10.42578125" style="164" customWidth="1"/>
    <col min="4875" max="4880" width="9.140625" style="164"/>
    <col min="4881" max="4881" width="19.5703125" style="164" customWidth="1"/>
    <col min="4882" max="4884" width="8.7109375" style="164" customWidth="1"/>
    <col min="4885" max="5120" width="9.140625" style="164"/>
    <col min="5121" max="5121" width="1.7109375" style="164" customWidth="1"/>
    <col min="5122" max="5122" width="1.140625" style="164" customWidth="1"/>
    <col min="5123" max="5123" width="1" style="164" customWidth="1"/>
    <col min="5124" max="5124" width="4" style="164" customWidth="1"/>
    <col min="5125" max="5125" width="26.140625" style="164" customWidth="1"/>
    <col min="5126" max="5126" width="4.42578125" style="164" customWidth="1"/>
    <col min="5127" max="5127" width="26.5703125" style="164" customWidth="1"/>
    <col min="5128" max="5130" width="10.42578125" style="164" customWidth="1"/>
    <col min="5131" max="5136" width="9.140625" style="164"/>
    <col min="5137" max="5137" width="19.5703125" style="164" customWidth="1"/>
    <col min="5138" max="5140" width="8.7109375" style="164" customWidth="1"/>
    <col min="5141" max="5376" width="9.140625" style="164"/>
    <col min="5377" max="5377" width="1.7109375" style="164" customWidth="1"/>
    <col min="5378" max="5378" width="1.140625" style="164" customWidth="1"/>
    <col min="5379" max="5379" width="1" style="164" customWidth="1"/>
    <col min="5380" max="5380" width="4" style="164" customWidth="1"/>
    <col min="5381" max="5381" width="26.140625" style="164" customWidth="1"/>
    <col min="5382" max="5382" width="4.42578125" style="164" customWidth="1"/>
    <col min="5383" max="5383" width="26.5703125" style="164" customWidth="1"/>
    <col min="5384" max="5386" width="10.42578125" style="164" customWidth="1"/>
    <col min="5387" max="5392" width="9.140625" style="164"/>
    <col min="5393" max="5393" width="19.5703125" style="164" customWidth="1"/>
    <col min="5394" max="5396" width="8.7109375" style="164" customWidth="1"/>
    <col min="5397" max="5632" width="9.140625" style="164"/>
    <col min="5633" max="5633" width="1.7109375" style="164" customWidth="1"/>
    <col min="5634" max="5634" width="1.140625" style="164" customWidth="1"/>
    <col min="5635" max="5635" width="1" style="164" customWidth="1"/>
    <col min="5636" max="5636" width="4" style="164" customWidth="1"/>
    <col min="5637" max="5637" width="26.140625" style="164" customWidth="1"/>
    <col min="5638" max="5638" width="4.42578125" style="164" customWidth="1"/>
    <col min="5639" max="5639" width="26.5703125" style="164" customWidth="1"/>
    <col min="5640" max="5642" width="10.42578125" style="164" customWidth="1"/>
    <col min="5643" max="5648" width="9.140625" style="164"/>
    <col min="5649" max="5649" width="19.5703125" style="164" customWidth="1"/>
    <col min="5650" max="5652" width="8.7109375" style="164" customWidth="1"/>
    <col min="5653" max="5888" width="9.140625" style="164"/>
    <col min="5889" max="5889" width="1.7109375" style="164" customWidth="1"/>
    <col min="5890" max="5890" width="1.140625" style="164" customWidth="1"/>
    <col min="5891" max="5891" width="1" style="164" customWidth="1"/>
    <col min="5892" max="5892" width="4" style="164" customWidth="1"/>
    <col min="5893" max="5893" width="26.140625" style="164" customWidth="1"/>
    <col min="5894" max="5894" width="4.42578125" style="164" customWidth="1"/>
    <col min="5895" max="5895" width="26.5703125" style="164" customWidth="1"/>
    <col min="5896" max="5898" width="10.42578125" style="164" customWidth="1"/>
    <col min="5899" max="5904" width="9.140625" style="164"/>
    <col min="5905" max="5905" width="19.5703125" style="164" customWidth="1"/>
    <col min="5906" max="5908" width="8.7109375" style="164" customWidth="1"/>
    <col min="5909" max="6144" width="9.140625" style="164"/>
    <col min="6145" max="6145" width="1.7109375" style="164" customWidth="1"/>
    <col min="6146" max="6146" width="1.140625" style="164" customWidth="1"/>
    <col min="6147" max="6147" width="1" style="164" customWidth="1"/>
    <col min="6148" max="6148" width="4" style="164" customWidth="1"/>
    <col min="6149" max="6149" width="26.140625" style="164" customWidth="1"/>
    <col min="6150" max="6150" width="4.42578125" style="164" customWidth="1"/>
    <col min="6151" max="6151" width="26.5703125" style="164" customWidth="1"/>
    <col min="6152" max="6154" width="10.42578125" style="164" customWidth="1"/>
    <col min="6155" max="6160" width="9.140625" style="164"/>
    <col min="6161" max="6161" width="19.5703125" style="164" customWidth="1"/>
    <col min="6162" max="6164" width="8.7109375" style="164" customWidth="1"/>
    <col min="6165" max="6400" width="9.140625" style="164"/>
    <col min="6401" max="6401" width="1.7109375" style="164" customWidth="1"/>
    <col min="6402" max="6402" width="1.140625" style="164" customWidth="1"/>
    <col min="6403" max="6403" width="1" style="164" customWidth="1"/>
    <col min="6404" max="6404" width="4" style="164" customWidth="1"/>
    <col min="6405" max="6405" width="26.140625" style="164" customWidth="1"/>
    <col min="6406" max="6406" width="4.42578125" style="164" customWidth="1"/>
    <col min="6407" max="6407" width="26.5703125" style="164" customWidth="1"/>
    <col min="6408" max="6410" width="10.42578125" style="164" customWidth="1"/>
    <col min="6411" max="6416" width="9.140625" style="164"/>
    <col min="6417" max="6417" width="19.5703125" style="164" customWidth="1"/>
    <col min="6418" max="6420" width="8.7109375" style="164" customWidth="1"/>
    <col min="6421" max="6656" width="9.140625" style="164"/>
    <col min="6657" max="6657" width="1.7109375" style="164" customWidth="1"/>
    <col min="6658" max="6658" width="1.140625" style="164" customWidth="1"/>
    <col min="6659" max="6659" width="1" style="164" customWidth="1"/>
    <col min="6660" max="6660" width="4" style="164" customWidth="1"/>
    <col min="6661" max="6661" width="26.140625" style="164" customWidth="1"/>
    <col min="6662" max="6662" width="4.42578125" style="164" customWidth="1"/>
    <col min="6663" max="6663" width="26.5703125" style="164" customWidth="1"/>
    <col min="6664" max="6666" width="10.42578125" style="164" customWidth="1"/>
    <col min="6667" max="6672" width="9.140625" style="164"/>
    <col min="6673" max="6673" width="19.5703125" style="164" customWidth="1"/>
    <col min="6674" max="6676" width="8.7109375" style="164" customWidth="1"/>
    <col min="6677" max="6912" width="9.140625" style="164"/>
    <col min="6913" max="6913" width="1.7109375" style="164" customWidth="1"/>
    <col min="6914" max="6914" width="1.140625" style="164" customWidth="1"/>
    <col min="6915" max="6915" width="1" style="164" customWidth="1"/>
    <col min="6916" max="6916" width="4" style="164" customWidth="1"/>
    <col min="6917" max="6917" width="26.140625" style="164" customWidth="1"/>
    <col min="6918" max="6918" width="4.42578125" style="164" customWidth="1"/>
    <col min="6919" max="6919" width="26.5703125" style="164" customWidth="1"/>
    <col min="6920" max="6922" width="10.42578125" style="164" customWidth="1"/>
    <col min="6923" max="6928" width="9.140625" style="164"/>
    <col min="6929" max="6929" width="19.5703125" style="164" customWidth="1"/>
    <col min="6930" max="6932" width="8.7109375" style="164" customWidth="1"/>
    <col min="6933" max="7168" width="9.140625" style="164"/>
    <col min="7169" max="7169" width="1.7109375" style="164" customWidth="1"/>
    <col min="7170" max="7170" width="1.140625" style="164" customWidth="1"/>
    <col min="7171" max="7171" width="1" style="164" customWidth="1"/>
    <col min="7172" max="7172" width="4" style="164" customWidth="1"/>
    <col min="7173" max="7173" width="26.140625" style="164" customWidth="1"/>
    <col min="7174" max="7174" width="4.42578125" style="164" customWidth="1"/>
    <col min="7175" max="7175" width="26.5703125" style="164" customWidth="1"/>
    <col min="7176" max="7178" width="10.42578125" style="164" customWidth="1"/>
    <col min="7179" max="7184" width="9.140625" style="164"/>
    <col min="7185" max="7185" width="19.5703125" style="164" customWidth="1"/>
    <col min="7186" max="7188" width="8.7109375" style="164" customWidth="1"/>
    <col min="7189" max="7424" width="9.140625" style="164"/>
    <col min="7425" max="7425" width="1.7109375" style="164" customWidth="1"/>
    <col min="7426" max="7426" width="1.140625" style="164" customWidth="1"/>
    <col min="7427" max="7427" width="1" style="164" customWidth="1"/>
    <col min="7428" max="7428" width="4" style="164" customWidth="1"/>
    <col min="7429" max="7429" width="26.140625" style="164" customWidth="1"/>
    <col min="7430" max="7430" width="4.42578125" style="164" customWidth="1"/>
    <col min="7431" max="7431" width="26.5703125" style="164" customWidth="1"/>
    <col min="7432" max="7434" width="10.42578125" style="164" customWidth="1"/>
    <col min="7435" max="7440" width="9.140625" style="164"/>
    <col min="7441" max="7441" width="19.5703125" style="164" customWidth="1"/>
    <col min="7442" max="7444" width="8.7109375" style="164" customWidth="1"/>
    <col min="7445" max="7680" width="9.140625" style="164"/>
    <col min="7681" max="7681" width="1.7109375" style="164" customWidth="1"/>
    <col min="7682" max="7682" width="1.140625" style="164" customWidth="1"/>
    <col min="7683" max="7683" width="1" style="164" customWidth="1"/>
    <col min="7684" max="7684" width="4" style="164" customWidth="1"/>
    <col min="7685" max="7685" width="26.140625" style="164" customWidth="1"/>
    <col min="7686" max="7686" width="4.42578125" style="164" customWidth="1"/>
    <col min="7687" max="7687" width="26.5703125" style="164" customWidth="1"/>
    <col min="7688" max="7690" width="10.42578125" style="164" customWidth="1"/>
    <col min="7691" max="7696" width="9.140625" style="164"/>
    <col min="7697" max="7697" width="19.5703125" style="164" customWidth="1"/>
    <col min="7698" max="7700" width="8.7109375" style="164" customWidth="1"/>
    <col min="7701" max="7936" width="9.140625" style="164"/>
    <col min="7937" max="7937" width="1.7109375" style="164" customWidth="1"/>
    <col min="7938" max="7938" width="1.140625" style="164" customWidth="1"/>
    <col min="7939" max="7939" width="1" style="164" customWidth="1"/>
    <col min="7940" max="7940" width="4" style="164" customWidth="1"/>
    <col min="7941" max="7941" width="26.140625" style="164" customWidth="1"/>
    <col min="7942" max="7942" width="4.42578125" style="164" customWidth="1"/>
    <col min="7943" max="7943" width="26.5703125" style="164" customWidth="1"/>
    <col min="7944" max="7946" width="10.42578125" style="164" customWidth="1"/>
    <col min="7947" max="7952" width="9.140625" style="164"/>
    <col min="7953" max="7953" width="19.5703125" style="164" customWidth="1"/>
    <col min="7954" max="7956" width="8.7109375" style="164" customWidth="1"/>
    <col min="7957" max="8192" width="9.140625" style="164"/>
    <col min="8193" max="8193" width="1.7109375" style="164" customWidth="1"/>
    <col min="8194" max="8194" width="1.140625" style="164" customWidth="1"/>
    <col min="8195" max="8195" width="1" style="164" customWidth="1"/>
    <col min="8196" max="8196" width="4" style="164" customWidth="1"/>
    <col min="8197" max="8197" width="26.140625" style="164" customWidth="1"/>
    <col min="8198" max="8198" width="4.42578125" style="164" customWidth="1"/>
    <col min="8199" max="8199" width="26.5703125" style="164" customWidth="1"/>
    <col min="8200" max="8202" width="10.42578125" style="164" customWidth="1"/>
    <col min="8203" max="8208" width="9.140625" style="164"/>
    <col min="8209" max="8209" width="19.5703125" style="164" customWidth="1"/>
    <col min="8210" max="8212" width="8.7109375" style="164" customWidth="1"/>
    <col min="8213" max="8448" width="9.140625" style="164"/>
    <col min="8449" max="8449" width="1.7109375" style="164" customWidth="1"/>
    <col min="8450" max="8450" width="1.140625" style="164" customWidth="1"/>
    <col min="8451" max="8451" width="1" style="164" customWidth="1"/>
    <col min="8452" max="8452" width="4" style="164" customWidth="1"/>
    <col min="8453" max="8453" width="26.140625" style="164" customWidth="1"/>
    <col min="8454" max="8454" width="4.42578125" style="164" customWidth="1"/>
    <col min="8455" max="8455" width="26.5703125" style="164" customWidth="1"/>
    <col min="8456" max="8458" width="10.42578125" style="164" customWidth="1"/>
    <col min="8459" max="8464" width="9.140625" style="164"/>
    <col min="8465" max="8465" width="19.5703125" style="164" customWidth="1"/>
    <col min="8466" max="8468" width="8.7109375" style="164" customWidth="1"/>
    <col min="8469" max="8704" width="9.140625" style="164"/>
    <col min="8705" max="8705" width="1.7109375" style="164" customWidth="1"/>
    <col min="8706" max="8706" width="1.140625" style="164" customWidth="1"/>
    <col min="8707" max="8707" width="1" style="164" customWidth="1"/>
    <col min="8708" max="8708" width="4" style="164" customWidth="1"/>
    <col min="8709" max="8709" width="26.140625" style="164" customWidth="1"/>
    <col min="8710" max="8710" width="4.42578125" style="164" customWidth="1"/>
    <col min="8711" max="8711" width="26.5703125" style="164" customWidth="1"/>
    <col min="8712" max="8714" width="10.42578125" style="164" customWidth="1"/>
    <col min="8715" max="8720" width="9.140625" style="164"/>
    <col min="8721" max="8721" width="19.5703125" style="164" customWidth="1"/>
    <col min="8722" max="8724" width="8.7109375" style="164" customWidth="1"/>
    <col min="8725" max="8960" width="9.140625" style="164"/>
    <col min="8961" max="8961" width="1.7109375" style="164" customWidth="1"/>
    <col min="8962" max="8962" width="1.140625" style="164" customWidth="1"/>
    <col min="8963" max="8963" width="1" style="164" customWidth="1"/>
    <col min="8964" max="8964" width="4" style="164" customWidth="1"/>
    <col min="8965" max="8965" width="26.140625" style="164" customWidth="1"/>
    <col min="8966" max="8966" width="4.42578125" style="164" customWidth="1"/>
    <col min="8967" max="8967" width="26.5703125" style="164" customWidth="1"/>
    <col min="8968" max="8970" width="10.42578125" style="164" customWidth="1"/>
    <col min="8971" max="8976" width="9.140625" style="164"/>
    <col min="8977" max="8977" width="19.5703125" style="164" customWidth="1"/>
    <col min="8978" max="8980" width="8.7109375" style="164" customWidth="1"/>
    <col min="8981" max="9216" width="9.140625" style="164"/>
    <col min="9217" max="9217" width="1.7109375" style="164" customWidth="1"/>
    <col min="9218" max="9218" width="1.140625" style="164" customWidth="1"/>
    <col min="9219" max="9219" width="1" style="164" customWidth="1"/>
    <col min="9220" max="9220" width="4" style="164" customWidth="1"/>
    <col min="9221" max="9221" width="26.140625" style="164" customWidth="1"/>
    <col min="9222" max="9222" width="4.42578125" style="164" customWidth="1"/>
    <col min="9223" max="9223" width="26.5703125" style="164" customWidth="1"/>
    <col min="9224" max="9226" width="10.42578125" style="164" customWidth="1"/>
    <col min="9227" max="9232" width="9.140625" style="164"/>
    <col min="9233" max="9233" width="19.5703125" style="164" customWidth="1"/>
    <col min="9234" max="9236" width="8.7109375" style="164" customWidth="1"/>
    <col min="9237" max="9472" width="9.140625" style="164"/>
    <col min="9473" max="9473" width="1.7109375" style="164" customWidth="1"/>
    <col min="9474" max="9474" width="1.140625" style="164" customWidth="1"/>
    <col min="9475" max="9475" width="1" style="164" customWidth="1"/>
    <col min="9476" max="9476" width="4" style="164" customWidth="1"/>
    <col min="9477" max="9477" width="26.140625" style="164" customWidth="1"/>
    <col min="9478" max="9478" width="4.42578125" style="164" customWidth="1"/>
    <col min="9479" max="9479" width="26.5703125" style="164" customWidth="1"/>
    <col min="9480" max="9482" width="10.42578125" style="164" customWidth="1"/>
    <col min="9483" max="9488" width="9.140625" style="164"/>
    <col min="9489" max="9489" width="19.5703125" style="164" customWidth="1"/>
    <col min="9490" max="9492" width="8.7109375" style="164" customWidth="1"/>
    <col min="9493" max="9728" width="9.140625" style="164"/>
    <col min="9729" max="9729" width="1.7109375" style="164" customWidth="1"/>
    <col min="9730" max="9730" width="1.140625" style="164" customWidth="1"/>
    <col min="9731" max="9731" width="1" style="164" customWidth="1"/>
    <col min="9732" max="9732" width="4" style="164" customWidth="1"/>
    <col min="9733" max="9733" width="26.140625" style="164" customWidth="1"/>
    <col min="9734" max="9734" width="4.42578125" style="164" customWidth="1"/>
    <col min="9735" max="9735" width="26.5703125" style="164" customWidth="1"/>
    <col min="9736" max="9738" width="10.42578125" style="164" customWidth="1"/>
    <col min="9739" max="9744" width="9.140625" style="164"/>
    <col min="9745" max="9745" width="19.5703125" style="164" customWidth="1"/>
    <col min="9746" max="9748" width="8.7109375" style="164" customWidth="1"/>
    <col min="9749" max="9984" width="9.140625" style="164"/>
    <col min="9985" max="9985" width="1.7109375" style="164" customWidth="1"/>
    <col min="9986" max="9986" width="1.140625" style="164" customWidth="1"/>
    <col min="9987" max="9987" width="1" style="164" customWidth="1"/>
    <col min="9988" max="9988" width="4" style="164" customWidth="1"/>
    <col min="9989" max="9989" width="26.140625" style="164" customWidth="1"/>
    <col min="9990" max="9990" width="4.42578125" style="164" customWidth="1"/>
    <col min="9991" max="9991" width="26.5703125" style="164" customWidth="1"/>
    <col min="9992" max="9994" width="10.42578125" style="164" customWidth="1"/>
    <col min="9995" max="10000" width="9.140625" style="164"/>
    <col min="10001" max="10001" width="19.5703125" style="164" customWidth="1"/>
    <col min="10002" max="10004" width="8.7109375" style="164" customWidth="1"/>
    <col min="10005" max="10240" width="9.140625" style="164"/>
    <col min="10241" max="10241" width="1.7109375" style="164" customWidth="1"/>
    <col min="10242" max="10242" width="1.140625" style="164" customWidth="1"/>
    <col min="10243" max="10243" width="1" style="164" customWidth="1"/>
    <col min="10244" max="10244" width="4" style="164" customWidth="1"/>
    <col min="10245" max="10245" width="26.140625" style="164" customWidth="1"/>
    <col min="10246" max="10246" width="4.42578125" style="164" customWidth="1"/>
    <col min="10247" max="10247" width="26.5703125" style="164" customWidth="1"/>
    <col min="10248" max="10250" width="10.42578125" style="164" customWidth="1"/>
    <col min="10251" max="10256" width="9.140625" style="164"/>
    <col min="10257" max="10257" width="19.5703125" style="164" customWidth="1"/>
    <col min="10258" max="10260" width="8.7109375" style="164" customWidth="1"/>
    <col min="10261" max="10496" width="9.140625" style="164"/>
    <col min="10497" max="10497" width="1.7109375" style="164" customWidth="1"/>
    <col min="10498" max="10498" width="1.140625" style="164" customWidth="1"/>
    <col min="10499" max="10499" width="1" style="164" customWidth="1"/>
    <col min="10500" max="10500" width="4" style="164" customWidth="1"/>
    <col min="10501" max="10501" width="26.140625" style="164" customWidth="1"/>
    <col min="10502" max="10502" width="4.42578125" style="164" customWidth="1"/>
    <col min="10503" max="10503" width="26.5703125" style="164" customWidth="1"/>
    <col min="10504" max="10506" width="10.42578125" style="164" customWidth="1"/>
    <col min="10507" max="10512" width="9.140625" style="164"/>
    <col min="10513" max="10513" width="19.5703125" style="164" customWidth="1"/>
    <col min="10514" max="10516" width="8.7109375" style="164" customWidth="1"/>
    <col min="10517" max="10752" width="9.140625" style="164"/>
    <col min="10753" max="10753" width="1.7109375" style="164" customWidth="1"/>
    <col min="10754" max="10754" width="1.140625" style="164" customWidth="1"/>
    <col min="10755" max="10755" width="1" style="164" customWidth="1"/>
    <col min="10756" max="10756" width="4" style="164" customWidth="1"/>
    <col min="10757" max="10757" width="26.140625" style="164" customWidth="1"/>
    <col min="10758" max="10758" width="4.42578125" style="164" customWidth="1"/>
    <col min="10759" max="10759" width="26.5703125" style="164" customWidth="1"/>
    <col min="10760" max="10762" width="10.42578125" style="164" customWidth="1"/>
    <col min="10763" max="10768" width="9.140625" style="164"/>
    <col min="10769" max="10769" width="19.5703125" style="164" customWidth="1"/>
    <col min="10770" max="10772" width="8.7109375" style="164" customWidth="1"/>
    <col min="10773" max="11008" width="9.140625" style="164"/>
    <col min="11009" max="11009" width="1.7109375" style="164" customWidth="1"/>
    <col min="11010" max="11010" width="1.140625" style="164" customWidth="1"/>
    <col min="11011" max="11011" width="1" style="164" customWidth="1"/>
    <col min="11012" max="11012" width="4" style="164" customWidth="1"/>
    <col min="11013" max="11013" width="26.140625" style="164" customWidth="1"/>
    <col min="11014" max="11014" width="4.42578125" style="164" customWidth="1"/>
    <col min="11015" max="11015" width="26.5703125" style="164" customWidth="1"/>
    <col min="11016" max="11018" width="10.42578125" style="164" customWidth="1"/>
    <col min="11019" max="11024" width="9.140625" style="164"/>
    <col min="11025" max="11025" width="19.5703125" style="164" customWidth="1"/>
    <col min="11026" max="11028" width="8.7109375" style="164" customWidth="1"/>
    <col min="11029" max="11264" width="9.140625" style="164"/>
    <col min="11265" max="11265" width="1.7109375" style="164" customWidth="1"/>
    <col min="11266" max="11266" width="1.140625" style="164" customWidth="1"/>
    <col min="11267" max="11267" width="1" style="164" customWidth="1"/>
    <col min="11268" max="11268" width="4" style="164" customWidth="1"/>
    <col min="11269" max="11269" width="26.140625" style="164" customWidth="1"/>
    <col min="11270" max="11270" width="4.42578125" style="164" customWidth="1"/>
    <col min="11271" max="11271" width="26.5703125" style="164" customWidth="1"/>
    <col min="11272" max="11274" width="10.42578125" style="164" customWidth="1"/>
    <col min="11275" max="11280" width="9.140625" style="164"/>
    <col min="11281" max="11281" width="19.5703125" style="164" customWidth="1"/>
    <col min="11282" max="11284" width="8.7109375" style="164" customWidth="1"/>
    <col min="11285" max="11520" width="9.140625" style="164"/>
    <col min="11521" max="11521" width="1.7109375" style="164" customWidth="1"/>
    <col min="11522" max="11522" width="1.140625" style="164" customWidth="1"/>
    <col min="11523" max="11523" width="1" style="164" customWidth="1"/>
    <col min="11524" max="11524" width="4" style="164" customWidth="1"/>
    <col min="11525" max="11525" width="26.140625" style="164" customWidth="1"/>
    <col min="11526" max="11526" width="4.42578125" style="164" customWidth="1"/>
    <col min="11527" max="11527" width="26.5703125" style="164" customWidth="1"/>
    <col min="11528" max="11530" width="10.42578125" style="164" customWidth="1"/>
    <col min="11531" max="11536" width="9.140625" style="164"/>
    <col min="11537" max="11537" width="19.5703125" style="164" customWidth="1"/>
    <col min="11538" max="11540" width="8.7109375" style="164" customWidth="1"/>
    <col min="11541" max="11776" width="9.140625" style="164"/>
    <col min="11777" max="11777" width="1.7109375" style="164" customWidth="1"/>
    <col min="11778" max="11778" width="1.140625" style="164" customWidth="1"/>
    <col min="11779" max="11779" width="1" style="164" customWidth="1"/>
    <col min="11780" max="11780" width="4" style="164" customWidth="1"/>
    <col min="11781" max="11781" width="26.140625" style="164" customWidth="1"/>
    <col min="11782" max="11782" width="4.42578125" style="164" customWidth="1"/>
    <col min="11783" max="11783" width="26.5703125" style="164" customWidth="1"/>
    <col min="11784" max="11786" width="10.42578125" style="164" customWidth="1"/>
    <col min="11787" max="11792" width="9.140625" style="164"/>
    <col min="11793" max="11793" width="19.5703125" style="164" customWidth="1"/>
    <col min="11794" max="11796" width="8.7109375" style="164" customWidth="1"/>
    <col min="11797" max="12032" width="9.140625" style="164"/>
    <col min="12033" max="12033" width="1.7109375" style="164" customWidth="1"/>
    <col min="12034" max="12034" width="1.140625" style="164" customWidth="1"/>
    <col min="12035" max="12035" width="1" style="164" customWidth="1"/>
    <col min="12036" max="12036" width="4" style="164" customWidth="1"/>
    <col min="12037" max="12037" width="26.140625" style="164" customWidth="1"/>
    <col min="12038" max="12038" width="4.42578125" style="164" customWidth="1"/>
    <col min="12039" max="12039" width="26.5703125" style="164" customWidth="1"/>
    <col min="12040" max="12042" width="10.42578125" style="164" customWidth="1"/>
    <col min="12043" max="12048" width="9.140625" style="164"/>
    <col min="12049" max="12049" width="19.5703125" style="164" customWidth="1"/>
    <col min="12050" max="12052" width="8.7109375" style="164" customWidth="1"/>
    <col min="12053" max="12288" width="9.140625" style="164"/>
    <col min="12289" max="12289" width="1.7109375" style="164" customWidth="1"/>
    <col min="12290" max="12290" width="1.140625" style="164" customWidth="1"/>
    <col min="12291" max="12291" width="1" style="164" customWidth="1"/>
    <col min="12292" max="12292" width="4" style="164" customWidth="1"/>
    <col min="12293" max="12293" width="26.140625" style="164" customWidth="1"/>
    <col min="12294" max="12294" width="4.42578125" style="164" customWidth="1"/>
    <col min="12295" max="12295" width="26.5703125" style="164" customWidth="1"/>
    <col min="12296" max="12298" width="10.42578125" style="164" customWidth="1"/>
    <col min="12299" max="12304" width="9.140625" style="164"/>
    <col min="12305" max="12305" width="19.5703125" style="164" customWidth="1"/>
    <col min="12306" max="12308" width="8.7109375" style="164" customWidth="1"/>
    <col min="12309" max="12544" width="9.140625" style="164"/>
    <col min="12545" max="12545" width="1.7109375" style="164" customWidth="1"/>
    <col min="12546" max="12546" width="1.140625" style="164" customWidth="1"/>
    <col min="12547" max="12547" width="1" style="164" customWidth="1"/>
    <col min="12548" max="12548" width="4" style="164" customWidth="1"/>
    <col min="12549" max="12549" width="26.140625" style="164" customWidth="1"/>
    <col min="12550" max="12550" width="4.42578125" style="164" customWidth="1"/>
    <col min="12551" max="12551" width="26.5703125" style="164" customWidth="1"/>
    <col min="12552" max="12554" width="10.42578125" style="164" customWidth="1"/>
    <col min="12555" max="12560" width="9.140625" style="164"/>
    <col min="12561" max="12561" width="19.5703125" style="164" customWidth="1"/>
    <col min="12562" max="12564" width="8.7109375" style="164" customWidth="1"/>
    <col min="12565" max="12800" width="9.140625" style="164"/>
    <col min="12801" max="12801" width="1.7109375" style="164" customWidth="1"/>
    <col min="12802" max="12802" width="1.140625" style="164" customWidth="1"/>
    <col min="12803" max="12803" width="1" style="164" customWidth="1"/>
    <col min="12804" max="12804" width="4" style="164" customWidth="1"/>
    <col min="12805" max="12805" width="26.140625" style="164" customWidth="1"/>
    <col min="12806" max="12806" width="4.42578125" style="164" customWidth="1"/>
    <col min="12807" max="12807" width="26.5703125" style="164" customWidth="1"/>
    <col min="12808" max="12810" width="10.42578125" style="164" customWidth="1"/>
    <col min="12811" max="12816" width="9.140625" style="164"/>
    <col min="12817" max="12817" width="19.5703125" style="164" customWidth="1"/>
    <col min="12818" max="12820" width="8.7109375" style="164" customWidth="1"/>
    <col min="12821" max="13056" width="9.140625" style="164"/>
    <col min="13057" max="13057" width="1.7109375" style="164" customWidth="1"/>
    <col min="13058" max="13058" width="1.140625" style="164" customWidth="1"/>
    <col min="13059" max="13059" width="1" style="164" customWidth="1"/>
    <col min="13060" max="13060" width="4" style="164" customWidth="1"/>
    <col min="13061" max="13061" width="26.140625" style="164" customWidth="1"/>
    <col min="13062" max="13062" width="4.42578125" style="164" customWidth="1"/>
    <col min="13063" max="13063" width="26.5703125" style="164" customWidth="1"/>
    <col min="13064" max="13066" width="10.42578125" style="164" customWidth="1"/>
    <col min="13067" max="13072" width="9.140625" style="164"/>
    <col min="13073" max="13073" width="19.5703125" style="164" customWidth="1"/>
    <col min="13074" max="13076" width="8.7109375" style="164" customWidth="1"/>
    <col min="13077" max="13312" width="9.140625" style="164"/>
    <col min="13313" max="13313" width="1.7109375" style="164" customWidth="1"/>
    <col min="13314" max="13314" width="1.140625" style="164" customWidth="1"/>
    <col min="13315" max="13315" width="1" style="164" customWidth="1"/>
    <col min="13316" max="13316" width="4" style="164" customWidth="1"/>
    <col min="13317" max="13317" width="26.140625" style="164" customWidth="1"/>
    <col min="13318" max="13318" width="4.42578125" style="164" customWidth="1"/>
    <col min="13319" max="13319" width="26.5703125" style="164" customWidth="1"/>
    <col min="13320" max="13322" width="10.42578125" style="164" customWidth="1"/>
    <col min="13323" max="13328" width="9.140625" style="164"/>
    <col min="13329" max="13329" width="19.5703125" style="164" customWidth="1"/>
    <col min="13330" max="13332" width="8.7109375" style="164" customWidth="1"/>
    <col min="13333" max="13568" width="9.140625" style="164"/>
    <col min="13569" max="13569" width="1.7109375" style="164" customWidth="1"/>
    <col min="13570" max="13570" width="1.140625" style="164" customWidth="1"/>
    <col min="13571" max="13571" width="1" style="164" customWidth="1"/>
    <col min="13572" max="13572" width="4" style="164" customWidth="1"/>
    <col min="13573" max="13573" width="26.140625" style="164" customWidth="1"/>
    <col min="13574" max="13574" width="4.42578125" style="164" customWidth="1"/>
    <col min="13575" max="13575" width="26.5703125" style="164" customWidth="1"/>
    <col min="13576" max="13578" width="10.42578125" style="164" customWidth="1"/>
    <col min="13579" max="13584" width="9.140625" style="164"/>
    <col min="13585" max="13585" width="19.5703125" style="164" customWidth="1"/>
    <col min="13586" max="13588" width="8.7109375" style="164" customWidth="1"/>
    <col min="13589" max="13824" width="9.140625" style="164"/>
    <col min="13825" max="13825" width="1.7109375" style="164" customWidth="1"/>
    <col min="13826" max="13826" width="1.140625" style="164" customWidth="1"/>
    <col min="13827" max="13827" width="1" style="164" customWidth="1"/>
    <col min="13828" max="13828" width="4" style="164" customWidth="1"/>
    <col min="13829" max="13829" width="26.140625" style="164" customWidth="1"/>
    <col min="13830" max="13830" width="4.42578125" style="164" customWidth="1"/>
    <col min="13831" max="13831" width="26.5703125" style="164" customWidth="1"/>
    <col min="13832" max="13834" width="10.42578125" style="164" customWidth="1"/>
    <col min="13835" max="13840" width="9.140625" style="164"/>
    <col min="13841" max="13841" width="19.5703125" style="164" customWidth="1"/>
    <col min="13842" max="13844" width="8.7109375" style="164" customWidth="1"/>
    <col min="13845" max="14080" width="9.140625" style="164"/>
    <col min="14081" max="14081" width="1.7109375" style="164" customWidth="1"/>
    <col min="14082" max="14082" width="1.140625" style="164" customWidth="1"/>
    <col min="14083" max="14083" width="1" style="164" customWidth="1"/>
    <col min="14084" max="14084" width="4" style="164" customWidth="1"/>
    <col min="14085" max="14085" width="26.140625" style="164" customWidth="1"/>
    <col min="14086" max="14086" width="4.42578125" style="164" customWidth="1"/>
    <col min="14087" max="14087" width="26.5703125" style="164" customWidth="1"/>
    <col min="14088" max="14090" width="10.42578125" style="164" customWidth="1"/>
    <col min="14091" max="14096" width="9.140625" style="164"/>
    <col min="14097" max="14097" width="19.5703125" style="164" customWidth="1"/>
    <col min="14098" max="14100" width="8.7109375" style="164" customWidth="1"/>
    <col min="14101" max="14336" width="9.140625" style="164"/>
    <col min="14337" max="14337" width="1.7109375" style="164" customWidth="1"/>
    <col min="14338" max="14338" width="1.140625" style="164" customWidth="1"/>
    <col min="14339" max="14339" width="1" style="164" customWidth="1"/>
    <col min="14340" max="14340" width="4" style="164" customWidth="1"/>
    <col min="14341" max="14341" width="26.140625" style="164" customWidth="1"/>
    <col min="14342" max="14342" width="4.42578125" style="164" customWidth="1"/>
    <col min="14343" max="14343" width="26.5703125" style="164" customWidth="1"/>
    <col min="14344" max="14346" width="10.42578125" style="164" customWidth="1"/>
    <col min="14347" max="14352" width="9.140625" style="164"/>
    <col min="14353" max="14353" width="19.5703125" style="164" customWidth="1"/>
    <col min="14354" max="14356" width="8.7109375" style="164" customWidth="1"/>
    <col min="14357" max="14592" width="9.140625" style="164"/>
    <col min="14593" max="14593" width="1.7109375" style="164" customWidth="1"/>
    <col min="14594" max="14594" width="1.140625" style="164" customWidth="1"/>
    <col min="14595" max="14595" width="1" style="164" customWidth="1"/>
    <col min="14596" max="14596" width="4" style="164" customWidth="1"/>
    <col min="14597" max="14597" width="26.140625" style="164" customWidth="1"/>
    <col min="14598" max="14598" width="4.42578125" style="164" customWidth="1"/>
    <col min="14599" max="14599" width="26.5703125" style="164" customWidth="1"/>
    <col min="14600" max="14602" width="10.42578125" style="164" customWidth="1"/>
    <col min="14603" max="14608" width="9.140625" style="164"/>
    <col min="14609" max="14609" width="19.5703125" style="164" customWidth="1"/>
    <col min="14610" max="14612" width="8.7109375" style="164" customWidth="1"/>
    <col min="14613" max="14848" width="9.140625" style="164"/>
    <col min="14849" max="14849" width="1.7109375" style="164" customWidth="1"/>
    <col min="14850" max="14850" width="1.140625" style="164" customWidth="1"/>
    <col min="14851" max="14851" width="1" style="164" customWidth="1"/>
    <col min="14852" max="14852" width="4" style="164" customWidth="1"/>
    <col min="14853" max="14853" width="26.140625" style="164" customWidth="1"/>
    <col min="14854" max="14854" width="4.42578125" style="164" customWidth="1"/>
    <col min="14855" max="14855" width="26.5703125" style="164" customWidth="1"/>
    <col min="14856" max="14858" width="10.42578125" style="164" customWidth="1"/>
    <col min="14859" max="14864" width="9.140625" style="164"/>
    <col min="14865" max="14865" width="19.5703125" style="164" customWidth="1"/>
    <col min="14866" max="14868" width="8.7109375" style="164" customWidth="1"/>
    <col min="14869" max="15104" width="9.140625" style="164"/>
    <col min="15105" max="15105" width="1.7109375" style="164" customWidth="1"/>
    <col min="15106" max="15106" width="1.140625" style="164" customWidth="1"/>
    <col min="15107" max="15107" width="1" style="164" customWidth="1"/>
    <col min="15108" max="15108" width="4" style="164" customWidth="1"/>
    <col min="15109" max="15109" width="26.140625" style="164" customWidth="1"/>
    <col min="15110" max="15110" width="4.42578125" style="164" customWidth="1"/>
    <col min="15111" max="15111" width="26.5703125" style="164" customWidth="1"/>
    <col min="15112" max="15114" width="10.42578125" style="164" customWidth="1"/>
    <col min="15115" max="15120" width="9.140625" style="164"/>
    <col min="15121" max="15121" width="19.5703125" style="164" customWidth="1"/>
    <col min="15122" max="15124" width="8.7109375" style="164" customWidth="1"/>
    <col min="15125" max="15360" width="9.140625" style="164"/>
    <col min="15361" max="15361" width="1.7109375" style="164" customWidth="1"/>
    <col min="15362" max="15362" width="1.140625" style="164" customWidth="1"/>
    <col min="15363" max="15363" width="1" style="164" customWidth="1"/>
    <col min="15364" max="15364" width="4" style="164" customWidth="1"/>
    <col min="15365" max="15365" width="26.140625" style="164" customWidth="1"/>
    <col min="15366" max="15366" width="4.42578125" style="164" customWidth="1"/>
    <col min="15367" max="15367" width="26.5703125" style="164" customWidth="1"/>
    <col min="15368" max="15370" width="10.42578125" style="164" customWidth="1"/>
    <col min="15371" max="15376" width="9.140625" style="164"/>
    <col min="15377" max="15377" width="19.5703125" style="164" customWidth="1"/>
    <col min="15378" max="15380" width="8.7109375" style="164" customWidth="1"/>
    <col min="15381" max="15616" width="9.140625" style="164"/>
    <col min="15617" max="15617" width="1.7109375" style="164" customWidth="1"/>
    <col min="15618" max="15618" width="1.140625" style="164" customWidth="1"/>
    <col min="15619" max="15619" width="1" style="164" customWidth="1"/>
    <col min="15620" max="15620" width="4" style="164" customWidth="1"/>
    <col min="15621" max="15621" width="26.140625" style="164" customWidth="1"/>
    <col min="15622" max="15622" width="4.42578125" style="164" customWidth="1"/>
    <col min="15623" max="15623" width="26.5703125" style="164" customWidth="1"/>
    <col min="15624" max="15626" width="10.42578125" style="164" customWidth="1"/>
    <col min="15627" max="15632" width="9.140625" style="164"/>
    <col min="15633" max="15633" width="19.5703125" style="164" customWidth="1"/>
    <col min="15634" max="15636" width="8.7109375" style="164" customWidth="1"/>
    <col min="15637" max="15872" width="9.140625" style="164"/>
    <col min="15873" max="15873" width="1.7109375" style="164" customWidth="1"/>
    <col min="15874" max="15874" width="1.140625" style="164" customWidth="1"/>
    <col min="15875" max="15875" width="1" style="164" customWidth="1"/>
    <col min="15876" max="15876" width="4" style="164" customWidth="1"/>
    <col min="15877" max="15877" width="26.140625" style="164" customWidth="1"/>
    <col min="15878" max="15878" width="4.42578125" style="164" customWidth="1"/>
    <col min="15879" max="15879" width="26.5703125" style="164" customWidth="1"/>
    <col min="15880" max="15882" width="10.42578125" style="164" customWidth="1"/>
    <col min="15883" max="15888" width="9.140625" style="164"/>
    <col min="15889" max="15889" width="19.5703125" style="164" customWidth="1"/>
    <col min="15890" max="15892" width="8.7109375" style="164" customWidth="1"/>
    <col min="15893" max="16128" width="9.140625" style="164"/>
    <col min="16129" max="16129" width="1.7109375" style="164" customWidth="1"/>
    <col min="16130" max="16130" width="1.140625" style="164" customWidth="1"/>
    <col min="16131" max="16131" width="1" style="164" customWidth="1"/>
    <col min="16132" max="16132" width="4" style="164" customWidth="1"/>
    <col min="16133" max="16133" width="26.140625" style="164" customWidth="1"/>
    <col min="16134" max="16134" width="4.42578125" style="164" customWidth="1"/>
    <col min="16135" max="16135" width="26.5703125" style="164" customWidth="1"/>
    <col min="16136" max="16138" width="10.42578125" style="164" customWidth="1"/>
    <col min="16139" max="16144" width="9.140625" style="164"/>
    <col min="16145" max="16145" width="19.5703125" style="164" customWidth="1"/>
    <col min="16146" max="16148" width="8.7109375" style="164" customWidth="1"/>
    <col min="16149" max="16384" width="9.140625" style="164"/>
  </cols>
  <sheetData>
    <row r="1" spans="1:10" ht="12.75" customHeight="1">
      <c r="A1" s="443" t="s">
        <v>223</v>
      </c>
      <c r="B1" s="443"/>
      <c r="C1" s="443"/>
      <c r="D1" s="443"/>
      <c r="E1" s="443"/>
      <c r="F1" s="443"/>
      <c r="G1" s="443"/>
      <c r="H1" s="443"/>
      <c r="I1" s="443"/>
      <c r="J1" s="163"/>
    </row>
    <row r="2" spans="1:10">
      <c r="A2" s="443"/>
      <c r="B2" s="443"/>
      <c r="C2" s="443"/>
      <c r="D2" s="443"/>
      <c r="E2" s="443"/>
      <c r="F2" s="443"/>
      <c r="G2" s="443"/>
      <c r="H2" s="443"/>
      <c r="I2" s="443"/>
      <c r="J2" s="163"/>
    </row>
    <row r="3" spans="1:10" ht="12.75" customHeight="1">
      <c r="A3" s="444" t="s">
        <v>224</v>
      </c>
      <c r="B3" s="444"/>
      <c r="C3" s="444"/>
      <c r="D3" s="444"/>
      <c r="E3" s="444"/>
      <c r="F3" s="444"/>
      <c r="G3" s="445"/>
      <c r="H3" s="166" t="s">
        <v>225</v>
      </c>
      <c r="I3" s="166" t="s">
        <v>225</v>
      </c>
      <c r="J3" s="166" t="s">
        <v>225</v>
      </c>
    </row>
    <row r="4" spans="1:10" ht="12.75">
      <c r="A4" s="444"/>
      <c r="B4" s="444"/>
      <c r="C4" s="444"/>
      <c r="D4" s="444"/>
      <c r="E4" s="444"/>
      <c r="F4" s="444"/>
      <c r="G4" s="445"/>
      <c r="H4" s="167" t="s">
        <v>226</v>
      </c>
      <c r="I4" s="167" t="s">
        <v>227</v>
      </c>
      <c r="J4" s="167" t="s">
        <v>228</v>
      </c>
    </row>
    <row r="5" spans="1:10" ht="12" customHeight="1">
      <c r="A5" s="168"/>
      <c r="B5" s="169" t="s">
        <v>229</v>
      </c>
      <c r="C5" s="168"/>
      <c r="D5" s="168"/>
      <c r="E5" s="168"/>
      <c r="F5" s="168"/>
      <c r="G5" s="170"/>
      <c r="H5" s="171">
        <v>112.77236074807253</v>
      </c>
      <c r="I5" s="171">
        <v>108.57567499153579</v>
      </c>
      <c r="J5" s="171">
        <v>101.78083732613683</v>
      </c>
    </row>
    <row r="6" spans="1:10" ht="12" customHeight="1">
      <c r="A6" s="172" t="s">
        <v>230</v>
      </c>
      <c r="B6" s="172"/>
      <c r="C6" s="168"/>
      <c r="D6" s="168"/>
      <c r="E6" s="168"/>
      <c r="F6" s="173"/>
      <c r="G6" s="170"/>
      <c r="H6" s="174">
        <v>117.20865601443666</v>
      </c>
      <c r="I6" s="174">
        <v>109.62161490022272</v>
      </c>
      <c r="J6" s="174">
        <v>100.54996901984012</v>
      </c>
    </row>
    <row r="7" spans="1:10" ht="12" customHeight="1">
      <c r="A7" s="172"/>
      <c r="B7" s="168" t="s">
        <v>231</v>
      </c>
      <c r="C7" s="172"/>
      <c r="D7" s="168"/>
      <c r="E7" s="168"/>
      <c r="F7" s="173"/>
      <c r="G7" s="170"/>
      <c r="H7" s="175">
        <v>116.90422441959538</v>
      </c>
      <c r="I7" s="175">
        <v>109.17450676234364</v>
      </c>
      <c r="J7" s="175">
        <v>100.45501662041704</v>
      </c>
    </row>
    <row r="8" spans="1:10" ht="12" customHeight="1">
      <c r="A8" s="172"/>
      <c r="B8" s="172"/>
      <c r="C8" s="168" t="s">
        <v>232</v>
      </c>
      <c r="D8" s="168"/>
      <c r="E8" s="176"/>
      <c r="F8" s="173"/>
      <c r="G8" s="170"/>
      <c r="H8" s="175">
        <v>127.13781746683834</v>
      </c>
      <c r="I8" s="175">
        <v>123.86018096331892</v>
      </c>
      <c r="J8" s="175">
        <v>106.18421814787249</v>
      </c>
    </row>
    <row r="9" spans="1:10" ht="12" customHeight="1">
      <c r="A9" s="172"/>
      <c r="B9" s="172"/>
      <c r="C9" s="168" t="s">
        <v>233</v>
      </c>
      <c r="D9" s="177"/>
      <c r="E9" s="176"/>
      <c r="F9" s="173"/>
      <c r="G9" s="170"/>
      <c r="H9" s="175">
        <v>95.877858788299108</v>
      </c>
      <c r="I9" s="175">
        <v>93.195617415801038</v>
      </c>
      <c r="J9" s="175">
        <v>92.769483575523495</v>
      </c>
    </row>
    <row r="10" spans="1:10" ht="12" customHeight="1">
      <c r="A10" s="172"/>
      <c r="B10" s="172"/>
      <c r="C10" s="178" t="s">
        <v>234</v>
      </c>
      <c r="D10" s="177"/>
      <c r="E10" s="168"/>
      <c r="F10" s="168"/>
      <c r="G10" s="170"/>
      <c r="H10" s="175">
        <v>136.25855990124697</v>
      </c>
      <c r="I10" s="175">
        <v>101.75353533373925</v>
      </c>
      <c r="J10" s="175">
        <v>103.25417868279277</v>
      </c>
    </row>
    <row r="11" spans="1:10" ht="12" customHeight="1">
      <c r="A11" s="172"/>
      <c r="B11" s="172"/>
      <c r="C11" s="178" t="s">
        <v>235</v>
      </c>
      <c r="D11" s="177"/>
      <c r="E11" s="168"/>
      <c r="F11" s="168"/>
      <c r="G11" s="170"/>
      <c r="H11" s="175">
        <v>108.78090778270857</v>
      </c>
      <c r="I11" s="175">
        <v>105.86797187743467</v>
      </c>
      <c r="J11" s="175">
        <v>102.33992014936719</v>
      </c>
    </row>
    <row r="12" spans="1:10" ht="12" customHeight="1">
      <c r="A12" s="179"/>
      <c r="B12" s="179"/>
      <c r="C12" s="178" t="s">
        <v>236</v>
      </c>
      <c r="D12" s="177"/>
      <c r="E12" s="180"/>
      <c r="F12" s="180"/>
      <c r="G12" s="170"/>
      <c r="H12" s="175">
        <v>123.3706498487153</v>
      </c>
      <c r="I12" s="175">
        <v>109.85609107813067</v>
      </c>
      <c r="J12" s="175">
        <v>119.77366221407242</v>
      </c>
    </row>
    <row r="13" spans="1:10" ht="12" customHeight="1">
      <c r="A13" s="179"/>
      <c r="B13" s="179"/>
      <c r="C13" s="178" t="s">
        <v>237</v>
      </c>
      <c r="D13" s="177"/>
      <c r="E13" s="180"/>
      <c r="F13" s="180"/>
      <c r="G13" s="170"/>
      <c r="H13" s="175">
        <v>127.17124704144783</v>
      </c>
      <c r="I13" s="175">
        <v>101.27726043109708</v>
      </c>
      <c r="J13" s="175">
        <v>84.777409796000086</v>
      </c>
    </row>
    <row r="14" spans="1:10" ht="12" customHeight="1">
      <c r="A14" s="172"/>
      <c r="B14" s="172"/>
      <c r="C14" s="177" t="s">
        <v>238</v>
      </c>
      <c r="D14" s="177"/>
      <c r="E14" s="177"/>
      <c r="F14" s="177"/>
      <c r="G14" s="170"/>
      <c r="H14" s="181">
        <v>110.79040470272328</v>
      </c>
      <c r="I14" s="181">
        <v>107.64383669234464</v>
      </c>
      <c r="J14" s="181">
        <v>98.417865892597931</v>
      </c>
    </row>
    <row r="15" spans="1:10" ht="12" customHeight="1">
      <c r="A15" s="172"/>
      <c r="B15" s="172"/>
      <c r="C15" s="168" t="s">
        <v>239</v>
      </c>
      <c r="D15" s="177"/>
      <c r="E15" s="168"/>
      <c r="F15" s="168"/>
      <c r="G15" s="170"/>
      <c r="H15" s="175">
        <v>121.20704883994948</v>
      </c>
      <c r="I15" s="175">
        <v>116.34464434314813</v>
      </c>
      <c r="J15" s="175">
        <v>105.62913205175649</v>
      </c>
    </row>
    <row r="16" spans="1:10" ht="12" customHeight="1">
      <c r="A16" s="172"/>
      <c r="B16" s="168" t="s">
        <v>240</v>
      </c>
      <c r="C16" s="172"/>
      <c r="D16" s="177"/>
      <c r="E16" s="168"/>
      <c r="F16" s="168"/>
      <c r="G16" s="170"/>
      <c r="H16" s="175">
        <v>126.80753476149003</v>
      </c>
      <c r="I16" s="175">
        <v>124.43482589441916</v>
      </c>
      <c r="J16" s="175">
        <v>103.39071083022442</v>
      </c>
    </row>
    <row r="17" spans="1:20" ht="12" customHeight="1">
      <c r="A17" s="182" t="s">
        <v>241</v>
      </c>
      <c r="B17" s="172"/>
      <c r="C17" s="168"/>
      <c r="D17" s="177"/>
      <c r="E17" s="168"/>
      <c r="F17" s="168"/>
      <c r="G17" s="170"/>
      <c r="H17" s="174">
        <v>106.24714855992674</v>
      </c>
      <c r="I17" s="174">
        <v>104.98243767468205</v>
      </c>
      <c r="J17" s="174">
        <v>101.57299728736804</v>
      </c>
    </row>
    <row r="18" spans="1:20" ht="12" customHeight="1">
      <c r="A18" s="172"/>
      <c r="B18" s="168" t="s">
        <v>242</v>
      </c>
      <c r="C18" s="172"/>
      <c r="D18" s="177"/>
      <c r="E18" s="168"/>
      <c r="F18" s="168"/>
      <c r="G18" s="170"/>
      <c r="H18" s="175">
        <v>108.76658243176531</v>
      </c>
      <c r="I18" s="175">
        <v>105.55145861310066</v>
      </c>
      <c r="J18" s="175">
        <v>102.20104519896593</v>
      </c>
    </row>
    <row r="19" spans="1:20" ht="12" customHeight="1">
      <c r="A19" s="172"/>
      <c r="B19" s="168" t="s">
        <v>243</v>
      </c>
      <c r="C19" s="172"/>
      <c r="D19" s="177"/>
      <c r="E19" s="168"/>
      <c r="F19" s="168"/>
      <c r="G19" s="170"/>
      <c r="H19" s="175">
        <v>103.7093898529652</v>
      </c>
      <c r="I19" s="175">
        <v>104.38795505178182</v>
      </c>
      <c r="J19" s="175">
        <v>100.91786311875808</v>
      </c>
    </row>
    <row r="20" spans="1:20" ht="12" customHeight="1">
      <c r="A20" s="172" t="s">
        <v>244</v>
      </c>
      <c r="B20" s="172"/>
      <c r="C20" s="168"/>
      <c r="D20" s="177"/>
      <c r="E20" s="168"/>
      <c r="F20" s="168"/>
      <c r="G20" s="170"/>
      <c r="H20" s="174">
        <v>111.11225937924915</v>
      </c>
      <c r="I20" s="174">
        <v>107.91739795924968</v>
      </c>
      <c r="J20" s="174">
        <v>104.74315817702282</v>
      </c>
    </row>
    <row r="21" spans="1:20" ht="12" customHeight="1">
      <c r="A21" s="172"/>
      <c r="B21" s="168" t="s">
        <v>245</v>
      </c>
      <c r="C21" s="172"/>
      <c r="D21" s="177"/>
      <c r="E21" s="168"/>
      <c r="F21" s="168"/>
      <c r="G21" s="170"/>
      <c r="H21" s="175">
        <v>115.13392803475864</v>
      </c>
      <c r="I21" s="175">
        <v>107.72307763988952</v>
      </c>
      <c r="J21" s="175">
        <v>105.34509688540119</v>
      </c>
    </row>
    <row r="22" spans="1:20" ht="12" customHeight="1">
      <c r="A22" s="172"/>
      <c r="B22" s="172"/>
      <c r="C22" s="178" t="s">
        <v>246</v>
      </c>
      <c r="D22" s="177"/>
      <c r="E22" s="168"/>
      <c r="F22" s="180"/>
      <c r="G22" s="170"/>
      <c r="H22" s="175">
        <v>129.78287377047383</v>
      </c>
      <c r="I22" s="175">
        <v>116.12225334632502</v>
      </c>
      <c r="J22" s="175">
        <v>106.61400845854621</v>
      </c>
    </row>
    <row r="23" spans="1:20" ht="12" customHeight="1">
      <c r="A23" s="172"/>
      <c r="B23" s="172"/>
      <c r="C23" s="178" t="s">
        <v>247</v>
      </c>
      <c r="D23" s="177"/>
      <c r="E23" s="168"/>
      <c r="F23" s="168"/>
      <c r="G23" s="170"/>
      <c r="H23" s="175">
        <v>114.4008189692354</v>
      </c>
      <c r="I23" s="175">
        <v>107.2204831691147</v>
      </c>
      <c r="J23" s="175">
        <v>105.34281465716097</v>
      </c>
    </row>
    <row r="24" spans="1:20" ht="12" customHeight="1">
      <c r="A24" s="172"/>
      <c r="B24" s="172"/>
      <c r="C24" s="168" t="s">
        <v>248</v>
      </c>
      <c r="D24" s="177"/>
      <c r="E24" s="183"/>
      <c r="F24" s="168"/>
      <c r="G24" s="170"/>
      <c r="H24" s="175">
        <v>107.17128629553471</v>
      </c>
      <c r="I24" s="175">
        <v>106.96459010596639</v>
      </c>
      <c r="J24" s="175">
        <v>100</v>
      </c>
    </row>
    <row r="25" spans="1:20" ht="12" customHeight="1">
      <c r="A25" s="179"/>
      <c r="B25" s="168" t="s">
        <v>249</v>
      </c>
      <c r="C25" s="172"/>
      <c r="D25" s="177"/>
      <c r="E25" s="184"/>
      <c r="F25" s="180"/>
      <c r="G25" s="170"/>
      <c r="H25" s="175">
        <v>98.916607333623389</v>
      </c>
      <c r="I25" s="175">
        <v>108.6089228512004</v>
      </c>
      <c r="J25" s="175">
        <v>102.67242279804876</v>
      </c>
    </row>
    <row r="26" spans="1:20" ht="12" customHeight="1">
      <c r="A26" s="172" t="s">
        <v>250</v>
      </c>
      <c r="B26" s="172"/>
      <c r="C26" s="168"/>
      <c r="D26" s="177"/>
      <c r="E26" s="183"/>
      <c r="F26" s="168"/>
      <c r="G26" s="170"/>
      <c r="H26" s="174">
        <v>107.02805327721248</v>
      </c>
      <c r="I26" s="174">
        <v>101.94241995062569</v>
      </c>
      <c r="J26" s="174">
        <v>100.15857911495354</v>
      </c>
    </row>
    <row r="27" spans="1:20" ht="12" customHeight="1">
      <c r="A27" s="172"/>
      <c r="B27" s="178" t="s">
        <v>251</v>
      </c>
      <c r="C27" s="168"/>
      <c r="D27" s="177"/>
      <c r="E27" s="183"/>
      <c r="F27" s="168"/>
      <c r="G27" s="170"/>
      <c r="H27" s="175">
        <v>162.50000000000003</v>
      </c>
      <c r="I27" s="175">
        <v>136.84210526315792</v>
      </c>
      <c r="J27" s="175">
        <v>136.84210526315792</v>
      </c>
    </row>
    <row r="28" spans="1:20" ht="12" customHeight="1">
      <c r="A28" s="172"/>
      <c r="B28" s="178" t="s">
        <v>252</v>
      </c>
      <c r="C28" s="178"/>
      <c r="D28" s="177"/>
      <c r="E28" s="183"/>
      <c r="F28" s="168"/>
      <c r="G28" s="170"/>
      <c r="H28" s="175">
        <v>111.22547664467513</v>
      </c>
      <c r="I28" s="175">
        <v>109.22004095883715</v>
      </c>
      <c r="J28" s="175">
        <v>101.2666261017023</v>
      </c>
    </row>
    <row r="29" spans="1:20" ht="12" customHeight="1">
      <c r="A29" s="179"/>
      <c r="B29" s="178" t="s">
        <v>253</v>
      </c>
      <c r="C29" s="178"/>
      <c r="D29" s="168"/>
      <c r="E29" s="184"/>
      <c r="F29" s="180"/>
      <c r="G29" s="170"/>
      <c r="H29" s="175">
        <v>100</v>
      </c>
      <c r="I29" s="175">
        <v>100</v>
      </c>
      <c r="J29" s="175">
        <v>100</v>
      </c>
    </row>
    <row r="30" spans="1:20" ht="12" customHeight="1">
      <c r="A30" s="185"/>
      <c r="B30" s="186" t="s">
        <v>254</v>
      </c>
      <c r="C30" s="186"/>
      <c r="D30" s="187"/>
      <c r="E30" s="188"/>
      <c r="F30" s="189"/>
      <c r="G30" s="190"/>
      <c r="H30" s="191">
        <v>110.18284572289994</v>
      </c>
      <c r="I30" s="191">
        <v>102.22303534890852</v>
      </c>
      <c r="J30" s="191">
        <v>100</v>
      </c>
    </row>
    <row r="31" spans="1:20" ht="78.75" customHeight="1">
      <c r="A31" s="179"/>
      <c r="B31" s="178"/>
      <c r="C31" s="178"/>
      <c r="D31" s="168"/>
      <c r="E31" s="184"/>
      <c r="F31" s="180"/>
      <c r="G31" s="170"/>
      <c r="H31" s="192"/>
      <c r="I31" s="192"/>
      <c r="J31" s="192"/>
    </row>
    <row r="32" spans="1:20" ht="14.25" customHeight="1">
      <c r="A32" s="179"/>
      <c r="B32" s="178"/>
      <c r="C32" s="178"/>
      <c r="D32" s="168"/>
      <c r="E32" s="184"/>
      <c r="F32" s="180"/>
      <c r="G32" s="170"/>
      <c r="H32" s="192"/>
      <c r="I32" s="192"/>
      <c r="J32" s="192"/>
      <c r="K32" s="441" t="s">
        <v>224</v>
      </c>
      <c r="L32" s="441"/>
      <c r="M32" s="441"/>
      <c r="N32" s="441"/>
      <c r="O32" s="441"/>
      <c r="P32" s="441"/>
      <c r="Q32" s="441"/>
      <c r="R32" s="166" t="s">
        <v>225</v>
      </c>
      <c r="S32" s="166" t="s">
        <v>225</v>
      </c>
      <c r="T32" s="166" t="s">
        <v>225</v>
      </c>
    </row>
    <row r="33" spans="1:20" ht="13.5" customHeight="1">
      <c r="A33" s="179"/>
      <c r="B33" s="178"/>
      <c r="C33" s="178"/>
      <c r="D33" s="168"/>
      <c r="E33" s="184"/>
      <c r="F33" s="180"/>
      <c r="G33" s="170"/>
      <c r="H33" s="192"/>
      <c r="I33" s="192"/>
      <c r="J33" s="192"/>
      <c r="K33" s="442"/>
      <c r="L33" s="442"/>
      <c r="M33" s="442"/>
      <c r="N33" s="442"/>
      <c r="O33" s="442"/>
      <c r="P33" s="442"/>
      <c r="Q33" s="442"/>
      <c r="R33" s="167" t="s">
        <v>226</v>
      </c>
      <c r="S33" s="167" t="s">
        <v>227</v>
      </c>
      <c r="T33" s="167" t="s">
        <v>228</v>
      </c>
    </row>
    <row r="34" spans="1:20" ht="12.75" customHeight="1">
      <c r="K34" s="172" t="s">
        <v>255</v>
      </c>
      <c r="L34" s="172"/>
      <c r="M34" s="168"/>
      <c r="N34" s="168"/>
      <c r="O34" s="183"/>
      <c r="P34" s="168"/>
      <c r="Q34" s="170"/>
      <c r="R34" s="193">
        <v>118.06926789119746</v>
      </c>
      <c r="S34" s="193">
        <v>114.6596741229166</v>
      </c>
      <c r="T34" s="193">
        <v>103.76880116928484</v>
      </c>
    </row>
    <row r="35" spans="1:20" ht="12.75" customHeight="1">
      <c r="K35" s="172"/>
      <c r="L35" s="177" t="s">
        <v>256</v>
      </c>
      <c r="M35" s="194"/>
      <c r="N35" s="194"/>
      <c r="O35" s="194"/>
      <c r="P35" s="194"/>
      <c r="Q35" s="170"/>
      <c r="R35" s="195">
        <v>116.30586400569432</v>
      </c>
      <c r="S35" s="195">
        <v>114.57526073699998</v>
      </c>
      <c r="T35" s="195">
        <v>101.16150137980173</v>
      </c>
    </row>
    <row r="36" spans="1:20" ht="12.75" customHeight="1">
      <c r="K36" s="196"/>
      <c r="L36" s="197" t="s">
        <v>257</v>
      </c>
      <c r="M36" s="198"/>
      <c r="N36" s="199"/>
      <c r="O36" s="200"/>
      <c r="P36" s="198"/>
      <c r="Q36" s="170"/>
      <c r="R36" s="201">
        <v>119.69718986625692</v>
      </c>
      <c r="S36" s="201">
        <v>112.12206893038639</v>
      </c>
      <c r="T36" s="201">
        <v>109.66904138660878</v>
      </c>
    </row>
    <row r="37" spans="1:20" ht="12.75" customHeight="1">
      <c r="K37" s="172"/>
      <c r="L37" s="202" t="s">
        <v>258</v>
      </c>
      <c r="M37" s="168"/>
      <c r="N37" s="168"/>
      <c r="O37" s="183"/>
      <c r="P37" s="168"/>
      <c r="Q37" s="170"/>
      <c r="R37" s="203">
        <v>106.34295441992991</v>
      </c>
      <c r="S37" s="203">
        <v>106.39115459481357</v>
      </c>
      <c r="T37" s="203">
        <v>104.60418426154934</v>
      </c>
    </row>
    <row r="38" spans="1:20" ht="12.75" customHeight="1">
      <c r="K38" s="172"/>
      <c r="L38" s="202" t="s">
        <v>259</v>
      </c>
      <c r="M38" s="168"/>
      <c r="N38" s="177"/>
      <c r="O38" s="183"/>
      <c r="P38" s="168"/>
      <c r="Q38" s="170"/>
      <c r="R38" s="203">
        <v>141.94056282117776</v>
      </c>
      <c r="S38" s="203">
        <v>125.85462059249448</v>
      </c>
      <c r="T38" s="203">
        <v>109.07497034164327</v>
      </c>
    </row>
    <row r="39" spans="1:20" ht="12.75" customHeight="1">
      <c r="K39" s="172"/>
      <c r="L39" s="177" t="s">
        <v>260</v>
      </c>
      <c r="M39" s="194"/>
      <c r="N39" s="194"/>
      <c r="O39" s="194"/>
      <c r="P39" s="194"/>
      <c r="Q39" s="170"/>
      <c r="R39" s="195">
        <v>106.6307158232683</v>
      </c>
      <c r="S39" s="195">
        <v>112.49907701619766</v>
      </c>
      <c r="T39" s="195">
        <v>102.57295334487991</v>
      </c>
    </row>
    <row r="40" spans="1:20" ht="12.75" customHeight="1">
      <c r="K40" s="172"/>
      <c r="L40" s="177" t="s">
        <v>261</v>
      </c>
      <c r="M40" s="194"/>
      <c r="N40" s="194"/>
      <c r="O40" s="194"/>
      <c r="P40" s="194"/>
      <c r="Q40" s="170"/>
      <c r="R40" s="195">
        <v>120.9274687127826</v>
      </c>
      <c r="S40" s="195">
        <v>116.9296779091633</v>
      </c>
      <c r="T40" s="195">
        <v>104.3009824682493</v>
      </c>
    </row>
    <row r="41" spans="1:20" ht="12.75" customHeight="1">
      <c r="K41" s="172" t="s">
        <v>262</v>
      </c>
      <c r="L41" s="172"/>
      <c r="M41" s="168"/>
      <c r="N41" s="177"/>
      <c r="O41" s="183"/>
      <c r="P41" s="168"/>
      <c r="Q41" s="170"/>
      <c r="R41" s="193">
        <v>117.50643789395383</v>
      </c>
      <c r="S41" s="193">
        <v>116.66319339615437</v>
      </c>
      <c r="T41" s="193">
        <v>102.74892756612375</v>
      </c>
    </row>
    <row r="42" spans="1:20" ht="12.75" customHeight="1">
      <c r="K42" s="172"/>
      <c r="L42" s="168" t="s">
        <v>263</v>
      </c>
      <c r="M42" s="172"/>
      <c r="N42" s="177"/>
      <c r="O42" s="183"/>
      <c r="P42" s="168"/>
      <c r="Q42" s="170"/>
      <c r="R42" s="203">
        <v>117.78105768213956</v>
      </c>
      <c r="S42" s="203">
        <v>116.60563614858039</v>
      </c>
      <c r="T42" s="203">
        <v>98.125999426221426</v>
      </c>
    </row>
    <row r="43" spans="1:20" ht="12.75" customHeight="1">
      <c r="K43" s="172"/>
      <c r="L43" s="168" t="s">
        <v>264</v>
      </c>
      <c r="M43" s="168"/>
      <c r="N43" s="177"/>
      <c r="O43" s="184"/>
      <c r="P43" s="168"/>
      <c r="Q43" s="170"/>
      <c r="R43" s="203">
        <v>100</v>
      </c>
      <c r="S43" s="203">
        <v>100</v>
      </c>
      <c r="T43" s="203">
        <v>100</v>
      </c>
    </row>
    <row r="44" spans="1:20" ht="12.75" customHeight="1">
      <c r="K44" s="172"/>
      <c r="L44" s="168" t="s">
        <v>265</v>
      </c>
      <c r="M44" s="168"/>
      <c r="N44" s="177"/>
      <c r="O44" s="204"/>
      <c r="P44" s="168"/>
      <c r="Q44" s="170"/>
      <c r="R44" s="203">
        <v>117.5392670157068</v>
      </c>
      <c r="S44" s="203">
        <v>117.5392670157068</v>
      </c>
      <c r="T44" s="203">
        <v>117.5392670157068</v>
      </c>
    </row>
    <row r="45" spans="1:20" ht="12.75" customHeight="1">
      <c r="K45" s="172" t="s">
        <v>266</v>
      </c>
      <c r="L45" s="172"/>
      <c r="M45" s="168"/>
      <c r="N45" s="177"/>
      <c r="O45" s="205"/>
      <c r="P45" s="168"/>
      <c r="Q45" s="170"/>
      <c r="R45" s="193">
        <v>106.39611164625897</v>
      </c>
      <c r="S45" s="193">
        <v>105.76863953662046</v>
      </c>
      <c r="T45" s="193">
        <v>99.317581273303986</v>
      </c>
    </row>
    <row r="46" spans="1:20" ht="12.75" customHeight="1">
      <c r="K46" s="172"/>
      <c r="L46" s="168" t="s">
        <v>267</v>
      </c>
      <c r="M46" s="168"/>
      <c r="N46" s="177"/>
      <c r="O46" s="205"/>
      <c r="P46" s="168"/>
      <c r="Q46" s="170"/>
      <c r="R46" s="203">
        <v>121.61467782291371</v>
      </c>
      <c r="S46" s="203">
        <v>119.00244689565184</v>
      </c>
      <c r="T46" s="203">
        <v>100</v>
      </c>
    </row>
    <row r="47" spans="1:20" ht="12.75" customHeight="1">
      <c r="K47" s="172"/>
      <c r="L47" s="168" t="s">
        <v>268</v>
      </c>
      <c r="M47" s="168"/>
      <c r="N47" s="177"/>
      <c r="O47" s="205"/>
      <c r="P47" s="168"/>
      <c r="Q47" s="170"/>
      <c r="R47" s="203">
        <v>102.21390145433764</v>
      </c>
      <c r="S47" s="203">
        <v>101.97260546623814</v>
      </c>
      <c r="T47" s="203">
        <v>99.09229407171695</v>
      </c>
    </row>
    <row r="48" spans="1:20" ht="12.75" customHeight="1">
      <c r="K48" s="172"/>
      <c r="L48" s="168" t="s">
        <v>269</v>
      </c>
      <c r="M48" s="168"/>
      <c r="N48" s="177"/>
      <c r="O48" s="205"/>
      <c r="P48" s="168"/>
      <c r="Q48" s="170"/>
      <c r="R48" s="203">
        <v>119.48286262983714</v>
      </c>
      <c r="S48" s="203">
        <v>119.48286262983714</v>
      </c>
      <c r="T48" s="203">
        <v>100</v>
      </c>
    </row>
    <row r="49" spans="11:20" ht="12.75" customHeight="1">
      <c r="K49" s="172" t="s">
        <v>270</v>
      </c>
      <c r="L49" s="172"/>
      <c r="M49" s="168"/>
      <c r="N49" s="177"/>
      <c r="O49" s="205"/>
      <c r="P49" s="168"/>
      <c r="Q49" s="170"/>
      <c r="R49" s="193">
        <v>99.517744354664629</v>
      </c>
      <c r="S49" s="193">
        <v>99.758289345694422</v>
      </c>
      <c r="T49" s="193">
        <v>99.967704258811551</v>
      </c>
    </row>
    <row r="50" spans="11:20" ht="12.75" customHeight="1">
      <c r="K50" s="172" t="s">
        <v>271</v>
      </c>
      <c r="L50" s="172"/>
      <c r="M50" s="168"/>
      <c r="N50" s="168"/>
      <c r="O50" s="204"/>
      <c r="P50" s="168"/>
      <c r="Q50" s="170"/>
      <c r="R50" s="193">
        <v>109.56184753947502</v>
      </c>
      <c r="S50" s="193">
        <v>104.11783869910029</v>
      </c>
      <c r="T50" s="193">
        <v>99.439800294676218</v>
      </c>
    </row>
    <row r="51" spans="11:20" ht="12.75" customHeight="1">
      <c r="K51" s="172"/>
      <c r="L51" s="177" t="s">
        <v>272</v>
      </c>
      <c r="M51" s="194"/>
      <c r="N51" s="194"/>
      <c r="O51" s="194"/>
      <c r="P51" s="194"/>
      <c r="Q51" s="170"/>
      <c r="R51" s="195">
        <v>108.66787243716898</v>
      </c>
      <c r="S51" s="195">
        <v>105.85084230974419</v>
      </c>
      <c r="T51" s="195">
        <v>104.26678080145247</v>
      </c>
    </row>
    <row r="52" spans="11:20" ht="12.75" customHeight="1">
      <c r="K52" s="172"/>
      <c r="L52" s="168" t="s">
        <v>273</v>
      </c>
      <c r="M52" s="168"/>
      <c r="N52" s="177"/>
      <c r="O52" s="183"/>
      <c r="P52" s="168"/>
      <c r="Q52" s="170"/>
      <c r="R52" s="203">
        <v>105.18381247113993</v>
      </c>
      <c r="S52" s="203">
        <v>105.18381247113993</v>
      </c>
      <c r="T52" s="203">
        <v>100.86519971956467</v>
      </c>
    </row>
    <row r="53" spans="11:20" ht="12.75" customHeight="1">
      <c r="K53" s="172"/>
      <c r="L53" s="168" t="s">
        <v>274</v>
      </c>
      <c r="M53" s="168"/>
      <c r="N53" s="177"/>
      <c r="O53" s="183"/>
      <c r="P53" s="168"/>
      <c r="Q53" s="170"/>
      <c r="R53" s="203">
        <v>110.30272091894349</v>
      </c>
      <c r="S53" s="203">
        <v>103.83306720684924</v>
      </c>
      <c r="T53" s="203">
        <v>98.882853541048348</v>
      </c>
    </row>
    <row r="54" spans="11:20" ht="12.75" customHeight="1">
      <c r="K54" s="172" t="s">
        <v>275</v>
      </c>
      <c r="L54" s="172"/>
      <c r="M54" s="168"/>
      <c r="N54" s="177"/>
      <c r="O54" s="183"/>
      <c r="P54" s="168"/>
      <c r="Q54" s="170"/>
      <c r="R54" s="193">
        <v>111.7009641930278</v>
      </c>
      <c r="S54" s="193">
        <v>111.7009641930278</v>
      </c>
      <c r="T54" s="193">
        <v>100</v>
      </c>
    </row>
    <row r="55" spans="11:20" ht="12.75" customHeight="1">
      <c r="K55" s="172" t="s">
        <v>276</v>
      </c>
      <c r="L55" s="172"/>
      <c r="M55" s="168"/>
      <c r="N55" s="177"/>
      <c r="O55" s="183"/>
      <c r="P55" s="168"/>
      <c r="Q55" s="170"/>
      <c r="R55" s="193">
        <v>111.62008460513152</v>
      </c>
      <c r="S55" s="193">
        <v>111.31733298470145</v>
      </c>
      <c r="T55" s="193">
        <v>101.35818576270333</v>
      </c>
    </row>
    <row r="56" spans="11:20" ht="12.75" customHeight="1">
      <c r="K56" s="172"/>
      <c r="L56" s="168" t="s">
        <v>277</v>
      </c>
      <c r="M56" s="168"/>
      <c r="N56" s="177"/>
      <c r="O56" s="183"/>
      <c r="P56" s="168"/>
      <c r="Q56" s="170"/>
      <c r="R56" s="203">
        <v>110.4937345173611</v>
      </c>
      <c r="S56" s="203">
        <v>109.81277072852116</v>
      </c>
      <c r="T56" s="203">
        <v>101.80181955295413</v>
      </c>
    </row>
    <row r="57" spans="11:20" ht="12.75" customHeight="1">
      <c r="K57" s="172"/>
      <c r="L57" s="168" t="s">
        <v>278</v>
      </c>
      <c r="M57" s="168"/>
      <c r="N57" s="177"/>
      <c r="O57" s="205"/>
      <c r="P57" s="168"/>
      <c r="Q57" s="170"/>
      <c r="R57" s="203">
        <v>112.5</v>
      </c>
      <c r="S57" s="203">
        <v>112.5</v>
      </c>
      <c r="T57" s="203">
        <v>101.0204081632653</v>
      </c>
    </row>
    <row r="58" spans="11:20" ht="12.75" customHeight="1">
      <c r="K58" s="172" t="s">
        <v>279</v>
      </c>
      <c r="L58" s="172"/>
      <c r="M58" s="168"/>
      <c r="N58" s="177"/>
      <c r="O58" s="205"/>
      <c r="P58" s="168"/>
      <c r="Q58" s="170"/>
      <c r="R58" s="193">
        <v>122.88384428302923</v>
      </c>
      <c r="S58" s="193">
        <v>114.37953844356895</v>
      </c>
      <c r="T58" s="193">
        <v>102.59777510779347</v>
      </c>
    </row>
    <row r="59" spans="11:20" ht="12.75" customHeight="1">
      <c r="K59" s="172"/>
      <c r="L59" s="168" t="s">
        <v>280</v>
      </c>
      <c r="M59" s="168"/>
      <c r="N59" s="177"/>
      <c r="O59" s="205"/>
      <c r="P59" s="168"/>
      <c r="Q59" s="170"/>
      <c r="R59" s="203">
        <v>122.26212230218714</v>
      </c>
      <c r="S59" s="203">
        <v>113.07438552020312</v>
      </c>
      <c r="T59" s="203">
        <v>101.6860428411704</v>
      </c>
    </row>
    <row r="60" spans="11:20" ht="12.75" customHeight="1">
      <c r="K60" s="172"/>
      <c r="L60" s="168" t="s">
        <v>281</v>
      </c>
      <c r="M60" s="168"/>
      <c r="N60" s="177"/>
      <c r="O60" s="204"/>
      <c r="P60" s="168"/>
      <c r="Q60" s="170"/>
      <c r="R60" s="203">
        <v>132.12769746666396</v>
      </c>
      <c r="S60" s="203">
        <v>132.12769746666396</v>
      </c>
      <c r="T60" s="203">
        <v>113.84052735511143</v>
      </c>
    </row>
    <row r="61" spans="11:20" ht="12.75" customHeight="1">
      <c r="K61" s="206"/>
      <c r="L61" s="187" t="s">
        <v>282</v>
      </c>
      <c r="M61" s="187"/>
      <c r="N61" s="207"/>
      <c r="O61" s="208"/>
      <c r="P61" s="187"/>
      <c r="Q61" s="190"/>
      <c r="R61" s="209">
        <v>100</v>
      </c>
      <c r="S61" s="209">
        <v>100</v>
      </c>
      <c r="T61" s="209">
        <v>100</v>
      </c>
    </row>
  </sheetData>
  <mergeCells count="3">
    <mergeCell ref="K32:Q33"/>
    <mergeCell ref="A1:I2"/>
    <mergeCell ref="A3:G4"/>
  </mergeCells>
  <conditionalFormatting sqref="K34:P61 R34:S61 A6:F33 H6:I33 J31:J33">
    <cfRule type="cellIs" dxfId="15" priority="15" stopIfTrue="1" operator="lessThan">
      <formula>0.001</formula>
    </cfRule>
  </conditionalFormatting>
  <conditionalFormatting sqref="H6:J30">
    <cfRule type="cellIs" dxfId="14" priority="14" stopIfTrue="1" operator="lessThan">
      <formula>0.001</formula>
    </cfRule>
  </conditionalFormatting>
  <conditionalFormatting sqref="H6:H30">
    <cfRule type="cellIs" dxfId="13" priority="13" stopIfTrue="1" operator="lessThan">
      <formula>0.001</formula>
    </cfRule>
  </conditionalFormatting>
  <conditionalFormatting sqref="I6:I30">
    <cfRule type="cellIs" dxfId="12" priority="12" stopIfTrue="1" operator="lessThan">
      <formula>0.001</formula>
    </cfRule>
  </conditionalFormatting>
  <conditionalFormatting sqref="J6:J30">
    <cfRule type="cellIs" dxfId="11" priority="11" stopIfTrue="1" operator="lessThan">
      <formula>0.001</formula>
    </cfRule>
  </conditionalFormatting>
  <conditionalFormatting sqref="R34:R61">
    <cfRule type="cellIs" dxfId="10" priority="10" stopIfTrue="1" operator="lessThan">
      <formula>0.001</formula>
    </cfRule>
  </conditionalFormatting>
  <conditionalFormatting sqref="S34:S61">
    <cfRule type="cellIs" dxfId="9" priority="9" stopIfTrue="1" operator="lessThan">
      <formula>0.001</formula>
    </cfRule>
  </conditionalFormatting>
  <conditionalFormatting sqref="T34:T61">
    <cfRule type="cellIs" dxfId="8" priority="8" stopIfTrue="1" operator="lessThan">
      <formula>0.001</formula>
    </cfRule>
  </conditionalFormatting>
  <conditionalFormatting sqref="H6:H30">
    <cfRule type="cellIs" dxfId="7" priority="7" stopIfTrue="1" operator="lessThan">
      <formula>0.001</formula>
    </cfRule>
  </conditionalFormatting>
  <conditionalFormatting sqref="I6:I30">
    <cfRule type="cellIs" dxfId="6" priority="6" stopIfTrue="1" operator="lessThan">
      <formula>0.001</formula>
    </cfRule>
  </conditionalFormatting>
  <conditionalFormatting sqref="J6:J30">
    <cfRule type="cellIs" dxfId="5" priority="5" stopIfTrue="1" operator="lessThan">
      <formula>0.001</formula>
    </cfRule>
  </conditionalFormatting>
  <conditionalFormatting sqref="H6:J30">
    <cfRule type="cellIs" dxfId="4" priority="4" stopIfTrue="1" operator="lessThan">
      <formula>0.001</formula>
    </cfRule>
  </conditionalFormatting>
  <conditionalFormatting sqref="H6:J30">
    <cfRule type="cellIs" dxfId="3" priority="3" stopIfTrue="1" operator="lessThan">
      <formula>0.001</formula>
    </cfRule>
  </conditionalFormatting>
  <conditionalFormatting sqref="R34:T61">
    <cfRule type="cellIs" dxfId="2" priority="2" stopIfTrue="1" operator="lessThan">
      <formula>0.001</formula>
    </cfRule>
  </conditionalFormatting>
  <conditionalFormatting sqref="R34:T61">
    <cfRule type="cellIs" dxfId="1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K13" sqref="K13"/>
    </sheetView>
  </sheetViews>
  <sheetFormatPr defaultRowHeight="12.75"/>
  <cols>
    <col min="1" max="1" width="3.85546875" style="40" customWidth="1"/>
    <col min="2" max="2" width="36.140625" style="40" customWidth="1"/>
    <col min="3" max="3" width="8.140625" style="40" customWidth="1"/>
    <col min="4" max="6" width="7.85546875" style="40" customWidth="1"/>
    <col min="7" max="7" width="4.140625" style="40" customWidth="1"/>
    <col min="8" max="256" width="9.140625" style="40"/>
    <col min="257" max="257" width="3.85546875" style="40" customWidth="1"/>
    <col min="258" max="258" width="36.140625" style="40" customWidth="1"/>
    <col min="259" max="259" width="8.140625" style="40" customWidth="1"/>
    <col min="260" max="262" width="7.85546875" style="40" customWidth="1"/>
    <col min="263" max="263" width="4.140625" style="40" customWidth="1"/>
    <col min="264" max="512" width="9.140625" style="40"/>
    <col min="513" max="513" width="3.85546875" style="40" customWidth="1"/>
    <col min="514" max="514" width="36.140625" style="40" customWidth="1"/>
    <col min="515" max="515" width="8.140625" style="40" customWidth="1"/>
    <col min="516" max="518" width="7.85546875" style="40" customWidth="1"/>
    <col min="519" max="519" width="4.140625" style="40" customWidth="1"/>
    <col min="520" max="768" width="9.140625" style="40"/>
    <col min="769" max="769" width="3.85546875" style="40" customWidth="1"/>
    <col min="770" max="770" width="36.140625" style="40" customWidth="1"/>
    <col min="771" max="771" width="8.140625" style="40" customWidth="1"/>
    <col min="772" max="774" width="7.85546875" style="40" customWidth="1"/>
    <col min="775" max="775" width="4.140625" style="40" customWidth="1"/>
    <col min="776" max="1024" width="9.140625" style="40"/>
    <col min="1025" max="1025" width="3.85546875" style="40" customWidth="1"/>
    <col min="1026" max="1026" width="36.140625" style="40" customWidth="1"/>
    <col min="1027" max="1027" width="8.140625" style="40" customWidth="1"/>
    <col min="1028" max="1030" width="7.85546875" style="40" customWidth="1"/>
    <col min="1031" max="1031" width="4.140625" style="40" customWidth="1"/>
    <col min="1032" max="1280" width="9.140625" style="40"/>
    <col min="1281" max="1281" width="3.85546875" style="40" customWidth="1"/>
    <col min="1282" max="1282" width="36.140625" style="40" customWidth="1"/>
    <col min="1283" max="1283" width="8.140625" style="40" customWidth="1"/>
    <col min="1284" max="1286" width="7.85546875" style="40" customWidth="1"/>
    <col min="1287" max="1287" width="4.140625" style="40" customWidth="1"/>
    <col min="1288" max="1536" width="9.140625" style="40"/>
    <col min="1537" max="1537" width="3.85546875" style="40" customWidth="1"/>
    <col min="1538" max="1538" width="36.140625" style="40" customWidth="1"/>
    <col min="1539" max="1539" width="8.140625" style="40" customWidth="1"/>
    <col min="1540" max="1542" width="7.85546875" style="40" customWidth="1"/>
    <col min="1543" max="1543" width="4.140625" style="40" customWidth="1"/>
    <col min="1544" max="1792" width="9.140625" style="40"/>
    <col min="1793" max="1793" width="3.85546875" style="40" customWidth="1"/>
    <col min="1794" max="1794" width="36.140625" style="40" customWidth="1"/>
    <col min="1795" max="1795" width="8.140625" style="40" customWidth="1"/>
    <col min="1796" max="1798" width="7.85546875" style="40" customWidth="1"/>
    <col min="1799" max="1799" width="4.140625" style="40" customWidth="1"/>
    <col min="1800" max="2048" width="9.140625" style="40"/>
    <col min="2049" max="2049" width="3.85546875" style="40" customWidth="1"/>
    <col min="2050" max="2050" width="36.140625" style="40" customWidth="1"/>
    <col min="2051" max="2051" width="8.140625" style="40" customWidth="1"/>
    <col min="2052" max="2054" width="7.85546875" style="40" customWidth="1"/>
    <col min="2055" max="2055" width="4.140625" style="40" customWidth="1"/>
    <col min="2056" max="2304" width="9.140625" style="40"/>
    <col min="2305" max="2305" width="3.85546875" style="40" customWidth="1"/>
    <col min="2306" max="2306" width="36.140625" style="40" customWidth="1"/>
    <col min="2307" max="2307" width="8.140625" style="40" customWidth="1"/>
    <col min="2308" max="2310" width="7.85546875" style="40" customWidth="1"/>
    <col min="2311" max="2311" width="4.140625" style="40" customWidth="1"/>
    <col min="2312" max="2560" width="9.140625" style="40"/>
    <col min="2561" max="2561" width="3.85546875" style="40" customWidth="1"/>
    <col min="2562" max="2562" width="36.140625" style="40" customWidth="1"/>
    <col min="2563" max="2563" width="8.140625" style="40" customWidth="1"/>
    <col min="2564" max="2566" width="7.85546875" style="40" customWidth="1"/>
    <col min="2567" max="2567" width="4.140625" style="40" customWidth="1"/>
    <col min="2568" max="2816" width="9.140625" style="40"/>
    <col min="2817" max="2817" width="3.85546875" style="40" customWidth="1"/>
    <col min="2818" max="2818" width="36.140625" style="40" customWidth="1"/>
    <col min="2819" max="2819" width="8.140625" style="40" customWidth="1"/>
    <col min="2820" max="2822" width="7.85546875" style="40" customWidth="1"/>
    <col min="2823" max="2823" width="4.140625" style="40" customWidth="1"/>
    <col min="2824" max="3072" width="9.140625" style="40"/>
    <col min="3073" max="3073" width="3.85546875" style="40" customWidth="1"/>
    <col min="3074" max="3074" width="36.140625" style="40" customWidth="1"/>
    <col min="3075" max="3075" width="8.140625" style="40" customWidth="1"/>
    <col min="3076" max="3078" width="7.85546875" style="40" customWidth="1"/>
    <col min="3079" max="3079" width="4.140625" style="40" customWidth="1"/>
    <col min="3080" max="3328" width="9.140625" style="40"/>
    <col min="3329" max="3329" width="3.85546875" style="40" customWidth="1"/>
    <col min="3330" max="3330" width="36.140625" style="40" customWidth="1"/>
    <col min="3331" max="3331" width="8.140625" style="40" customWidth="1"/>
    <col min="3332" max="3334" width="7.85546875" style="40" customWidth="1"/>
    <col min="3335" max="3335" width="4.140625" style="40" customWidth="1"/>
    <col min="3336" max="3584" width="9.140625" style="40"/>
    <col min="3585" max="3585" width="3.85546875" style="40" customWidth="1"/>
    <col min="3586" max="3586" width="36.140625" style="40" customWidth="1"/>
    <col min="3587" max="3587" width="8.140625" style="40" customWidth="1"/>
    <col min="3588" max="3590" width="7.85546875" style="40" customWidth="1"/>
    <col min="3591" max="3591" width="4.140625" style="40" customWidth="1"/>
    <col min="3592" max="3840" width="9.140625" style="40"/>
    <col min="3841" max="3841" width="3.85546875" style="40" customWidth="1"/>
    <col min="3842" max="3842" width="36.140625" style="40" customWidth="1"/>
    <col min="3843" max="3843" width="8.140625" style="40" customWidth="1"/>
    <col min="3844" max="3846" width="7.85546875" style="40" customWidth="1"/>
    <col min="3847" max="3847" width="4.140625" style="40" customWidth="1"/>
    <col min="3848" max="4096" width="9.140625" style="40"/>
    <col min="4097" max="4097" width="3.85546875" style="40" customWidth="1"/>
    <col min="4098" max="4098" width="36.140625" style="40" customWidth="1"/>
    <col min="4099" max="4099" width="8.140625" style="40" customWidth="1"/>
    <col min="4100" max="4102" width="7.85546875" style="40" customWidth="1"/>
    <col min="4103" max="4103" width="4.140625" style="40" customWidth="1"/>
    <col min="4104" max="4352" width="9.140625" style="40"/>
    <col min="4353" max="4353" width="3.85546875" style="40" customWidth="1"/>
    <col min="4354" max="4354" width="36.140625" style="40" customWidth="1"/>
    <col min="4355" max="4355" width="8.140625" style="40" customWidth="1"/>
    <col min="4356" max="4358" width="7.85546875" style="40" customWidth="1"/>
    <col min="4359" max="4359" width="4.140625" style="40" customWidth="1"/>
    <col min="4360" max="4608" width="9.140625" style="40"/>
    <col min="4609" max="4609" width="3.85546875" style="40" customWidth="1"/>
    <col min="4610" max="4610" width="36.140625" style="40" customWidth="1"/>
    <col min="4611" max="4611" width="8.140625" style="40" customWidth="1"/>
    <col min="4612" max="4614" width="7.85546875" style="40" customWidth="1"/>
    <col min="4615" max="4615" width="4.140625" style="40" customWidth="1"/>
    <col min="4616" max="4864" width="9.140625" style="40"/>
    <col min="4865" max="4865" width="3.85546875" style="40" customWidth="1"/>
    <col min="4866" max="4866" width="36.140625" style="40" customWidth="1"/>
    <col min="4867" max="4867" width="8.140625" style="40" customWidth="1"/>
    <col min="4868" max="4870" width="7.85546875" style="40" customWidth="1"/>
    <col min="4871" max="4871" width="4.140625" style="40" customWidth="1"/>
    <col min="4872" max="5120" width="9.140625" style="40"/>
    <col min="5121" max="5121" width="3.85546875" style="40" customWidth="1"/>
    <col min="5122" max="5122" width="36.140625" style="40" customWidth="1"/>
    <col min="5123" max="5123" width="8.140625" style="40" customWidth="1"/>
    <col min="5124" max="5126" width="7.85546875" style="40" customWidth="1"/>
    <col min="5127" max="5127" width="4.140625" style="40" customWidth="1"/>
    <col min="5128" max="5376" width="9.140625" style="40"/>
    <col min="5377" max="5377" width="3.85546875" style="40" customWidth="1"/>
    <col min="5378" max="5378" width="36.140625" style="40" customWidth="1"/>
    <col min="5379" max="5379" width="8.140625" style="40" customWidth="1"/>
    <col min="5380" max="5382" width="7.85546875" style="40" customWidth="1"/>
    <col min="5383" max="5383" width="4.140625" style="40" customWidth="1"/>
    <col min="5384" max="5632" width="9.140625" style="40"/>
    <col min="5633" max="5633" width="3.85546875" style="40" customWidth="1"/>
    <col min="5634" max="5634" width="36.140625" style="40" customWidth="1"/>
    <col min="5635" max="5635" width="8.140625" style="40" customWidth="1"/>
    <col min="5636" max="5638" width="7.85546875" style="40" customWidth="1"/>
    <col min="5639" max="5639" width="4.140625" style="40" customWidth="1"/>
    <col min="5640" max="5888" width="9.140625" style="40"/>
    <col min="5889" max="5889" width="3.85546875" style="40" customWidth="1"/>
    <col min="5890" max="5890" width="36.140625" style="40" customWidth="1"/>
    <col min="5891" max="5891" width="8.140625" style="40" customWidth="1"/>
    <col min="5892" max="5894" width="7.85546875" style="40" customWidth="1"/>
    <col min="5895" max="5895" width="4.140625" style="40" customWidth="1"/>
    <col min="5896" max="6144" width="9.140625" style="40"/>
    <col min="6145" max="6145" width="3.85546875" style="40" customWidth="1"/>
    <col min="6146" max="6146" width="36.140625" style="40" customWidth="1"/>
    <col min="6147" max="6147" width="8.140625" style="40" customWidth="1"/>
    <col min="6148" max="6150" width="7.85546875" style="40" customWidth="1"/>
    <col min="6151" max="6151" width="4.140625" style="40" customWidth="1"/>
    <col min="6152" max="6400" width="9.140625" style="40"/>
    <col min="6401" max="6401" width="3.85546875" style="40" customWidth="1"/>
    <col min="6402" max="6402" width="36.140625" style="40" customWidth="1"/>
    <col min="6403" max="6403" width="8.140625" style="40" customWidth="1"/>
    <col min="6404" max="6406" width="7.85546875" style="40" customWidth="1"/>
    <col min="6407" max="6407" width="4.140625" style="40" customWidth="1"/>
    <col min="6408" max="6656" width="9.140625" style="40"/>
    <col min="6657" max="6657" width="3.85546875" style="40" customWidth="1"/>
    <col min="6658" max="6658" width="36.140625" style="40" customWidth="1"/>
    <col min="6659" max="6659" width="8.140625" style="40" customWidth="1"/>
    <col min="6660" max="6662" width="7.85546875" style="40" customWidth="1"/>
    <col min="6663" max="6663" width="4.140625" style="40" customWidth="1"/>
    <col min="6664" max="6912" width="9.140625" style="40"/>
    <col min="6913" max="6913" width="3.85546875" style="40" customWidth="1"/>
    <col min="6914" max="6914" width="36.140625" style="40" customWidth="1"/>
    <col min="6915" max="6915" width="8.140625" style="40" customWidth="1"/>
    <col min="6916" max="6918" width="7.85546875" style="40" customWidth="1"/>
    <col min="6919" max="6919" width="4.140625" style="40" customWidth="1"/>
    <col min="6920" max="7168" width="9.140625" style="40"/>
    <col min="7169" max="7169" width="3.85546875" style="40" customWidth="1"/>
    <col min="7170" max="7170" width="36.140625" style="40" customWidth="1"/>
    <col min="7171" max="7171" width="8.140625" style="40" customWidth="1"/>
    <col min="7172" max="7174" width="7.85546875" style="40" customWidth="1"/>
    <col min="7175" max="7175" width="4.140625" style="40" customWidth="1"/>
    <col min="7176" max="7424" width="9.140625" style="40"/>
    <col min="7425" max="7425" width="3.85546875" style="40" customWidth="1"/>
    <col min="7426" max="7426" width="36.140625" style="40" customWidth="1"/>
    <col min="7427" max="7427" width="8.140625" style="40" customWidth="1"/>
    <col min="7428" max="7430" width="7.85546875" style="40" customWidth="1"/>
    <col min="7431" max="7431" width="4.140625" style="40" customWidth="1"/>
    <col min="7432" max="7680" width="9.140625" style="40"/>
    <col min="7681" max="7681" width="3.85546875" style="40" customWidth="1"/>
    <col min="7682" max="7682" width="36.140625" style="40" customWidth="1"/>
    <col min="7683" max="7683" width="8.140625" style="40" customWidth="1"/>
    <col min="7684" max="7686" width="7.85546875" style="40" customWidth="1"/>
    <col min="7687" max="7687" width="4.140625" style="40" customWidth="1"/>
    <col min="7688" max="7936" width="9.140625" style="40"/>
    <col min="7937" max="7937" width="3.85546875" style="40" customWidth="1"/>
    <col min="7938" max="7938" width="36.140625" style="40" customWidth="1"/>
    <col min="7939" max="7939" width="8.140625" style="40" customWidth="1"/>
    <col min="7940" max="7942" width="7.85546875" style="40" customWidth="1"/>
    <col min="7943" max="7943" width="4.140625" style="40" customWidth="1"/>
    <col min="7944" max="8192" width="9.140625" style="40"/>
    <col min="8193" max="8193" width="3.85546875" style="40" customWidth="1"/>
    <col min="8194" max="8194" width="36.140625" style="40" customWidth="1"/>
    <col min="8195" max="8195" width="8.140625" style="40" customWidth="1"/>
    <col min="8196" max="8198" width="7.85546875" style="40" customWidth="1"/>
    <col min="8199" max="8199" width="4.140625" style="40" customWidth="1"/>
    <col min="8200" max="8448" width="9.140625" style="40"/>
    <col min="8449" max="8449" width="3.85546875" style="40" customWidth="1"/>
    <col min="8450" max="8450" width="36.140625" style="40" customWidth="1"/>
    <col min="8451" max="8451" width="8.140625" style="40" customWidth="1"/>
    <col min="8452" max="8454" width="7.85546875" style="40" customWidth="1"/>
    <col min="8455" max="8455" width="4.140625" style="40" customWidth="1"/>
    <col min="8456" max="8704" width="9.140625" style="40"/>
    <col min="8705" max="8705" width="3.85546875" style="40" customWidth="1"/>
    <col min="8706" max="8706" width="36.140625" style="40" customWidth="1"/>
    <col min="8707" max="8707" width="8.140625" style="40" customWidth="1"/>
    <col min="8708" max="8710" width="7.85546875" style="40" customWidth="1"/>
    <col min="8711" max="8711" width="4.140625" style="40" customWidth="1"/>
    <col min="8712" max="8960" width="9.140625" style="40"/>
    <col min="8961" max="8961" width="3.85546875" style="40" customWidth="1"/>
    <col min="8962" max="8962" width="36.140625" style="40" customWidth="1"/>
    <col min="8963" max="8963" width="8.140625" style="40" customWidth="1"/>
    <col min="8964" max="8966" width="7.85546875" style="40" customWidth="1"/>
    <col min="8967" max="8967" width="4.140625" style="40" customWidth="1"/>
    <col min="8968" max="9216" width="9.140625" style="40"/>
    <col min="9217" max="9217" width="3.85546875" style="40" customWidth="1"/>
    <col min="9218" max="9218" width="36.140625" style="40" customWidth="1"/>
    <col min="9219" max="9219" width="8.140625" style="40" customWidth="1"/>
    <col min="9220" max="9222" width="7.85546875" style="40" customWidth="1"/>
    <col min="9223" max="9223" width="4.140625" style="40" customWidth="1"/>
    <col min="9224" max="9472" width="9.140625" style="40"/>
    <col min="9473" max="9473" width="3.85546875" style="40" customWidth="1"/>
    <col min="9474" max="9474" width="36.140625" style="40" customWidth="1"/>
    <col min="9475" max="9475" width="8.140625" style="40" customWidth="1"/>
    <col min="9476" max="9478" width="7.85546875" style="40" customWidth="1"/>
    <col min="9479" max="9479" width="4.140625" style="40" customWidth="1"/>
    <col min="9480" max="9728" width="9.140625" style="40"/>
    <col min="9729" max="9729" width="3.85546875" style="40" customWidth="1"/>
    <col min="9730" max="9730" width="36.140625" style="40" customWidth="1"/>
    <col min="9731" max="9731" width="8.140625" style="40" customWidth="1"/>
    <col min="9732" max="9734" width="7.85546875" style="40" customWidth="1"/>
    <col min="9735" max="9735" width="4.140625" style="40" customWidth="1"/>
    <col min="9736" max="9984" width="9.140625" style="40"/>
    <col min="9985" max="9985" width="3.85546875" style="40" customWidth="1"/>
    <col min="9986" max="9986" width="36.140625" style="40" customWidth="1"/>
    <col min="9987" max="9987" width="8.140625" style="40" customWidth="1"/>
    <col min="9988" max="9990" width="7.85546875" style="40" customWidth="1"/>
    <col min="9991" max="9991" width="4.140625" style="40" customWidth="1"/>
    <col min="9992" max="10240" width="9.140625" style="40"/>
    <col min="10241" max="10241" width="3.85546875" style="40" customWidth="1"/>
    <col min="10242" max="10242" width="36.140625" style="40" customWidth="1"/>
    <col min="10243" max="10243" width="8.140625" style="40" customWidth="1"/>
    <col min="10244" max="10246" width="7.85546875" style="40" customWidth="1"/>
    <col min="10247" max="10247" width="4.140625" style="40" customWidth="1"/>
    <col min="10248" max="10496" width="9.140625" style="40"/>
    <col min="10497" max="10497" width="3.85546875" style="40" customWidth="1"/>
    <col min="10498" max="10498" width="36.140625" style="40" customWidth="1"/>
    <col min="10499" max="10499" width="8.140625" style="40" customWidth="1"/>
    <col min="10500" max="10502" width="7.85546875" style="40" customWidth="1"/>
    <col min="10503" max="10503" width="4.140625" style="40" customWidth="1"/>
    <col min="10504" max="10752" width="9.140625" style="40"/>
    <col min="10753" max="10753" width="3.85546875" style="40" customWidth="1"/>
    <col min="10754" max="10754" width="36.140625" style="40" customWidth="1"/>
    <col min="10755" max="10755" width="8.140625" style="40" customWidth="1"/>
    <col min="10756" max="10758" width="7.85546875" style="40" customWidth="1"/>
    <col min="10759" max="10759" width="4.140625" style="40" customWidth="1"/>
    <col min="10760" max="11008" width="9.140625" style="40"/>
    <col min="11009" max="11009" width="3.85546875" style="40" customWidth="1"/>
    <col min="11010" max="11010" width="36.140625" style="40" customWidth="1"/>
    <col min="11011" max="11011" width="8.140625" style="40" customWidth="1"/>
    <col min="11012" max="11014" width="7.85546875" style="40" customWidth="1"/>
    <col min="11015" max="11015" width="4.140625" style="40" customWidth="1"/>
    <col min="11016" max="11264" width="9.140625" style="40"/>
    <col min="11265" max="11265" width="3.85546875" style="40" customWidth="1"/>
    <col min="11266" max="11266" width="36.140625" style="40" customWidth="1"/>
    <col min="11267" max="11267" width="8.140625" style="40" customWidth="1"/>
    <col min="11268" max="11270" width="7.85546875" style="40" customWidth="1"/>
    <col min="11271" max="11271" width="4.140625" style="40" customWidth="1"/>
    <col min="11272" max="11520" width="9.140625" style="40"/>
    <col min="11521" max="11521" width="3.85546875" style="40" customWidth="1"/>
    <col min="11522" max="11522" width="36.140625" style="40" customWidth="1"/>
    <col min="11523" max="11523" width="8.140625" style="40" customWidth="1"/>
    <col min="11524" max="11526" width="7.85546875" style="40" customWidth="1"/>
    <col min="11527" max="11527" width="4.140625" style="40" customWidth="1"/>
    <col min="11528" max="11776" width="9.140625" style="40"/>
    <col min="11777" max="11777" width="3.85546875" style="40" customWidth="1"/>
    <col min="11778" max="11778" width="36.140625" style="40" customWidth="1"/>
    <col min="11779" max="11779" width="8.140625" style="40" customWidth="1"/>
    <col min="11780" max="11782" width="7.85546875" style="40" customWidth="1"/>
    <col min="11783" max="11783" width="4.140625" style="40" customWidth="1"/>
    <col min="11784" max="12032" width="9.140625" style="40"/>
    <col min="12033" max="12033" width="3.85546875" style="40" customWidth="1"/>
    <col min="12034" max="12034" width="36.140625" style="40" customWidth="1"/>
    <col min="12035" max="12035" width="8.140625" style="40" customWidth="1"/>
    <col min="12036" max="12038" width="7.85546875" style="40" customWidth="1"/>
    <col min="12039" max="12039" width="4.140625" style="40" customWidth="1"/>
    <col min="12040" max="12288" width="9.140625" style="40"/>
    <col min="12289" max="12289" width="3.85546875" style="40" customWidth="1"/>
    <col min="12290" max="12290" width="36.140625" style="40" customWidth="1"/>
    <col min="12291" max="12291" width="8.140625" style="40" customWidth="1"/>
    <col min="12292" max="12294" width="7.85546875" style="40" customWidth="1"/>
    <col min="12295" max="12295" width="4.140625" style="40" customWidth="1"/>
    <col min="12296" max="12544" width="9.140625" style="40"/>
    <col min="12545" max="12545" width="3.85546875" style="40" customWidth="1"/>
    <col min="12546" max="12546" width="36.140625" style="40" customWidth="1"/>
    <col min="12547" max="12547" width="8.140625" style="40" customWidth="1"/>
    <col min="12548" max="12550" width="7.85546875" style="40" customWidth="1"/>
    <col min="12551" max="12551" width="4.140625" style="40" customWidth="1"/>
    <col min="12552" max="12800" width="9.140625" style="40"/>
    <col min="12801" max="12801" width="3.85546875" style="40" customWidth="1"/>
    <col min="12802" max="12802" width="36.140625" style="40" customWidth="1"/>
    <col min="12803" max="12803" width="8.140625" style="40" customWidth="1"/>
    <col min="12804" max="12806" width="7.85546875" style="40" customWidth="1"/>
    <col min="12807" max="12807" width="4.140625" style="40" customWidth="1"/>
    <col min="12808" max="13056" width="9.140625" style="40"/>
    <col min="13057" max="13057" width="3.85546875" style="40" customWidth="1"/>
    <col min="13058" max="13058" width="36.140625" style="40" customWidth="1"/>
    <col min="13059" max="13059" width="8.140625" style="40" customWidth="1"/>
    <col min="13060" max="13062" width="7.85546875" style="40" customWidth="1"/>
    <col min="13063" max="13063" width="4.140625" style="40" customWidth="1"/>
    <col min="13064" max="13312" width="9.140625" style="40"/>
    <col min="13313" max="13313" width="3.85546875" style="40" customWidth="1"/>
    <col min="13314" max="13314" width="36.140625" style="40" customWidth="1"/>
    <col min="13315" max="13315" width="8.140625" style="40" customWidth="1"/>
    <col min="13316" max="13318" width="7.85546875" style="40" customWidth="1"/>
    <col min="13319" max="13319" width="4.140625" style="40" customWidth="1"/>
    <col min="13320" max="13568" width="9.140625" style="40"/>
    <col min="13569" max="13569" width="3.85546875" style="40" customWidth="1"/>
    <col min="13570" max="13570" width="36.140625" style="40" customWidth="1"/>
    <col min="13571" max="13571" width="8.140625" style="40" customWidth="1"/>
    <col min="13572" max="13574" width="7.85546875" style="40" customWidth="1"/>
    <col min="13575" max="13575" width="4.140625" style="40" customWidth="1"/>
    <col min="13576" max="13824" width="9.140625" style="40"/>
    <col min="13825" max="13825" width="3.85546875" style="40" customWidth="1"/>
    <col min="13826" max="13826" width="36.140625" style="40" customWidth="1"/>
    <col min="13827" max="13827" width="8.140625" style="40" customWidth="1"/>
    <col min="13828" max="13830" width="7.85546875" style="40" customWidth="1"/>
    <col min="13831" max="13831" width="4.140625" style="40" customWidth="1"/>
    <col min="13832" max="14080" width="9.140625" style="40"/>
    <col min="14081" max="14081" width="3.85546875" style="40" customWidth="1"/>
    <col min="14082" max="14082" width="36.140625" style="40" customWidth="1"/>
    <col min="14083" max="14083" width="8.140625" style="40" customWidth="1"/>
    <col min="14084" max="14086" width="7.85546875" style="40" customWidth="1"/>
    <col min="14087" max="14087" width="4.140625" style="40" customWidth="1"/>
    <col min="14088" max="14336" width="9.140625" style="40"/>
    <col min="14337" max="14337" width="3.85546875" style="40" customWidth="1"/>
    <col min="14338" max="14338" width="36.140625" style="40" customWidth="1"/>
    <col min="14339" max="14339" width="8.140625" style="40" customWidth="1"/>
    <col min="14340" max="14342" width="7.85546875" style="40" customWidth="1"/>
    <col min="14343" max="14343" width="4.140625" style="40" customWidth="1"/>
    <col min="14344" max="14592" width="9.140625" style="40"/>
    <col min="14593" max="14593" width="3.85546875" style="40" customWidth="1"/>
    <col min="14594" max="14594" width="36.140625" style="40" customWidth="1"/>
    <col min="14595" max="14595" width="8.140625" style="40" customWidth="1"/>
    <col min="14596" max="14598" width="7.85546875" style="40" customWidth="1"/>
    <col min="14599" max="14599" width="4.140625" style="40" customWidth="1"/>
    <col min="14600" max="14848" width="9.140625" style="40"/>
    <col min="14849" max="14849" width="3.85546875" style="40" customWidth="1"/>
    <col min="14850" max="14850" width="36.140625" style="40" customWidth="1"/>
    <col min="14851" max="14851" width="8.140625" style="40" customWidth="1"/>
    <col min="14852" max="14854" width="7.85546875" style="40" customWidth="1"/>
    <col min="14855" max="14855" width="4.140625" style="40" customWidth="1"/>
    <col min="14856" max="15104" width="9.140625" style="40"/>
    <col min="15105" max="15105" width="3.85546875" style="40" customWidth="1"/>
    <col min="15106" max="15106" width="36.140625" style="40" customWidth="1"/>
    <col min="15107" max="15107" width="8.140625" style="40" customWidth="1"/>
    <col min="15108" max="15110" width="7.85546875" style="40" customWidth="1"/>
    <col min="15111" max="15111" width="4.140625" style="40" customWidth="1"/>
    <col min="15112" max="15360" width="9.140625" style="40"/>
    <col min="15361" max="15361" width="3.85546875" style="40" customWidth="1"/>
    <col min="15362" max="15362" width="36.140625" style="40" customWidth="1"/>
    <col min="15363" max="15363" width="8.140625" style="40" customWidth="1"/>
    <col min="15364" max="15366" width="7.85546875" style="40" customWidth="1"/>
    <col min="15367" max="15367" width="4.140625" style="40" customWidth="1"/>
    <col min="15368" max="15616" width="9.140625" style="40"/>
    <col min="15617" max="15617" width="3.85546875" style="40" customWidth="1"/>
    <col min="15618" max="15618" width="36.140625" style="40" customWidth="1"/>
    <col min="15619" max="15619" width="8.140625" style="40" customWidth="1"/>
    <col min="15620" max="15622" width="7.85546875" style="40" customWidth="1"/>
    <col min="15623" max="15623" width="4.140625" style="40" customWidth="1"/>
    <col min="15624" max="15872" width="9.140625" style="40"/>
    <col min="15873" max="15873" width="3.85546875" style="40" customWidth="1"/>
    <col min="15874" max="15874" width="36.140625" style="40" customWidth="1"/>
    <col min="15875" max="15875" width="8.140625" style="40" customWidth="1"/>
    <col min="15876" max="15878" width="7.85546875" style="40" customWidth="1"/>
    <col min="15879" max="15879" width="4.140625" style="40" customWidth="1"/>
    <col min="15880" max="16128" width="9.140625" style="40"/>
    <col min="16129" max="16129" width="3.85546875" style="40" customWidth="1"/>
    <col min="16130" max="16130" width="36.140625" style="40" customWidth="1"/>
    <col min="16131" max="16131" width="8.140625" style="40" customWidth="1"/>
    <col min="16132" max="16134" width="7.85546875" style="40" customWidth="1"/>
    <col min="16135" max="16135" width="4.140625" style="40" customWidth="1"/>
    <col min="16136" max="16384" width="9.140625" style="40"/>
  </cols>
  <sheetData>
    <row r="1" spans="1:6" ht="24.75" customHeight="1">
      <c r="A1" s="446" t="s">
        <v>283</v>
      </c>
      <c r="B1" s="446"/>
      <c r="C1" s="446"/>
      <c r="D1" s="446"/>
      <c r="E1" s="446"/>
      <c r="F1" s="446"/>
    </row>
    <row r="2" spans="1:6" ht="5.25" hidden="1" customHeight="1">
      <c r="A2" s="210"/>
      <c r="B2" s="211"/>
    </row>
    <row r="3" spans="1:6" ht="21" customHeight="1">
      <c r="A3" s="212" t="s">
        <v>284</v>
      </c>
      <c r="B3" s="213" t="s">
        <v>285</v>
      </c>
      <c r="C3" s="214" t="s">
        <v>286</v>
      </c>
      <c r="D3" s="214" t="s">
        <v>287</v>
      </c>
      <c r="E3" s="214" t="s">
        <v>288</v>
      </c>
      <c r="F3" s="214" t="s">
        <v>289</v>
      </c>
    </row>
    <row r="4" spans="1:6" ht="13.5" customHeight="1">
      <c r="A4" s="215">
        <v>1</v>
      </c>
      <c r="B4" s="216" t="s">
        <v>290</v>
      </c>
      <c r="C4" s="217">
        <v>1233.3333333333333</v>
      </c>
      <c r="D4" s="218">
        <v>1233.3333333333333</v>
      </c>
      <c r="E4" s="219">
        <v>1366.7</v>
      </c>
      <c r="F4" s="219">
        <v>1183.3333333333333</v>
      </c>
    </row>
    <row r="5" spans="1:6" ht="13.5" customHeight="1">
      <c r="A5" s="215">
        <v>2</v>
      </c>
      <c r="B5" s="216" t="s">
        <v>291</v>
      </c>
      <c r="C5" s="217">
        <v>1066.6666666666667</v>
      </c>
      <c r="D5" s="218">
        <v>1075</v>
      </c>
      <c r="E5" s="219">
        <v>1166.7</v>
      </c>
      <c r="F5" s="219">
        <v>983.33333333333337</v>
      </c>
    </row>
    <row r="6" spans="1:6" ht="13.5" customHeight="1">
      <c r="A6" s="215">
        <v>3</v>
      </c>
      <c r="B6" s="216" t="s">
        <v>292</v>
      </c>
      <c r="C6" s="217">
        <v>800</v>
      </c>
      <c r="D6" s="218">
        <v>750</v>
      </c>
      <c r="E6" s="219">
        <v>850</v>
      </c>
      <c r="F6" s="219">
        <v>800</v>
      </c>
    </row>
    <row r="7" spans="1:6" ht="13.5" customHeight="1">
      <c r="A7" s="215">
        <v>4</v>
      </c>
      <c r="B7" s="216" t="s">
        <v>293</v>
      </c>
      <c r="C7" s="217">
        <v>800</v>
      </c>
      <c r="D7" s="218">
        <v>833.33333333333337</v>
      </c>
      <c r="E7" s="219">
        <v>850</v>
      </c>
      <c r="F7" s="219">
        <v>800</v>
      </c>
    </row>
    <row r="8" spans="1:6" ht="13.5" customHeight="1">
      <c r="A8" s="215">
        <v>5</v>
      </c>
      <c r="B8" s="216" t="s">
        <v>294</v>
      </c>
      <c r="C8" s="217">
        <v>966.66666666666663</v>
      </c>
      <c r="D8" s="218">
        <v>1100</v>
      </c>
      <c r="E8" s="219">
        <v>1000</v>
      </c>
      <c r="F8" s="219">
        <v>650</v>
      </c>
    </row>
    <row r="9" spans="1:6" ht="13.5" customHeight="1">
      <c r="A9" s="215">
        <v>6</v>
      </c>
      <c r="B9" s="216" t="s">
        <v>295</v>
      </c>
      <c r="C9" s="217">
        <v>1400</v>
      </c>
      <c r="D9" s="218">
        <v>1000</v>
      </c>
      <c r="E9" s="219">
        <v>1800</v>
      </c>
      <c r="F9" s="219">
        <v>1700</v>
      </c>
    </row>
    <row r="10" spans="1:6" ht="13.5" customHeight="1">
      <c r="A10" s="215">
        <v>7</v>
      </c>
      <c r="B10" s="216" t="s">
        <v>296</v>
      </c>
      <c r="C10" s="217">
        <v>1066.6666666666667</v>
      </c>
      <c r="D10" s="218">
        <v>1033.3333333333333</v>
      </c>
      <c r="E10" s="219">
        <v>1100</v>
      </c>
      <c r="F10" s="219">
        <v>1000</v>
      </c>
    </row>
    <row r="11" spans="1:6" ht="13.5" customHeight="1">
      <c r="A11" s="215">
        <v>8</v>
      </c>
      <c r="B11" s="216" t="s">
        <v>297</v>
      </c>
      <c r="C11" s="217">
        <v>2233.3333333333335</v>
      </c>
      <c r="D11" s="218">
        <v>2233.3333333333335</v>
      </c>
      <c r="E11" s="219">
        <v>2400</v>
      </c>
      <c r="F11" s="219">
        <v>2100</v>
      </c>
    </row>
    <row r="12" spans="1:6" ht="13.5" customHeight="1">
      <c r="A12" s="215">
        <v>9</v>
      </c>
      <c r="B12" s="216" t="s">
        <v>298</v>
      </c>
      <c r="C12" s="217">
        <v>1866.6666666666667</v>
      </c>
      <c r="D12" s="218">
        <v>1800</v>
      </c>
      <c r="E12" s="219">
        <v>1900</v>
      </c>
      <c r="F12" s="219">
        <v>1666.6666666666667</v>
      </c>
    </row>
    <row r="13" spans="1:6" ht="13.5" customHeight="1">
      <c r="A13" s="215">
        <v>10</v>
      </c>
      <c r="B13" s="220" t="s">
        <v>299</v>
      </c>
      <c r="C13" s="217">
        <v>6000</v>
      </c>
      <c r="D13" s="218">
        <v>6500</v>
      </c>
      <c r="E13" s="219">
        <v>7000</v>
      </c>
      <c r="F13" s="219">
        <v>6000</v>
      </c>
    </row>
    <row r="14" spans="1:6" ht="13.5" customHeight="1">
      <c r="A14" s="215">
        <v>11</v>
      </c>
      <c r="B14" s="220" t="s">
        <v>300</v>
      </c>
      <c r="C14" s="217">
        <v>5000</v>
      </c>
      <c r="D14" s="218">
        <v>6750</v>
      </c>
      <c r="E14" s="219">
        <v>6333.3</v>
      </c>
      <c r="F14" s="219">
        <v>6266.666666666667</v>
      </c>
    </row>
    <row r="15" spans="1:6" ht="13.5" customHeight="1">
      <c r="A15" s="215">
        <v>12</v>
      </c>
      <c r="B15" s="220" t="s">
        <v>301</v>
      </c>
      <c r="C15" s="217">
        <v>5500</v>
      </c>
      <c r="D15" s="218">
        <v>5500</v>
      </c>
      <c r="E15" s="219">
        <v>6000</v>
      </c>
      <c r="F15" s="219">
        <v>5000</v>
      </c>
    </row>
    <row r="16" spans="1:6" ht="13.5" customHeight="1">
      <c r="A16" s="215">
        <v>13</v>
      </c>
      <c r="B16" s="220" t="s">
        <v>302</v>
      </c>
      <c r="C16" s="217">
        <v>1000</v>
      </c>
      <c r="D16" s="218">
        <v>3000</v>
      </c>
      <c r="E16" s="219">
        <v>4000</v>
      </c>
      <c r="F16" s="219">
        <v>2500</v>
      </c>
    </row>
    <row r="17" spans="1:6" ht="13.5" customHeight="1">
      <c r="A17" s="215">
        <v>14</v>
      </c>
      <c r="B17" s="220" t="s">
        <v>303</v>
      </c>
      <c r="C17" s="217">
        <v>8350</v>
      </c>
      <c r="D17" s="218">
        <v>8500</v>
      </c>
      <c r="E17" s="219">
        <v>8333.2999999999993</v>
      </c>
      <c r="F17" s="219">
        <v>6500</v>
      </c>
    </row>
    <row r="18" spans="1:6" ht="13.5" customHeight="1">
      <c r="A18" s="215">
        <v>15</v>
      </c>
      <c r="B18" s="220" t="s">
        <v>304</v>
      </c>
      <c r="C18" s="217">
        <v>1566.6666666666667</v>
      </c>
      <c r="D18" s="218">
        <v>766.66666666666663</v>
      </c>
      <c r="E18" s="219">
        <v>2500</v>
      </c>
      <c r="F18" s="219">
        <v>1750</v>
      </c>
    </row>
    <row r="19" spans="1:6" ht="13.5" customHeight="1">
      <c r="A19" s="215">
        <v>16</v>
      </c>
      <c r="B19" s="220" t="s">
        <v>305</v>
      </c>
      <c r="C19" s="217">
        <v>2500</v>
      </c>
      <c r="D19" s="218">
        <v>2500</v>
      </c>
      <c r="E19" s="219">
        <v>2533.3000000000002</v>
      </c>
      <c r="F19" s="219">
        <v>2360</v>
      </c>
    </row>
    <row r="20" spans="1:6" ht="13.5" customHeight="1">
      <c r="A20" s="215">
        <v>17</v>
      </c>
      <c r="B20" s="220" t="s">
        <v>306</v>
      </c>
      <c r="C20" s="217">
        <v>15000</v>
      </c>
      <c r="D20" s="218">
        <v>10000</v>
      </c>
      <c r="E20" s="219">
        <v>12000</v>
      </c>
      <c r="F20" s="219">
        <v>12000</v>
      </c>
    </row>
    <row r="21" spans="1:6" ht="13.5" customHeight="1">
      <c r="A21" s="215">
        <v>18</v>
      </c>
      <c r="B21" s="221" t="s">
        <v>307</v>
      </c>
      <c r="C21" s="217">
        <v>350</v>
      </c>
      <c r="D21" s="218">
        <v>360</v>
      </c>
      <c r="E21" s="219">
        <v>366.7</v>
      </c>
      <c r="F21" s="219">
        <v>416.66666666666669</v>
      </c>
    </row>
    <row r="22" spans="1:6" ht="13.5" customHeight="1">
      <c r="A22" s="215">
        <v>19</v>
      </c>
      <c r="B22" s="220" t="s">
        <v>308</v>
      </c>
      <c r="C22" s="217">
        <v>3500</v>
      </c>
      <c r="D22" s="218">
        <v>3333.3333333333335</v>
      </c>
      <c r="E22" s="219">
        <v>3500</v>
      </c>
      <c r="F22" s="219">
        <v>3400</v>
      </c>
    </row>
    <row r="23" spans="1:6" ht="13.5" customHeight="1">
      <c r="A23" s="215">
        <v>20</v>
      </c>
      <c r="B23" s="220" t="s">
        <v>309</v>
      </c>
      <c r="C23" s="217"/>
      <c r="D23" s="218">
        <v>800</v>
      </c>
      <c r="E23" s="219">
        <v>800</v>
      </c>
      <c r="F23" s="219">
        <v>1000</v>
      </c>
    </row>
    <row r="24" spans="1:6" ht="13.5" customHeight="1">
      <c r="A24" s="215">
        <v>21</v>
      </c>
      <c r="B24" s="220" t="s">
        <v>310</v>
      </c>
      <c r="C24" s="217"/>
      <c r="D24" s="218">
        <v>10000</v>
      </c>
      <c r="E24" s="219">
        <v>10000</v>
      </c>
      <c r="F24" s="219">
        <v>12000</v>
      </c>
    </row>
    <row r="25" spans="1:6" ht="13.5" customHeight="1">
      <c r="A25" s="215">
        <v>22</v>
      </c>
      <c r="B25" s="220" t="s">
        <v>311</v>
      </c>
      <c r="C25" s="217">
        <v>3366.6666666666665</v>
      </c>
      <c r="D25" s="218">
        <v>3350</v>
      </c>
      <c r="E25" s="219">
        <v>4800</v>
      </c>
      <c r="F25" s="219">
        <v>3250</v>
      </c>
    </row>
    <row r="26" spans="1:6" ht="13.5" customHeight="1">
      <c r="A26" s="215">
        <v>23</v>
      </c>
      <c r="B26" s="220" t="s">
        <v>312</v>
      </c>
      <c r="C26" s="217">
        <v>866.66666666666663</v>
      </c>
      <c r="D26" s="218">
        <v>833.33333333333337</v>
      </c>
      <c r="E26" s="219">
        <v>1000</v>
      </c>
      <c r="F26" s="219">
        <v>700</v>
      </c>
    </row>
    <row r="27" spans="1:6" ht="13.5" customHeight="1">
      <c r="A27" s="215">
        <v>24</v>
      </c>
      <c r="B27" s="220" t="s">
        <v>313</v>
      </c>
      <c r="C27" s="217">
        <v>933.33333333333337</v>
      </c>
      <c r="D27" s="218">
        <v>1000</v>
      </c>
      <c r="E27" s="219">
        <v>1500</v>
      </c>
      <c r="F27" s="219">
        <v>833.33333333333337</v>
      </c>
    </row>
    <row r="28" spans="1:6" ht="13.5" customHeight="1">
      <c r="A28" s="215">
        <v>25</v>
      </c>
      <c r="B28" s="220" t="s">
        <v>314</v>
      </c>
      <c r="C28" s="217">
        <v>766.66666666666663</v>
      </c>
      <c r="D28" s="218">
        <v>650</v>
      </c>
      <c r="E28" s="219">
        <v>1000</v>
      </c>
      <c r="F28" s="219">
        <v>800</v>
      </c>
    </row>
    <row r="29" spans="1:6" ht="13.5" customHeight="1">
      <c r="A29" s="215">
        <v>26</v>
      </c>
      <c r="B29" s="220" t="s">
        <v>315</v>
      </c>
      <c r="C29" s="217">
        <v>1000</v>
      </c>
      <c r="D29" s="218">
        <v>1066.6666666666667</v>
      </c>
      <c r="E29" s="219">
        <v>1200</v>
      </c>
      <c r="F29" s="219">
        <v>1066.6666666666667</v>
      </c>
    </row>
    <row r="30" spans="1:6" ht="13.5" customHeight="1">
      <c r="A30" s="215">
        <v>27</v>
      </c>
      <c r="B30" s="220" t="s">
        <v>316</v>
      </c>
      <c r="C30" s="217">
        <v>1633.3333333333333</v>
      </c>
      <c r="D30" s="218">
        <v>1733.3333333333333</v>
      </c>
      <c r="E30" s="219">
        <v>1866.7</v>
      </c>
      <c r="F30" s="219">
        <v>1566.6666666666667</v>
      </c>
    </row>
    <row r="31" spans="1:6" ht="13.5" customHeight="1">
      <c r="A31" s="215">
        <v>28</v>
      </c>
      <c r="B31" s="220" t="s">
        <v>317</v>
      </c>
      <c r="C31" s="217">
        <v>4600</v>
      </c>
      <c r="D31" s="218">
        <v>5250</v>
      </c>
      <c r="E31" s="219">
        <v>5266.7</v>
      </c>
      <c r="F31" s="219">
        <v>4666.666666666667</v>
      </c>
    </row>
    <row r="32" spans="1:6" ht="13.5" customHeight="1">
      <c r="A32" s="215">
        <v>29</v>
      </c>
      <c r="B32" s="220" t="s">
        <v>318</v>
      </c>
      <c r="C32" s="217">
        <v>9500</v>
      </c>
      <c r="D32" s="218">
        <v>10000</v>
      </c>
      <c r="E32" s="219">
        <v>9000</v>
      </c>
      <c r="F32" s="219">
        <v>9833.3333333333339</v>
      </c>
    </row>
    <row r="33" spans="1:6" ht="13.5" customHeight="1">
      <c r="A33" s="215">
        <v>30</v>
      </c>
      <c r="B33" s="220" t="s">
        <v>319</v>
      </c>
      <c r="C33" s="217">
        <v>1700</v>
      </c>
      <c r="D33" s="218">
        <v>1800</v>
      </c>
      <c r="E33" s="219">
        <v>1716.7</v>
      </c>
      <c r="F33" s="219">
        <v>1600</v>
      </c>
    </row>
    <row r="34" spans="1:6" ht="13.5" customHeight="1">
      <c r="A34" s="215">
        <v>31</v>
      </c>
      <c r="B34" s="220" t="s">
        <v>320</v>
      </c>
      <c r="C34" s="217">
        <v>716.66666666666663</v>
      </c>
      <c r="D34" s="218">
        <v>633.33333333333337</v>
      </c>
      <c r="E34" s="219">
        <v>650</v>
      </c>
      <c r="F34" s="219">
        <v>450</v>
      </c>
    </row>
    <row r="35" spans="1:6" ht="13.5" customHeight="1">
      <c r="A35" s="215">
        <v>32</v>
      </c>
      <c r="B35" s="221" t="s">
        <v>321</v>
      </c>
      <c r="C35" s="217">
        <v>4333.333333333333</v>
      </c>
      <c r="D35" s="218">
        <v>4000</v>
      </c>
      <c r="E35" s="219">
        <v>4300</v>
      </c>
      <c r="F35" s="219">
        <v>4233.333333333333</v>
      </c>
    </row>
    <row r="36" spans="1:6" ht="13.5" customHeight="1">
      <c r="A36" s="215">
        <v>33</v>
      </c>
      <c r="B36" s="220" t="s">
        <v>322</v>
      </c>
      <c r="C36" s="217">
        <v>1700</v>
      </c>
      <c r="D36" s="218">
        <v>1800</v>
      </c>
      <c r="E36" s="219">
        <v>1900</v>
      </c>
      <c r="F36" s="219">
        <v>1716.6666666666667</v>
      </c>
    </row>
    <row r="37" spans="1:6" ht="13.5" customHeight="1">
      <c r="A37" s="215">
        <v>34</v>
      </c>
      <c r="B37" s="220" t="s">
        <v>323</v>
      </c>
      <c r="C37" s="217">
        <v>5650</v>
      </c>
      <c r="D37" s="218">
        <v>5500</v>
      </c>
      <c r="E37" s="219">
        <v>6266.7</v>
      </c>
      <c r="F37" s="219">
        <v>5500</v>
      </c>
    </row>
    <row r="38" spans="1:6" ht="13.5" customHeight="1">
      <c r="A38" s="215">
        <v>35</v>
      </c>
      <c r="B38" s="220" t="s">
        <v>324</v>
      </c>
      <c r="C38" s="217">
        <v>1300</v>
      </c>
      <c r="D38" s="218">
        <v>1266.6666666666667</v>
      </c>
      <c r="E38" s="219">
        <v>1250</v>
      </c>
      <c r="F38" s="219">
        <v>1200</v>
      </c>
    </row>
    <row r="39" spans="1:6" ht="13.5" customHeight="1">
      <c r="A39" s="215">
        <v>36</v>
      </c>
      <c r="B39" s="220" t="s">
        <v>325</v>
      </c>
      <c r="C39" s="217">
        <v>7266.666666666667</v>
      </c>
      <c r="D39" s="218">
        <v>7933.333333333333</v>
      </c>
      <c r="E39" s="219">
        <v>7466.7</v>
      </c>
      <c r="F39" s="219">
        <v>6300</v>
      </c>
    </row>
    <row r="40" spans="1:6" ht="13.5" customHeight="1">
      <c r="A40" s="215">
        <v>37</v>
      </c>
      <c r="B40" s="220" t="s">
        <v>326</v>
      </c>
      <c r="C40" s="217">
        <v>1233.3333333333333</v>
      </c>
      <c r="D40" s="218">
        <v>1350</v>
      </c>
      <c r="E40" s="219">
        <v>1433.3</v>
      </c>
      <c r="F40" s="219">
        <v>1325</v>
      </c>
    </row>
    <row r="41" spans="1:6" ht="13.5" customHeight="1">
      <c r="A41" s="215">
        <v>38</v>
      </c>
      <c r="B41" s="221" t="s">
        <v>327</v>
      </c>
      <c r="C41" s="217">
        <v>2300</v>
      </c>
      <c r="D41" s="218">
        <v>2300</v>
      </c>
      <c r="E41" s="219">
        <v>2500</v>
      </c>
      <c r="F41" s="219">
        <v>2300</v>
      </c>
    </row>
    <row r="42" spans="1:6" ht="13.5" customHeight="1">
      <c r="A42" s="215">
        <v>39</v>
      </c>
      <c r="B42" s="220" t="s">
        <v>328</v>
      </c>
      <c r="C42" s="217">
        <v>1800</v>
      </c>
      <c r="D42" s="218">
        <v>1600</v>
      </c>
      <c r="E42" s="219">
        <v>1750</v>
      </c>
      <c r="F42" s="219">
        <v>1600</v>
      </c>
    </row>
    <row r="43" spans="1:6" ht="12.75" customHeight="1">
      <c r="A43" s="215">
        <v>40</v>
      </c>
      <c r="B43" s="222" t="s">
        <v>329</v>
      </c>
      <c r="C43" s="218">
        <v>1570</v>
      </c>
      <c r="D43" s="223">
        <v>1570</v>
      </c>
      <c r="E43" s="219">
        <v>1650</v>
      </c>
      <c r="F43" s="219">
        <v>1553</v>
      </c>
    </row>
    <row r="44" spans="1:6" ht="12.75" customHeight="1">
      <c r="A44" s="215">
        <v>41</v>
      </c>
      <c r="B44" s="222" t="s">
        <v>330</v>
      </c>
      <c r="C44" s="218">
        <v>1863.3333333333333</v>
      </c>
      <c r="D44" s="223">
        <v>1690</v>
      </c>
      <c r="E44" s="219">
        <v>1890</v>
      </c>
      <c r="F44" s="219">
        <v>1813</v>
      </c>
    </row>
    <row r="45" spans="1:6" ht="12.75" customHeight="1">
      <c r="A45" s="215">
        <v>42</v>
      </c>
      <c r="B45" s="222" t="s">
        <v>331</v>
      </c>
      <c r="C45" s="218">
        <v>1890</v>
      </c>
      <c r="D45" s="223">
        <v>1790</v>
      </c>
      <c r="E45" s="224">
        <v>1910</v>
      </c>
      <c r="F45" s="219">
        <v>1910</v>
      </c>
    </row>
    <row r="46" spans="1:6" ht="12.75" customHeight="1">
      <c r="C46" s="225"/>
    </row>
    <row r="47" spans="1:6" ht="12.75" customHeight="1">
      <c r="C47" s="225"/>
    </row>
  </sheetData>
  <mergeCells count="1">
    <mergeCell ref="A1:F1"/>
  </mergeCells>
  <conditionalFormatting sqref="E23:E42 D43 E14:E21 E2:E12 B2:B42 A1:A45 C2:D3 C4:C16 C18:C47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37" workbookViewId="0">
      <selection activeCell="T56" sqref="S56:T56"/>
    </sheetView>
  </sheetViews>
  <sheetFormatPr defaultRowHeight="12.75"/>
  <cols>
    <col min="1" max="1" width="13.42578125" style="65" customWidth="1"/>
    <col min="2" max="3" width="6.85546875" style="65" customWidth="1"/>
    <col min="4" max="12" width="6.85546875" style="226" customWidth="1"/>
    <col min="13" max="13" width="6.85546875" style="66" customWidth="1"/>
    <col min="14" max="15" width="6.85546875" style="226" customWidth="1"/>
    <col min="16" max="256" width="9.140625" style="65"/>
    <col min="257" max="257" width="13.42578125" style="65" customWidth="1"/>
    <col min="258" max="271" width="6.85546875" style="65" customWidth="1"/>
    <col min="272" max="512" width="9.140625" style="65"/>
    <col min="513" max="513" width="13.42578125" style="65" customWidth="1"/>
    <col min="514" max="527" width="6.85546875" style="65" customWidth="1"/>
    <col min="528" max="768" width="9.140625" style="65"/>
    <col min="769" max="769" width="13.42578125" style="65" customWidth="1"/>
    <col min="770" max="783" width="6.85546875" style="65" customWidth="1"/>
    <col min="784" max="1024" width="9.140625" style="65"/>
    <col min="1025" max="1025" width="13.42578125" style="65" customWidth="1"/>
    <col min="1026" max="1039" width="6.85546875" style="65" customWidth="1"/>
    <col min="1040" max="1280" width="9.140625" style="65"/>
    <col min="1281" max="1281" width="13.42578125" style="65" customWidth="1"/>
    <col min="1282" max="1295" width="6.85546875" style="65" customWidth="1"/>
    <col min="1296" max="1536" width="9.140625" style="65"/>
    <col min="1537" max="1537" width="13.42578125" style="65" customWidth="1"/>
    <col min="1538" max="1551" width="6.85546875" style="65" customWidth="1"/>
    <col min="1552" max="1792" width="9.140625" style="65"/>
    <col min="1793" max="1793" width="13.42578125" style="65" customWidth="1"/>
    <col min="1794" max="1807" width="6.85546875" style="65" customWidth="1"/>
    <col min="1808" max="2048" width="9.140625" style="65"/>
    <col min="2049" max="2049" width="13.42578125" style="65" customWidth="1"/>
    <col min="2050" max="2063" width="6.85546875" style="65" customWidth="1"/>
    <col min="2064" max="2304" width="9.140625" style="65"/>
    <col min="2305" max="2305" width="13.42578125" style="65" customWidth="1"/>
    <col min="2306" max="2319" width="6.85546875" style="65" customWidth="1"/>
    <col min="2320" max="2560" width="9.140625" style="65"/>
    <col min="2561" max="2561" width="13.42578125" style="65" customWidth="1"/>
    <col min="2562" max="2575" width="6.85546875" style="65" customWidth="1"/>
    <col min="2576" max="2816" width="9.140625" style="65"/>
    <col min="2817" max="2817" width="13.42578125" style="65" customWidth="1"/>
    <col min="2818" max="2831" width="6.85546875" style="65" customWidth="1"/>
    <col min="2832" max="3072" width="9.140625" style="65"/>
    <col min="3073" max="3073" width="13.42578125" style="65" customWidth="1"/>
    <col min="3074" max="3087" width="6.85546875" style="65" customWidth="1"/>
    <col min="3088" max="3328" width="9.140625" style="65"/>
    <col min="3329" max="3329" width="13.42578125" style="65" customWidth="1"/>
    <col min="3330" max="3343" width="6.85546875" style="65" customWidth="1"/>
    <col min="3344" max="3584" width="9.140625" style="65"/>
    <col min="3585" max="3585" width="13.42578125" style="65" customWidth="1"/>
    <col min="3586" max="3599" width="6.85546875" style="65" customWidth="1"/>
    <col min="3600" max="3840" width="9.140625" style="65"/>
    <col min="3841" max="3841" width="13.42578125" style="65" customWidth="1"/>
    <col min="3842" max="3855" width="6.85546875" style="65" customWidth="1"/>
    <col min="3856" max="4096" width="9.140625" style="65"/>
    <col min="4097" max="4097" width="13.42578125" style="65" customWidth="1"/>
    <col min="4098" max="4111" width="6.85546875" style="65" customWidth="1"/>
    <col min="4112" max="4352" width="9.140625" style="65"/>
    <col min="4353" max="4353" width="13.42578125" style="65" customWidth="1"/>
    <col min="4354" max="4367" width="6.85546875" style="65" customWidth="1"/>
    <col min="4368" max="4608" width="9.140625" style="65"/>
    <col min="4609" max="4609" width="13.42578125" style="65" customWidth="1"/>
    <col min="4610" max="4623" width="6.85546875" style="65" customWidth="1"/>
    <col min="4624" max="4864" width="9.140625" style="65"/>
    <col min="4865" max="4865" width="13.42578125" style="65" customWidth="1"/>
    <col min="4866" max="4879" width="6.85546875" style="65" customWidth="1"/>
    <col min="4880" max="5120" width="9.140625" style="65"/>
    <col min="5121" max="5121" width="13.42578125" style="65" customWidth="1"/>
    <col min="5122" max="5135" width="6.85546875" style="65" customWidth="1"/>
    <col min="5136" max="5376" width="9.140625" style="65"/>
    <col min="5377" max="5377" width="13.42578125" style="65" customWidth="1"/>
    <col min="5378" max="5391" width="6.85546875" style="65" customWidth="1"/>
    <col min="5392" max="5632" width="9.140625" style="65"/>
    <col min="5633" max="5633" width="13.42578125" style="65" customWidth="1"/>
    <col min="5634" max="5647" width="6.85546875" style="65" customWidth="1"/>
    <col min="5648" max="5888" width="9.140625" style="65"/>
    <col min="5889" max="5889" width="13.42578125" style="65" customWidth="1"/>
    <col min="5890" max="5903" width="6.85546875" style="65" customWidth="1"/>
    <col min="5904" max="6144" width="9.140625" style="65"/>
    <col min="6145" max="6145" width="13.42578125" style="65" customWidth="1"/>
    <col min="6146" max="6159" width="6.85546875" style="65" customWidth="1"/>
    <col min="6160" max="6400" width="9.140625" style="65"/>
    <col min="6401" max="6401" width="13.42578125" style="65" customWidth="1"/>
    <col min="6402" max="6415" width="6.85546875" style="65" customWidth="1"/>
    <col min="6416" max="6656" width="9.140625" style="65"/>
    <col min="6657" max="6657" width="13.42578125" style="65" customWidth="1"/>
    <col min="6658" max="6671" width="6.85546875" style="65" customWidth="1"/>
    <col min="6672" max="6912" width="9.140625" style="65"/>
    <col min="6913" max="6913" width="13.42578125" style="65" customWidth="1"/>
    <col min="6914" max="6927" width="6.85546875" style="65" customWidth="1"/>
    <col min="6928" max="7168" width="9.140625" style="65"/>
    <col min="7169" max="7169" width="13.42578125" style="65" customWidth="1"/>
    <col min="7170" max="7183" width="6.85546875" style="65" customWidth="1"/>
    <col min="7184" max="7424" width="9.140625" style="65"/>
    <col min="7425" max="7425" width="13.42578125" style="65" customWidth="1"/>
    <col min="7426" max="7439" width="6.85546875" style="65" customWidth="1"/>
    <col min="7440" max="7680" width="9.140625" style="65"/>
    <col min="7681" max="7681" width="13.42578125" style="65" customWidth="1"/>
    <col min="7682" max="7695" width="6.85546875" style="65" customWidth="1"/>
    <col min="7696" max="7936" width="9.140625" style="65"/>
    <col min="7937" max="7937" width="13.42578125" style="65" customWidth="1"/>
    <col min="7938" max="7951" width="6.85546875" style="65" customWidth="1"/>
    <col min="7952" max="8192" width="9.140625" style="65"/>
    <col min="8193" max="8193" width="13.42578125" style="65" customWidth="1"/>
    <col min="8194" max="8207" width="6.85546875" style="65" customWidth="1"/>
    <col min="8208" max="8448" width="9.140625" style="65"/>
    <col min="8449" max="8449" width="13.42578125" style="65" customWidth="1"/>
    <col min="8450" max="8463" width="6.85546875" style="65" customWidth="1"/>
    <col min="8464" max="8704" width="9.140625" style="65"/>
    <col min="8705" max="8705" width="13.42578125" style="65" customWidth="1"/>
    <col min="8706" max="8719" width="6.85546875" style="65" customWidth="1"/>
    <col min="8720" max="8960" width="9.140625" style="65"/>
    <col min="8961" max="8961" width="13.42578125" style="65" customWidth="1"/>
    <col min="8962" max="8975" width="6.85546875" style="65" customWidth="1"/>
    <col min="8976" max="9216" width="9.140625" style="65"/>
    <col min="9217" max="9217" width="13.42578125" style="65" customWidth="1"/>
    <col min="9218" max="9231" width="6.85546875" style="65" customWidth="1"/>
    <col min="9232" max="9472" width="9.140625" style="65"/>
    <col min="9473" max="9473" width="13.42578125" style="65" customWidth="1"/>
    <col min="9474" max="9487" width="6.85546875" style="65" customWidth="1"/>
    <col min="9488" max="9728" width="9.140625" style="65"/>
    <col min="9729" max="9729" width="13.42578125" style="65" customWidth="1"/>
    <col min="9730" max="9743" width="6.85546875" style="65" customWidth="1"/>
    <col min="9744" max="9984" width="9.140625" style="65"/>
    <col min="9985" max="9985" width="13.42578125" style="65" customWidth="1"/>
    <col min="9986" max="9999" width="6.85546875" style="65" customWidth="1"/>
    <col min="10000" max="10240" width="9.140625" style="65"/>
    <col min="10241" max="10241" width="13.42578125" style="65" customWidth="1"/>
    <col min="10242" max="10255" width="6.85546875" style="65" customWidth="1"/>
    <col min="10256" max="10496" width="9.140625" style="65"/>
    <col min="10497" max="10497" width="13.42578125" style="65" customWidth="1"/>
    <col min="10498" max="10511" width="6.85546875" style="65" customWidth="1"/>
    <col min="10512" max="10752" width="9.140625" style="65"/>
    <col min="10753" max="10753" width="13.42578125" style="65" customWidth="1"/>
    <col min="10754" max="10767" width="6.85546875" style="65" customWidth="1"/>
    <col min="10768" max="11008" width="9.140625" style="65"/>
    <col min="11009" max="11009" width="13.42578125" style="65" customWidth="1"/>
    <col min="11010" max="11023" width="6.85546875" style="65" customWidth="1"/>
    <col min="11024" max="11264" width="9.140625" style="65"/>
    <col min="11265" max="11265" width="13.42578125" style="65" customWidth="1"/>
    <col min="11266" max="11279" width="6.85546875" style="65" customWidth="1"/>
    <col min="11280" max="11520" width="9.140625" style="65"/>
    <col min="11521" max="11521" width="13.42578125" style="65" customWidth="1"/>
    <col min="11522" max="11535" width="6.85546875" style="65" customWidth="1"/>
    <col min="11536" max="11776" width="9.140625" style="65"/>
    <col min="11777" max="11777" width="13.42578125" style="65" customWidth="1"/>
    <col min="11778" max="11791" width="6.85546875" style="65" customWidth="1"/>
    <col min="11792" max="12032" width="9.140625" style="65"/>
    <col min="12033" max="12033" width="13.42578125" style="65" customWidth="1"/>
    <col min="12034" max="12047" width="6.85546875" style="65" customWidth="1"/>
    <col min="12048" max="12288" width="9.140625" style="65"/>
    <col min="12289" max="12289" width="13.42578125" style="65" customWidth="1"/>
    <col min="12290" max="12303" width="6.85546875" style="65" customWidth="1"/>
    <col min="12304" max="12544" width="9.140625" style="65"/>
    <col min="12545" max="12545" width="13.42578125" style="65" customWidth="1"/>
    <col min="12546" max="12559" width="6.85546875" style="65" customWidth="1"/>
    <col min="12560" max="12800" width="9.140625" style="65"/>
    <col min="12801" max="12801" width="13.42578125" style="65" customWidth="1"/>
    <col min="12802" max="12815" width="6.85546875" style="65" customWidth="1"/>
    <col min="12816" max="13056" width="9.140625" style="65"/>
    <col min="13057" max="13057" width="13.42578125" style="65" customWidth="1"/>
    <col min="13058" max="13071" width="6.85546875" style="65" customWidth="1"/>
    <col min="13072" max="13312" width="9.140625" style="65"/>
    <col min="13313" max="13313" width="13.42578125" style="65" customWidth="1"/>
    <col min="13314" max="13327" width="6.85546875" style="65" customWidth="1"/>
    <col min="13328" max="13568" width="9.140625" style="65"/>
    <col min="13569" max="13569" width="13.42578125" style="65" customWidth="1"/>
    <col min="13570" max="13583" width="6.85546875" style="65" customWidth="1"/>
    <col min="13584" max="13824" width="9.140625" style="65"/>
    <col min="13825" max="13825" width="13.42578125" style="65" customWidth="1"/>
    <col min="13826" max="13839" width="6.85546875" style="65" customWidth="1"/>
    <col min="13840" max="14080" width="9.140625" style="65"/>
    <col min="14081" max="14081" width="13.42578125" style="65" customWidth="1"/>
    <col min="14082" max="14095" width="6.85546875" style="65" customWidth="1"/>
    <col min="14096" max="14336" width="9.140625" style="65"/>
    <col min="14337" max="14337" width="13.42578125" style="65" customWidth="1"/>
    <col min="14338" max="14351" width="6.85546875" style="65" customWidth="1"/>
    <col min="14352" max="14592" width="9.140625" style="65"/>
    <col min="14593" max="14593" width="13.42578125" style="65" customWidth="1"/>
    <col min="14594" max="14607" width="6.85546875" style="65" customWidth="1"/>
    <col min="14608" max="14848" width="9.140625" style="65"/>
    <col min="14849" max="14849" width="13.42578125" style="65" customWidth="1"/>
    <col min="14850" max="14863" width="6.85546875" style="65" customWidth="1"/>
    <col min="14864" max="15104" width="9.140625" style="65"/>
    <col min="15105" max="15105" width="13.42578125" style="65" customWidth="1"/>
    <col min="15106" max="15119" width="6.85546875" style="65" customWidth="1"/>
    <col min="15120" max="15360" width="9.140625" style="65"/>
    <col min="15361" max="15361" width="13.42578125" style="65" customWidth="1"/>
    <col min="15362" max="15375" width="6.85546875" style="65" customWidth="1"/>
    <col min="15376" max="15616" width="9.140625" style="65"/>
    <col min="15617" max="15617" width="13.42578125" style="65" customWidth="1"/>
    <col min="15618" max="15631" width="6.85546875" style="65" customWidth="1"/>
    <col min="15632" max="15872" width="9.140625" style="65"/>
    <col min="15873" max="15873" width="13.42578125" style="65" customWidth="1"/>
    <col min="15874" max="15887" width="6.85546875" style="65" customWidth="1"/>
    <col min="15888" max="16128" width="9.140625" style="65"/>
    <col min="16129" max="16129" width="13.42578125" style="65" customWidth="1"/>
    <col min="16130" max="16143" width="6.85546875" style="65" customWidth="1"/>
    <col min="16144" max="16384" width="9.140625" style="65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3" ht="15">
      <c r="A33" s="447" t="s">
        <v>332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</row>
    <row r="34" spans="1:13" ht="21.75" customHeight="1">
      <c r="A34" s="65" t="s">
        <v>190</v>
      </c>
    </row>
    <row r="35" spans="1:13" s="227" customFormat="1" ht="43.5" customHeight="1">
      <c r="A35" s="364" t="s">
        <v>333</v>
      </c>
      <c r="B35" s="448" t="s">
        <v>334</v>
      </c>
      <c r="C35" s="448"/>
      <c r="D35" s="448" t="s">
        <v>335</v>
      </c>
      <c r="E35" s="448"/>
      <c r="F35" s="448" t="s">
        <v>336</v>
      </c>
      <c r="G35" s="448"/>
      <c r="H35" s="449" t="s">
        <v>337</v>
      </c>
      <c r="I35" s="450"/>
      <c r="J35" s="448" t="s">
        <v>338</v>
      </c>
      <c r="K35" s="448"/>
      <c r="L35" s="448" t="s">
        <v>339</v>
      </c>
      <c r="M35" s="448"/>
    </row>
    <row r="36" spans="1:13" s="229" customFormat="1" ht="16.5" customHeight="1">
      <c r="A36" s="339"/>
      <c r="B36" s="228">
        <v>2013</v>
      </c>
      <c r="C36" s="228">
        <v>2014</v>
      </c>
      <c r="D36" s="228">
        <v>2013</v>
      </c>
      <c r="E36" s="228">
        <v>2014</v>
      </c>
      <c r="F36" s="228">
        <v>2013</v>
      </c>
      <c r="G36" s="228">
        <v>2014</v>
      </c>
      <c r="H36" s="228">
        <v>2013</v>
      </c>
      <c r="I36" s="228">
        <v>2014</v>
      </c>
      <c r="J36" s="228">
        <v>2013</v>
      </c>
      <c r="K36" s="228">
        <v>2014</v>
      </c>
      <c r="L36" s="228">
        <v>2013</v>
      </c>
      <c r="M36" s="228">
        <v>2014</v>
      </c>
    </row>
    <row r="37" spans="1:13" s="229" customFormat="1" ht="14.25" customHeight="1">
      <c r="A37" s="230" t="s">
        <v>51</v>
      </c>
      <c r="B37" s="231">
        <v>2</v>
      </c>
      <c r="C37" s="232">
        <v>1</v>
      </c>
      <c r="D37" s="231">
        <v>2</v>
      </c>
      <c r="E37" s="232">
        <v>1</v>
      </c>
      <c r="F37" s="233">
        <v>11</v>
      </c>
      <c r="G37" s="234">
        <v>12</v>
      </c>
      <c r="H37" s="233" t="s">
        <v>340</v>
      </c>
      <c r="I37" s="234">
        <v>3</v>
      </c>
      <c r="J37" s="235">
        <v>0</v>
      </c>
      <c r="K37" s="235">
        <v>0</v>
      </c>
      <c r="L37" s="235">
        <v>0</v>
      </c>
      <c r="M37" s="235">
        <v>1</v>
      </c>
    </row>
    <row r="38" spans="1:13" s="229" customFormat="1" ht="14.25" customHeight="1">
      <c r="A38" s="236" t="s">
        <v>188</v>
      </c>
      <c r="B38" s="237">
        <v>4</v>
      </c>
      <c r="C38" s="238">
        <v>6</v>
      </c>
      <c r="D38" s="237">
        <v>4</v>
      </c>
      <c r="E38" s="238">
        <v>6</v>
      </c>
      <c r="F38" s="239">
        <v>8</v>
      </c>
      <c r="G38" s="240">
        <v>10</v>
      </c>
      <c r="H38" s="239" t="s">
        <v>340</v>
      </c>
      <c r="I38" s="240">
        <v>0</v>
      </c>
      <c r="J38" s="240">
        <v>0</v>
      </c>
      <c r="K38" s="240">
        <v>0</v>
      </c>
      <c r="L38" s="240">
        <v>0</v>
      </c>
      <c r="M38" s="240">
        <v>0</v>
      </c>
    </row>
    <row r="39" spans="1:13" s="229" customFormat="1" ht="14.25" customHeight="1">
      <c r="A39" s="236" t="s">
        <v>53</v>
      </c>
      <c r="B39" s="237">
        <v>31</v>
      </c>
      <c r="C39" s="238">
        <v>23</v>
      </c>
      <c r="D39" s="237">
        <v>31</v>
      </c>
      <c r="E39" s="238">
        <v>23</v>
      </c>
      <c r="F39" s="239">
        <v>2</v>
      </c>
      <c r="G39" s="240">
        <v>6</v>
      </c>
      <c r="H39" s="239">
        <v>1</v>
      </c>
      <c r="I39" s="240">
        <v>1</v>
      </c>
      <c r="J39" s="240">
        <v>0</v>
      </c>
      <c r="K39" s="240">
        <v>0</v>
      </c>
      <c r="L39" s="240">
        <v>0</v>
      </c>
      <c r="M39" s="240">
        <v>0</v>
      </c>
    </row>
    <row r="40" spans="1:13" s="229" customFormat="1" ht="14.25" customHeight="1">
      <c r="A40" s="236" t="s">
        <v>54</v>
      </c>
      <c r="B40" s="237">
        <v>1</v>
      </c>
      <c r="C40" s="238">
        <v>0</v>
      </c>
      <c r="D40" s="237">
        <v>1</v>
      </c>
      <c r="E40" s="238">
        <v>0</v>
      </c>
      <c r="F40" s="239">
        <v>1</v>
      </c>
      <c r="G40" s="240">
        <v>8</v>
      </c>
      <c r="H40" s="239" t="s">
        <v>340</v>
      </c>
      <c r="I40" s="240">
        <v>1</v>
      </c>
      <c r="J40" s="240">
        <v>0</v>
      </c>
      <c r="K40" s="240">
        <v>1</v>
      </c>
      <c r="L40" s="240">
        <v>0</v>
      </c>
      <c r="M40" s="240">
        <v>0</v>
      </c>
    </row>
    <row r="41" spans="1:13" s="229" customFormat="1" ht="14.25" customHeight="1">
      <c r="A41" s="236" t="s">
        <v>55</v>
      </c>
      <c r="B41" s="237">
        <v>1</v>
      </c>
      <c r="C41" s="238">
        <v>2</v>
      </c>
      <c r="D41" s="237">
        <v>1</v>
      </c>
      <c r="E41" s="238">
        <v>2</v>
      </c>
      <c r="F41" s="239">
        <v>4</v>
      </c>
      <c r="G41" s="240">
        <v>3</v>
      </c>
      <c r="H41" s="239">
        <v>1</v>
      </c>
      <c r="I41" s="240">
        <v>0</v>
      </c>
      <c r="J41" s="240">
        <v>0</v>
      </c>
      <c r="K41" s="240">
        <v>0</v>
      </c>
      <c r="L41" s="240">
        <v>0</v>
      </c>
      <c r="M41" s="240">
        <v>1</v>
      </c>
    </row>
    <row r="42" spans="1:13" s="229" customFormat="1" ht="14.25" customHeight="1">
      <c r="A42" s="236" t="s">
        <v>56</v>
      </c>
      <c r="B42" s="237">
        <v>5</v>
      </c>
      <c r="C42" s="238">
        <v>2</v>
      </c>
      <c r="D42" s="237">
        <v>5</v>
      </c>
      <c r="E42" s="238">
        <v>2</v>
      </c>
      <c r="F42" s="239">
        <v>6</v>
      </c>
      <c r="G42" s="240">
        <v>3</v>
      </c>
      <c r="H42" s="239" t="s">
        <v>340</v>
      </c>
      <c r="I42" s="240">
        <v>1</v>
      </c>
      <c r="J42" s="240">
        <v>0</v>
      </c>
      <c r="K42" s="240">
        <v>0</v>
      </c>
      <c r="L42" s="240">
        <v>0</v>
      </c>
      <c r="M42" s="240">
        <v>1</v>
      </c>
    </row>
    <row r="43" spans="1:13" s="229" customFormat="1" ht="14.25" customHeight="1">
      <c r="A43" s="236" t="s">
        <v>57</v>
      </c>
      <c r="B43" s="237">
        <v>1</v>
      </c>
      <c r="C43" s="238">
        <v>2</v>
      </c>
      <c r="D43" s="237">
        <v>1</v>
      </c>
      <c r="E43" s="238">
        <v>2</v>
      </c>
      <c r="F43" s="239">
        <v>5</v>
      </c>
      <c r="G43" s="240">
        <v>6</v>
      </c>
      <c r="H43" s="239">
        <v>1</v>
      </c>
      <c r="I43" s="240">
        <v>0</v>
      </c>
      <c r="J43" s="240">
        <v>0</v>
      </c>
      <c r="K43" s="240">
        <v>0</v>
      </c>
      <c r="L43" s="240">
        <v>0</v>
      </c>
      <c r="M43" s="240">
        <v>0</v>
      </c>
    </row>
    <row r="44" spans="1:13" s="229" customFormat="1" ht="14.25" customHeight="1">
      <c r="A44" s="236" t="s">
        <v>58</v>
      </c>
      <c r="B44" s="237">
        <v>12</v>
      </c>
      <c r="C44" s="238">
        <v>11</v>
      </c>
      <c r="D44" s="237">
        <v>12</v>
      </c>
      <c r="E44" s="238">
        <v>11</v>
      </c>
      <c r="F44" s="239">
        <v>6</v>
      </c>
      <c r="G44" s="240">
        <v>6</v>
      </c>
      <c r="H44" s="239" t="s">
        <v>340</v>
      </c>
      <c r="I44" s="240">
        <v>1</v>
      </c>
      <c r="J44" s="240">
        <v>0</v>
      </c>
      <c r="K44" s="240">
        <v>0</v>
      </c>
      <c r="L44" s="240">
        <v>0</v>
      </c>
      <c r="M44" s="240">
        <v>0</v>
      </c>
    </row>
    <row r="45" spans="1:13" s="229" customFormat="1" ht="14.25" customHeight="1">
      <c r="A45" s="236" t="s">
        <v>59</v>
      </c>
      <c r="B45" s="237">
        <v>1</v>
      </c>
      <c r="C45" s="238">
        <v>1</v>
      </c>
      <c r="D45" s="237">
        <v>1</v>
      </c>
      <c r="E45" s="238">
        <v>1</v>
      </c>
      <c r="F45" s="239">
        <v>9</v>
      </c>
      <c r="G45" s="240">
        <v>7</v>
      </c>
      <c r="H45" s="239">
        <v>2</v>
      </c>
      <c r="I45" s="240">
        <v>1</v>
      </c>
      <c r="J45" s="241">
        <v>1</v>
      </c>
      <c r="K45" s="241">
        <v>2</v>
      </c>
      <c r="L45" s="240">
        <v>0</v>
      </c>
      <c r="M45" s="240">
        <v>0</v>
      </c>
    </row>
    <row r="46" spans="1:13" s="229" customFormat="1" ht="14.25" customHeight="1">
      <c r="A46" s="236" t="s">
        <v>60</v>
      </c>
      <c r="B46" s="237">
        <v>1</v>
      </c>
      <c r="C46" s="238">
        <v>2</v>
      </c>
      <c r="D46" s="237">
        <v>1</v>
      </c>
      <c r="E46" s="238">
        <v>2</v>
      </c>
      <c r="F46" s="239">
        <v>5</v>
      </c>
      <c r="G46" s="240">
        <v>7</v>
      </c>
      <c r="H46" s="239">
        <v>1</v>
      </c>
      <c r="I46" s="240">
        <v>0</v>
      </c>
      <c r="J46" s="240">
        <v>0</v>
      </c>
      <c r="K46" s="240">
        <v>0</v>
      </c>
      <c r="L46" s="240">
        <v>0</v>
      </c>
      <c r="M46" s="240">
        <v>0</v>
      </c>
    </row>
    <row r="47" spans="1:13" s="229" customFormat="1" ht="14.25" customHeight="1">
      <c r="A47" s="236" t="s">
        <v>61</v>
      </c>
      <c r="B47" s="237">
        <v>12</v>
      </c>
      <c r="C47" s="238">
        <v>13</v>
      </c>
      <c r="D47" s="237">
        <v>12</v>
      </c>
      <c r="E47" s="238">
        <v>13</v>
      </c>
      <c r="F47" s="239">
        <v>7</v>
      </c>
      <c r="G47" s="240">
        <v>8</v>
      </c>
      <c r="H47" s="239">
        <v>1</v>
      </c>
      <c r="I47" s="240">
        <v>0</v>
      </c>
      <c r="J47" s="240">
        <v>0</v>
      </c>
      <c r="K47" s="240">
        <v>0</v>
      </c>
      <c r="L47" s="240">
        <v>0</v>
      </c>
      <c r="M47" s="240">
        <v>0</v>
      </c>
    </row>
    <row r="48" spans="1:13" s="229" customFormat="1" ht="14.25" customHeight="1">
      <c r="A48" s="236" t="s">
        <v>62</v>
      </c>
      <c r="B48" s="237">
        <v>13</v>
      </c>
      <c r="C48" s="238">
        <v>5</v>
      </c>
      <c r="D48" s="237">
        <v>13</v>
      </c>
      <c r="E48" s="238">
        <v>4</v>
      </c>
      <c r="F48" s="239">
        <v>4</v>
      </c>
      <c r="G48" s="240">
        <v>4</v>
      </c>
      <c r="H48" s="239">
        <v>2</v>
      </c>
      <c r="I48" s="240">
        <v>2</v>
      </c>
      <c r="J48" s="240">
        <v>0</v>
      </c>
      <c r="K48" s="240">
        <v>0</v>
      </c>
      <c r="L48" s="240">
        <v>0</v>
      </c>
      <c r="M48" s="240">
        <v>0</v>
      </c>
    </row>
    <row r="49" spans="1:15" s="229" customFormat="1" ht="14.25" customHeight="1">
      <c r="A49" s="236" t="s">
        <v>63</v>
      </c>
      <c r="B49" s="237">
        <v>38</v>
      </c>
      <c r="C49" s="238">
        <v>23</v>
      </c>
      <c r="D49" s="237">
        <v>38</v>
      </c>
      <c r="E49" s="238">
        <v>23</v>
      </c>
      <c r="F49" s="239">
        <v>22</v>
      </c>
      <c r="G49" s="240">
        <v>22</v>
      </c>
      <c r="H49" s="239">
        <v>2</v>
      </c>
      <c r="I49" s="240">
        <v>0</v>
      </c>
      <c r="J49" s="240">
        <v>0</v>
      </c>
      <c r="K49" s="240">
        <v>0</v>
      </c>
      <c r="L49" s="240">
        <v>1</v>
      </c>
      <c r="M49" s="240">
        <v>0</v>
      </c>
    </row>
    <row r="50" spans="1:15" s="229" customFormat="1" ht="14.25" customHeight="1">
      <c r="A50" s="236" t="s">
        <v>64</v>
      </c>
      <c r="B50" s="237">
        <v>552</v>
      </c>
      <c r="C50" s="238">
        <v>643</v>
      </c>
      <c r="D50" s="237">
        <v>552</v>
      </c>
      <c r="E50" s="238">
        <v>644</v>
      </c>
      <c r="F50" s="239">
        <v>67</v>
      </c>
      <c r="G50" s="240">
        <v>73</v>
      </c>
      <c r="H50" s="239">
        <v>19</v>
      </c>
      <c r="I50" s="240">
        <v>16</v>
      </c>
      <c r="J50" s="240">
        <v>7</v>
      </c>
      <c r="K50" s="240">
        <v>12</v>
      </c>
      <c r="L50" s="240">
        <v>1</v>
      </c>
      <c r="M50" s="240">
        <v>0</v>
      </c>
    </row>
    <row r="51" spans="1:15" s="229" customFormat="1" ht="14.25" customHeight="1">
      <c r="A51" s="242" t="s">
        <v>65</v>
      </c>
      <c r="B51" s="243">
        <v>13</v>
      </c>
      <c r="C51" s="244">
        <v>11</v>
      </c>
      <c r="D51" s="243">
        <v>13</v>
      </c>
      <c r="E51" s="244">
        <v>11</v>
      </c>
      <c r="F51" s="245">
        <v>10</v>
      </c>
      <c r="G51" s="244">
        <v>10</v>
      </c>
      <c r="H51" s="245" t="s">
        <v>340</v>
      </c>
      <c r="I51" s="244">
        <v>1</v>
      </c>
      <c r="J51" s="244">
        <v>0</v>
      </c>
      <c r="K51" s="244">
        <v>0</v>
      </c>
      <c r="L51" s="244">
        <v>1</v>
      </c>
      <c r="M51" s="244">
        <v>0</v>
      </c>
    </row>
    <row r="52" spans="1:15" ht="15" customHeight="1">
      <c r="A52" s="246" t="s">
        <v>67</v>
      </c>
      <c r="B52" s="243">
        <f>SUM(B37:B51)</f>
        <v>687</v>
      </c>
      <c r="C52" s="247">
        <f t="shared" ref="C52:M52" si="0">SUM(C37:C51)</f>
        <v>745</v>
      </c>
      <c r="D52" s="247">
        <f t="shared" si="0"/>
        <v>687</v>
      </c>
      <c r="E52" s="247">
        <f t="shared" si="0"/>
        <v>745</v>
      </c>
      <c r="F52" s="247">
        <f t="shared" si="0"/>
        <v>167</v>
      </c>
      <c r="G52" s="247">
        <f t="shared" si="0"/>
        <v>185</v>
      </c>
      <c r="H52" s="247">
        <f t="shared" si="0"/>
        <v>30</v>
      </c>
      <c r="I52" s="247">
        <f t="shared" si="0"/>
        <v>27</v>
      </c>
      <c r="J52" s="247">
        <f t="shared" si="0"/>
        <v>8</v>
      </c>
      <c r="K52" s="247">
        <f t="shared" si="0"/>
        <v>15</v>
      </c>
      <c r="L52" s="247">
        <f t="shared" si="0"/>
        <v>3</v>
      </c>
      <c r="M52" s="248">
        <f t="shared" si="0"/>
        <v>3</v>
      </c>
      <c r="N52" s="65"/>
      <c r="O52" s="65"/>
    </row>
  </sheetData>
  <mergeCells count="8">
    <mergeCell ref="A33:M33"/>
    <mergeCell ref="A35:A36"/>
    <mergeCell ref="B35:C35"/>
    <mergeCell ref="D35:E35"/>
    <mergeCell ref="F35:G35"/>
    <mergeCell ref="H35:I35"/>
    <mergeCell ref="J35:K35"/>
    <mergeCell ref="L35:M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Q20" sqref="Q20"/>
    </sheetView>
  </sheetViews>
  <sheetFormatPr defaultRowHeight="12.75"/>
  <cols>
    <col min="1" max="1" width="10" style="249" customWidth="1"/>
    <col min="2" max="3" width="6.140625" style="250" customWidth="1"/>
    <col min="4" max="4" width="6.7109375" style="250" customWidth="1"/>
    <col min="5" max="5" width="7.5703125" style="250" customWidth="1"/>
    <col min="6" max="15" width="6.140625" style="250" customWidth="1"/>
    <col min="16" max="256" width="9.140625" style="250"/>
    <col min="257" max="257" width="10" style="250" customWidth="1"/>
    <col min="258" max="259" width="6.140625" style="250" customWidth="1"/>
    <col min="260" max="260" width="6.7109375" style="250" customWidth="1"/>
    <col min="261" max="261" width="7.5703125" style="250" customWidth="1"/>
    <col min="262" max="271" width="6.140625" style="250" customWidth="1"/>
    <col min="272" max="512" width="9.140625" style="250"/>
    <col min="513" max="513" width="10" style="250" customWidth="1"/>
    <col min="514" max="515" width="6.140625" style="250" customWidth="1"/>
    <col min="516" max="516" width="6.7109375" style="250" customWidth="1"/>
    <col min="517" max="517" width="7.5703125" style="250" customWidth="1"/>
    <col min="518" max="527" width="6.140625" style="250" customWidth="1"/>
    <col min="528" max="768" width="9.140625" style="250"/>
    <col min="769" max="769" width="10" style="250" customWidth="1"/>
    <col min="770" max="771" width="6.140625" style="250" customWidth="1"/>
    <col min="772" max="772" width="6.7109375" style="250" customWidth="1"/>
    <col min="773" max="773" width="7.5703125" style="250" customWidth="1"/>
    <col min="774" max="783" width="6.140625" style="250" customWidth="1"/>
    <col min="784" max="1024" width="9.140625" style="250"/>
    <col min="1025" max="1025" width="10" style="250" customWidth="1"/>
    <col min="1026" max="1027" width="6.140625" style="250" customWidth="1"/>
    <col min="1028" max="1028" width="6.7109375" style="250" customWidth="1"/>
    <col min="1029" max="1029" width="7.5703125" style="250" customWidth="1"/>
    <col min="1030" max="1039" width="6.140625" style="250" customWidth="1"/>
    <col min="1040" max="1280" width="9.140625" style="250"/>
    <col min="1281" max="1281" width="10" style="250" customWidth="1"/>
    <col min="1282" max="1283" width="6.140625" style="250" customWidth="1"/>
    <col min="1284" max="1284" width="6.7109375" style="250" customWidth="1"/>
    <col min="1285" max="1285" width="7.5703125" style="250" customWidth="1"/>
    <col min="1286" max="1295" width="6.140625" style="250" customWidth="1"/>
    <col min="1296" max="1536" width="9.140625" style="250"/>
    <col min="1537" max="1537" width="10" style="250" customWidth="1"/>
    <col min="1538" max="1539" width="6.140625" style="250" customWidth="1"/>
    <col min="1540" max="1540" width="6.7109375" style="250" customWidth="1"/>
    <col min="1541" max="1541" width="7.5703125" style="250" customWidth="1"/>
    <col min="1542" max="1551" width="6.140625" style="250" customWidth="1"/>
    <col min="1552" max="1792" width="9.140625" style="250"/>
    <col min="1793" max="1793" width="10" style="250" customWidth="1"/>
    <col min="1794" max="1795" width="6.140625" style="250" customWidth="1"/>
    <col min="1796" max="1796" width="6.7109375" style="250" customWidth="1"/>
    <col min="1797" max="1797" width="7.5703125" style="250" customWidth="1"/>
    <col min="1798" max="1807" width="6.140625" style="250" customWidth="1"/>
    <col min="1808" max="2048" width="9.140625" style="250"/>
    <col min="2049" max="2049" width="10" style="250" customWidth="1"/>
    <col min="2050" max="2051" width="6.140625" style="250" customWidth="1"/>
    <col min="2052" max="2052" width="6.7109375" style="250" customWidth="1"/>
    <col min="2053" max="2053" width="7.5703125" style="250" customWidth="1"/>
    <col min="2054" max="2063" width="6.140625" style="250" customWidth="1"/>
    <col min="2064" max="2304" width="9.140625" style="250"/>
    <col min="2305" max="2305" width="10" style="250" customWidth="1"/>
    <col min="2306" max="2307" width="6.140625" style="250" customWidth="1"/>
    <col min="2308" max="2308" width="6.7109375" style="250" customWidth="1"/>
    <col min="2309" max="2309" width="7.5703125" style="250" customWidth="1"/>
    <col min="2310" max="2319" width="6.140625" style="250" customWidth="1"/>
    <col min="2320" max="2560" width="9.140625" style="250"/>
    <col min="2561" max="2561" width="10" style="250" customWidth="1"/>
    <col min="2562" max="2563" width="6.140625" style="250" customWidth="1"/>
    <col min="2564" max="2564" width="6.7109375" style="250" customWidth="1"/>
    <col min="2565" max="2565" width="7.5703125" style="250" customWidth="1"/>
    <col min="2566" max="2575" width="6.140625" style="250" customWidth="1"/>
    <col min="2576" max="2816" width="9.140625" style="250"/>
    <col min="2817" max="2817" width="10" style="250" customWidth="1"/>
    <col min="2818" max="2819" width="6.140625" style="250" customWidth="1"/>
    <col min="2820" max="2820" width="6.7109375" style="250" customWidth="1"/>
    <col min="2821" max="2821" width="7.5703125" style="250" customWidth="1"/>
    <col min="2822" max="2831" width="6.140625" style="250" customWidth="1"/>
    <col min="2832" max="3072" width="9.140625" style="250"/>
    <col min="3073" max="3073" width="10" style="250" customWidth="1"/>
    <col min="3074" max="3075" width="6.140625" style="250" customWidth="1"/>
    <col min="3076" max="3076" width="6.7109375" style="250" customWidth="1"/>
    <col min="3077" max="3077" width="7.5703125" style="250" customWidth="1"/>
    <col min="3078" max="3087" width="6.140625" style="250" customWidth="1"/>
    <col min="3088" max="3328" width="9.140625" style="250"/>
    <col min="3329" max="3329" width="10" style="250" customWidth="1"/>
    <col min="3330" max="3331" width="6.140625" style="250" customWidth="1"/>
    <col min="3332" max="3332" width="6.7109375" style="250" customWidth="1"/>
    <col min="3333" max="3333" width="7.5703125" style="250" customWidth="1"/>
    <col min="3334" max="3343" width="6.140625" style="250" customWidth="1"/>
    <col min="3344" max="3584" width="9.140625" style="250"/>
    <col min="3585" max="3585" width="10" style="250" customWidth="1"/>
    <col min="3586" max="3587" width="6.140625" style="250" customWidth="1"/>
    <col min="3588" max="3588" width="6.7109375" style="250" customWidth="1"/>
    <col min="3589" max="3589" width="7.5703125" style="250" customWidth="1"/>
    <col min="3590" max="3599" width="6.140625" style="250" customWidth="1"/>
    <col min="3600" max="3840" width="9.140625" style="250"/>
    <col min="3841" max="3841" width="10" style="250" customWidth="1"/>
    <col min="3842" max="3843" width="6.140625" style="250" customWidth="1"/>
    <col min="3844" max="3844" width="6.7109375" style="250" customWidth="1"/>
    <col min="3845" max="3845" width="7.5703125" style="250" customWidth="1"/>
    <col min="3846" max="3855" width="6.140625" style="250" customWidth="1"/>
    <col min="3856" max="4096" width="9.140625" style="250"/>
    <col min="4097" max="4097" width="10" style="250" customWidth="1"/>
    <col min="4098" max="4099" width="6.140625" style="250" customWidth="1"/>
    <col min="4100" max="4100" width="6.7109375" style="250" customWidth="1"/>
    <col min="4101" max="4101" width="7.5703125" style="250" customWidth="1"/>
    <col min="4102" max="4111" width="6.140625" style="250" customWidth="1"/>
    <col min="4112" max="4352" width="9.140625" style="250"/>
    <col min="4353" max="4353" width="10" style="250" customWidth="1"/>
    <col min="4354" max="4355" width="6.140625" style="250" customWidth="1"/>
    <col min="4356" max="4356" width="6.7109375" style="250" customWidth="1"/>
    <col min="4357" max="4357" width="7.5703125" style="250" customWidth="1"/>
    <col min="4358" max="4367" width="6.140625" style="250" customWidth="1"/>
    <col min="4368" max="4608" width="9.140625" style="250"/>
    <col min="4609" max="4609" width="10" style="250" customWidth="1"/>
    <col min="4610" max="4611" width="6.140625" style="250" customWidth="1"/>
    <col min="4612" max="4612" width="6.7109375" style="250" customWidth="1"/>
    <col min="4613" max="4613" width="7.5703125" style="250" customWidth="1"/>
    <col min="4614" max="4623" width="6.140625" style="250" customWidth="1"/>
    <col min="4624" max="4864" width="9.140625" style="250"/>
    <col min="4865" max="4865" width="10" style="250" customWidth="1"/>
    <col min="4866" max="4867" width="6.140625" style="250" customWidth="1"/>
    <col min="4868" max="4868" width="6.7109375" style="250" customWidth="1"/>
    <col min="4869" max="4869" width="7.5703125" style="250" customWidth="1"/>
    <col min="4870" max="4879" width="6.140625" style="250" customWidth="1"/>
    <col min="4880" max="5120" width="9.140625" style="250"/>
    <col min="5121" max="5121" width="10" style="250" customWidth="1"/>
    <col min="5122" max="5123" width="6.140625" style="250" customWidth="1"/>
    <col min="5124" max="5124" width="6.7109375" style="250" customWidth="1"/>
    <col min="5125" max="5125" width="7.5703125" style="250" customWidth="1"/>
    <col min="5126" max="5135" width="6.140625" style="250" customWidth="1"/>
    <col min="5136" max="5376" width="9.140625" style="250"/>
    <col min="5377" max="5377" width="10" style="250" customWidth="1"/>
    <col min="5378" max="5379" width="6.140625" style="250" customWidth="1"/>
    <col min="5380" max="5380" width="6.7109375" style="250" customWidth="1"/>
    <col min="5381" max="5381" width="7.5703125" style="250" customWidth="1"/>
    <col min="5382" max="5391" width="6.140625" style="250" customWidth="1"/>
    <col min="5392" max="5632" width="9.140625" style="250"/>
    <col min="5633" max="5633" width="10" style="250" customWidth="1"/>
    <col min="5634" max="5635" width="6.140625" style="250" customWidth="1"/>
    <col min="5636" max="5636" width="6.7109375" style="250" customWidth="1"/>
    <col min="5637" max="5637" width="7.5703125" style="250" customWidth="1"/>
    <col min="5638" max="5647" width="6.140625" style="250" customWidth="1"/>
    <col min="5648" max="5888" width="9.140625" style="250"/>
    <col min="5889" max="5889" width="10" style="250" customWidth="1"/>
    <col min="5890" max="5891" width="6.140625" style="250" customWidth="1"/>
    <col min="5892" max="5892" width="6.7109375" style="250" customWidth="1"/>
    <col min="5893" max="5893" width="7.5703125" style="250" customWidth="1"/>
    <col min="5894" max="5903" width="6.140625" style="250" customWidth="1"/>
    <col min="5904" max="6144" width="9.140625" style="250"/>
    <col min="6145" max="6145" width="10" style="250" customWidth="1"/>
    <col min="6146" max="6147" width="6.140625" style="250" customWidth="1"/>
    <col min="6148" max="6148" width="6.7109375" style="250" customWidth="1"/>
    <col min="6149" max="6149" width="7.5703125" style="250" customWidth="1"/>
    <col min="6150" max="6159" width="6.140625" style="250" customWidth="1"/>
    <col min="6160" max="6400" width="9.140625" style="250"/>
    <col min="6401" max="6401" width="10" style="250" customWidth="1"/>
    <col min="6402" max="6403" width="6.140625" style="250" customWidth="1"/>
    <col min="6404" max="6404" width="6.7109375" style="250" customWidth="1"/>
    <col min="6405" max="6405" width="7.5703125" style="250" customWidth="1"/>
    <col min="6406" max="6415" width="6.140625" style="250" customWidth="1"/>
    <col min="6416" max="6656" width="9.140625" style="250"/>
    <col min="6657" max="6657" width="10" style="250" customWidth="1"/>
    <col min="6658" max="6659" width="6.140625" style="250" customWidth="1"/>
    <col min="6660" max="6660" width="6.7109375" style="250" customWidth="1"/>
    <col min="6661" max="6661" width="7.5703125" style="250" customWidth="1"/>
    <col min="6662" max="6671" width="6.140625" style="250" customWidth="1"/>
    <col min="6672" max="6912" width="9.140625" style="250"/>
    <col min="6913" max="6913" width="10" style="250" customWidth="1"/>
    <col min="6914" max="6915" width="6.140625" style="250" customWidth="1"/>
    <col min="6916" max="6916" width="6.7109375" style="250" customWidth="1"/>
    <col min="6917" max="6917" width="7.5703125" style="250" customWidth="1"/>
    <col min="6918" max="6927" width="6.140625" style="250" customWidth="1"/>
    <col min="6928" max="7168" width="9.140625" style="250"/>
    <col min="7169" max="7169" width="10" style="250" customWidth="1"/>
    <col min="7170" max="7171" width="6.140625" style="250" customWidth="1"/>
    <col min="7172" max="7172" width="6.7109375" style="250" customWidth="1"/>
    <col min="7173" max="7173" width="7.5703125" style="250" customWidth="1"/>
    <col min="7174" max="7183" width="6.140625" style="250" customWidth="1"/>
    <col min="7184" max="7424" width="9.140625" style="250"/>
    <col min="7425" max="7425" width="10" style="250" customWidth="1"/>
    <col min="7426" max="7427" width="6.140625" style="250" customWidth="1"/>
    <col min="7428" max="7428" width="6.7109375" style="250" customWidth="1"/>
    <col min="7429" max="7429" width="7.5703125" style="250" customWidth="1"/>
    <col min="7430" max="7439" width="6.140625" style="250" customWidth="1"/>
    <col min="7440" max="7680" width="9.140625" style="250"/>
    <col min="7681" max="7681" width="10" style="250" customWidth="1"/>
    <col min="7682" max="7683" width="6.140625" style="250" customWidth="1"/>
    <col min="7684" max="7684" width="6.7109375" style="250" customWidth="1"/>
    <col min="7685" max="7685" width="7.5703125" style="250" customWidth="1"/>
    <col min="7686" max="7695" width="6.140625" style="250" customWidth="1"/>
    <col min="7696" max="7936" width="9.140625" style="250"/>
    <col min="7937" max="7937" width="10" style="250" customWidth="1"/>
    <col min="7938" max="7939" width="6.140625" style="250" customWidth="1"/>
    <col min="7940" max="7940" width="6.7109375" style="250" customWidth="1"/>
    <col min="7941" max="7941" width="7.5703125" style="250" customWidth="1"/>
    <col min="7942" max="7951" width="6.140625" style="250" customWidth="1"/>
    <col min="7952" max="8192" width="9.140625" style="250"/>
    <col min="8193" max="8193" width="10" style="250" customWidth="1"/>
    <col min="8194" max="8195" width="6.140625" style="250" customWidth="1"/>
    <col min="8196" max="8196" width="6.7109375" style="250" customWidth="1"/>
    <col min="8197" max="8197" width="7.5703125" style="250" customWidth="1"/>
    <col min="8198" max="8207" width="6.140625" style="250" customWidth="1"/>
    <col min="8208" max="8448" width="9.140625" style="250"/>
    <col min="8449" max="8449" width="10" style="250" customWidth="1"/>
    <col min="8450" max="8451" width="6.140625" style="250" customWidth="1"/>
    <col min="8452" max="8452" width="6.7109375" style="250" customWidth="1"/>
    <col min="8453" max="8453" width="7.5703125" style="250" customWidth="1"/>
    <col min="8454" max="8463" width="6.140625" style="250" customWidth="1"/>
    <col min="8464" max="8704" width="9.140625" style="250"/>
    <col min="8705" max="8705" width="10" style="250" customWidth="1"/>
    <col min="8706" max="8707" width="6.140625" style="250" customWidth="1"/>
    <col min="8708" max="8708" width="6.7109375" style="250" customWidth="1"/>
    <col min="8709" max="8709" width="7.5703125" style="250" customWidth="1"/>
    <col min="8710" max="8719" width="6.140625" style="250" customWidth="1"/>
    <col min="8720" max="8960" width="9.140625" style="250"/>
    <col min="8961" max="8961" width="10" style="250" customWidth="1"/>
    <col min="8962" max="8963" width="6.140625" style="250" customWidth="1"/>
    <col min="8964" max="8964" width="6.7109375" style="250" customWidth="1"/>
    <col min="8965" max="8965" width="7.5703125" style="250" customWidth="1"/>
    <col min="8966" max="8975" width="6.140625" style="250" customWidth="1"/>
    <col min="8976" max="9216" width="9.140625" style="250"/>
    <col min="9217" max="9217" width="10" style="250" customWidth="1"/>
    <col min="9218" max="9219" width="6.140625" style="250" customWidth="1"/>
    <col min="9220" max="9220" width="6.7109375" style="250" customWidth="1"/>
    <col min="9221" max="9221" width="7.5703125" style="250" customWidth="1"/>
    <col min="9222" max="9231" width="6.140625" style="250" customWidth="1"/>
    <col min="9232" max="9472" width="9.140625" style="250"/>
    <col min="9473" max="9473" width="10" style="250" customWidth="1"/>
    <col min="9474" max="9475" width="6.140625" style="250" customWidth="1"/>
    <col min="9476" max="9476" width="6.7109375" style="250" customWidth="1"/>
    <col min="9477" max="9477" width="7.5703125" style="250" customWidth="1"/>
    <col min="9478" max="9487" width="6.140625" style="250" customWidth="1"/>
    <col min="9488" max="9728" width="9.140625" style="250"/>
    <col min="9729" max="9729" width="10" style="250" customWidth="1"/>
    <col min="9730" max="9731" width="6.140625" style="250" customWidth="1"/>
    <col min="9732" max="9732" width="6.7109375" style="250" customWidth="1"/>
    <col min="9733" max="9733" width="7.5703125" style="250" customWidth="1"/>
    <col min="9734" max="9743" width="6.140625" style="250" customWidth="1"/>
    <col min="9744" max="9984" width="9.140625" style="250"/>
    <col min="9985" max="9985" width="10" style="250" customWidth="1"/>
    <col min="9986" max="9987" width="6.140625" style="250" customWidth="1"/>
    <col min="9988" max="9988" width="6.7109375" style="250" customWidth="1"/>
    <col min="9989" max="9989" width="7.5703125" style="250" customWidth="1"/>
    <col min="9990" max="9999" width="6.140625" style="250" customWidth="1"/>
    <col min="10000" max="10240" width="9.140625" style="250"/>
    <col min="10241" max="10241" width="10" style="250" customWidth="1"/>
    <col min="10242" max="10243" width="6.140625" style="250" customWidth="1"/>
    <col min="10244" max="10244" width="6.7109375" style="250" customWidth="1"/>
    <col min="10245" max="10245" width="7.5703125" style="250" customWidth="1"/>
    <col min="10246" max="10255" width="6.140625" style="250" customWidth="1"/>
    <col min="10256" max="10496" width="9.140625" style="250"/>
    <col min="10497" max="10497" width="10" style="250" customWidth="1"/>
    <col min="10498" max="10499" width="6.140625" style="250" customWidth="1"/>
    <col min="10500" max="10500" width="6.7109375" style="250" customWidth="1"/>
    <col min="10501" max="10501" width="7.5703125" style="250" customWidth="1"/>
    <col min="10502" max="10511" width="6.140625" style="250" customWidth="1"/>
    <col min="10512" max="10752" width="9.140625" style="250"/>
    <col min="10753" max="10753" width="10" style="250" customWidth="1"/>
    <col min="10754" max="10755" width="6.140625" style="250" customWidth="1"/>
    <col min="10756" max="10756" width="6.7109375" style="250" customWidth="1"/>
    <col min="10757" max="10757" width="7.5703125" style="250" customWidth="1"/>
    <col min="10758" max="10767" width="6.140625" style="250" customWidth="1"/>
    <col min="10768" max="11008" width="9.140625" style="250"/>
    <col min="11009" max="11009" width="10" style="250" customWidth="1"/>
    <col min="11010" max="11011" width="6.140625" style="250" customWidth="1"/>
    <col min="11012" max="11012" width="6.7109375" style="250" customWidth="1"/>
    <col min="11013" max="11013" width="7.5703125" style="250" customWidth="1"/>
    <col min="11014" max="11023" width="6.140625" style="250" customWidth="1"/>
    <col min="11024" max="11264" width="9.140625" style="250"/>
    <col min="11265" max="11265" width="10" style="250" customWidth="1"/>
    <col min="11266" max="11267" width="6.140625" style="250" customWidth="1"/>
    <col min="11268" max="11268" width="6.7109375" style="250" customWidth="1"/>
    <col min="11269" max="11269" width="7.5703125" style="250" customWidth="1"/>
    <col min="11270" max="11279" width="6.140625" style="250" customWidth="1"/>
    <col min="11280" max="11520" width="9.140625" style="250"/>
    <col min="11521" max="11521" width="10" style="250" customWidth="1"/>
    <col min="11522" max="11523" width="6.140625" style="250" customWidth="1"/>
    <col min="11524" max="11524" width="6.7109375" style="250" customWidth="1"/>
    <col min="11525" max="11525" width="7.5703125" style="250" customWidth="1"/>
    <col min="11526" max="11535" width="6.140625" style="250" customWidth="1"/>
    <col min="11536" max="11776" width="9.140625" style="250"/>
    <col min="11777" max="11777" width="10" style="250" customWidth="1"/>
    <col min="11778" max="11779" width="6.140625" style="250" customWidth="1"/>
    <col min="11780" max="11780" width="6.7109375" style="250" customWidth="1"/>
    <col min="11781" max="11781" width="7.5703125" style="250" customWidth="1"/>
    <col min="11782" max="11791" width="6.140625" style="250" customWidth="1"/>
    <col min="11792" max="12032" width="9.140625" style="250"/>
    <col min="12033" max="12033" width="10" style="250" customWidth="1"/>
    <col min="12034" max="12035" width="6.140625" style="250" customWidth="1"/>
    <col min="12036" max="12036" width="6.7109375" style="250" customWidth="1"/>
    <col min="12037" max="12037" width="7.5703125" style="250" customWidth="1"/>
    <col min="12038" max="12047" width="6.140625" style="250" customWidth="1"/>
    <col min="12048" max="12288" width="9.140625" style="250"/>
    <col min="12289" max="12289" width="10" style="250" customWidth="1"/>
    <col min="12290" max="12291" width="6.140625" style="250" customWidth="1"/>
    <col min="12292" max="12292" width="6.7109375" style="250" customWidth="1"/>
    <col min="12293" max="12293" width="7.5703125" style="250" customWidth="1"/>
    <col min="12294" max="12303" width="6.140625" style="250" customWidth="1"/>
    <col min="12304" max="12544" width="9.140625" style="250"/>
    <col min="12545" max="12545" width="10" style="250" customWidth="1"/>
    <col min="12546" max="12547" width="6.140625" style="250" customWidth="1"/>
    <col min="12548" max="12548" width="6.7109375" style="250" customWidth="1"/>
    <col min="12549" max="12549" width="7.5703125" style="250" customWidth="1"/>
    <col min="12550" max="12559" width="6.140625" style="250" customWidth="1"/>
    <col min="12560" max="12800" width="9.140625" style="250"/>
    <col min="12801" max="12801" width="10" style="250" customWidth="1"/>
    <col min="12802" max="12803" width="6.140625" style="250" customWidth="1"/>
    <col min="12804" max="12804" width="6.7109375" style="250" customWidth="1"/>
    <col min="12805" max="12805" width="7.5703125" style="250" customWidth="1"/>
    <col min="12806" max="12815" width="6.140625" style="250" customWidth="1"/>
    <col min="12816" max="13056" width="9.140625" style="250"/>
    <col min="13057" max="13057" width="10" style="250" customWidth="1"/>
    <col min="13058" max="13059" width="6.140625" style="250" customWidth="1"/>
    <col min="13060" max="13060" width="6.7109375" style="250" customWidth="1"/>
    <col min="13061" max="13061" width="7.5703125" style="250" customWidth="1"/>
    <col min="13062" max="13071" width="6.140625" style="250" customWidth="1"/>
    <col min="13072" max="13312" width="9.140625" style="250"/>
    <col min="13313" max="13313" width="10" style="250" customWidth="1"/>
    <col min="13314" max="13315" width="6.140625" style="250" customWidth="1"/>
    <col min="13316" max="13316" width="6.7109375" style="250" customWidth="1"/>
    <col min="13317" max="13317" width="7.5703125" style="250" customWidth="1"/>
    <col min="13318" max="13327" width="6.140625" style="250" customWidth="1"/>
    <col min="13328" max="13568" width="9.140625" style="250"/>
    <col min="13569" max="13569" width="10" style="250" customWidth="1"/>
    <col min="13570" max="13571" width="6.140625" style="250" customWidth="1"/>
    <col min="13572" max="13572" width="6.7109375" style="250" customWidth="1"/>
    <col min="13573" max="13573" width="7.5703125" style="250" customWidth="1"/>
    <col min="13574" max="13583" width="6.140625" style="250" customWidth="1"/>
    <col min="13584" max="13824" width="9.140625" style="250"/>
    <col min="13825" max="13825" width="10" style="250" customWidth="1"/>
    <col min="13826" max="13827" width="6.140625" style="250" customWidth="1"/>
    <col min="13828" max="13828" width="6.7109375" style="250" customWidth="1"/>
    <col min="13829" max="13829" width="7.5703125" style="250" customWidth="1"/>
    <col min="13830" max="13839" width="6.140625" style="250" customWidth="1"/>
    <col min="13840" max="14080" width="9.140625" style="250"/>
    <col min="14081" max="14081" width="10" style="250" customWidth="1"/>
    <col min="14082" max="14083" width="6.140625" style="250" customWidth="1"/>
    <col min="14084" max="14084" width="6.7109375" style="250" customWidth="1"/>
    <col min="14085" max="14085" width="7.5703125" style="250" customWidth="1"/>
    <col min="14086" max="14095" width="6.140625" style="250" customWidth="1"/>
    <col min="14096" max="14336" width="9.140625" style="250"/>
    <col min="14337" max="14337" width="10" style="250" customWidth="1"/>
    <col min="14338" max="14339" width="6.140625" style="250" customWidth="1"/>
    <col min="14340" max="14340" width="6.7109375" style="250" customWidth="1"/>
    <col min="14341" max="14341" width="7.5703125" style="250" customWidth="1"/>
    <col min="14342" max="14351" width="6.140625" style="250" customWidth="1"/>
    <col min="14352" max="14592" width="9.140625" style="250"/>
    <col min="14593" max="14593" width="10" style="250" customWidth="1"/>
    <col min="14594" max="14595" width="6.140625" style="250" customWidth="1"/>
    <col min="14596" max="14596" width="6.7109375" style="250" customWidth="1"/>
    <col min="14597" max="14597" width="7.5703125" style="250" customWidth="1"/>
    <col min="14598" max="14607" width="6.140625" style="250" customWidth="1"/>
    <col min="14608" max="14848" width="9.140625" style="250"/>
    <col min="14849" max="14849" width="10" style="250" customWidth="1"/>
    <col min="14850" max="14851" width="6.140625" style="250" customWidth="1"/>
    <col min="14852" max="14852" width="6.7109375" style="250" customWidth="1"/>
    <col min="14853" max="14853" width="7.5703125" style="250" customWidth="1"/>
    <col min="14854" max="14863" width="6.140625" style="250" customWidth="1"/>
    <col min="14864" max="15104" width="9.140625" style="250"/>
    <col min="15105" max="15105" width="10" style="250" customWidth="1"/>
    <col min="15106" max="15107" width="6.140625" style="250" customWidth="1"/>
    <col min="15108" max="15108" width="6.7109375" style="250" customWidth="1"/>
    <col min="15109" max="15109" width="7.5703125" style="250" customWidth="1"/>
    <col min="15110" max="15119" width="6.140625" style="250" customWidth="1"/>
    <col min="15120" max="15360" width="9.140625" style="250"/>
    <col min="15361" max="15361" width="10" style="250" customWidth="1"/>
    <col min="15362" max="15363" width="6.140625" style="250" customWidth="1"/>
    <col min="15364" max="15364" width="6.7109375" style="250" customWidth="1"/>
    <col min="15365" max="15365" width="7.5703125" style="250" customWidth="1"/>
    <col min="15366" max="15375" width="6.140625" style="250" customWidth="1"/>
    <col min="15376" max="15616" width="9.140625" style="250"/>
    <col min="15617" max="15617" width="10" style="250" customWidth="1"/>
    <col min="15618" max="15619" width="6.140625" style="250" customWidth="1"/>
    <col min="15620" max="15620" width="6.7109375" style="250" customWidth="1"/>
    <col min="15621" max="15621" width="7.5703125" style="250" customWidth="1"/>
    <col min="15622" max="15631" width="6.140625" style="250" customWidth="1"/>
    <col min="15632" max="15872" width="9.140625" style="250"/>
    <col min="15873" max="15873" width="10" style="250" customWidth="1"/>
    <col min="15874" max="15875" width="6.140625" style="250" customWidth="1"/>
    <col min="15876" max="15876" width="6.7109375" style="250" customWidth="1"/>
    <col min="15877" max="15877" width="7.5703125" style="250" customWidth="1"/>
    <col min="15878" max="15887" width="6.140625" style="250" customWidth="1"/>
    <col min="15888" max="16128" width="9.140625" style="250"/>
    <col min="16129" max="16129" width="10" style="250" customWidth="1"/>
    <col min="16130" max="16131" width="6.140625" style="250" customWidth="1"/>
    <col min="16132" max="16132" width="6.7109375" style="250" customWidth="1"/>
    <col min="16133" max="16133" width="7.5703125" style="250" customWidth="1"/>
    <col min="16134" max="16143" width="6.140625" style="250" customWidth="1"/>
    <col min="16144" max="16384" width="9.140625" style="250"/>
  </cols>
  <sheetData>
    <row r="1" spans="1:15">
      <c r="B1" s="457" t="s">
        <v>341</v>
      </c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5">
      <c r="G2" s="251"/>
      <c r="L2" s="458" t="s">
        <v>190</v>
      </c>
      <c r="M2" s="458"/>
    </row>
    <row r="3" spans="1:15">
      <c r="A3" s="252"/>
      <c r="B3" s="459" t="s">
        <v>342</v>
      </c>
      <c r="C3" s="460"/>
      <c r="D3" s="253"/>
      <c r="E3" s="254"/>
      <c r="F3" s="255" t="s">
        <v>343</v>
      </c>
      <c r="G3" s="255"/>
      <c r="H3" s="256" t="s">
        <v>344</v>
      </c>
      <c r="I3" s="257"/>
      <c r="J3" s="257"/>
      <c r="K3" s="257"/>
      <c r="L3" s="257"/>
      <c r="M3" s="257"/>
      <c r="N3" s="255"/>
      <c r="O3" s="254"/>
    </row>
    <row r="4" spans="1:15" ht="15">
      <c r="A4" s="258" t="s">
        <v>48</v>
      </c>
      <c r="B4" s="461" t="s">
        <v>345</v>
      </c>
      <c r="C4" s="462"/>
      <c r="D4" s="461" t="s">
        <v>346</v>
      </c>
      <c r="E4" s="463"/>
      <c r="F4" s="259" t="s">
        <v>347</v>
      </c>
      <c r="G4" s="260"/>
      <c r="H4" s="464" t="s">
        <v>348</v>
      </c>
      <c r="I4" s="465"/>
      <c r="J4" s="459" t="s">
        <v>349</v>
      </c>
      <c r="K4" s="460"/>
      <c r="L4" s="464" t="s">
        <v>350</v>
      </c>
      <c r="M4" s="465"/>
      <c r="N4" s="451" t="s">
        <v>351</v>
      </c>
      <c r="O4" s="452"/>
    </row>
    <row r="5" spans="1:15">
      <c r="A5" s="261"/>
      <c r="B5" s="455" t="s">
        <v>352</v>
      </c>
      <c r="C5" s="456"/>
      <c r="D5" s="262"/>
      <c r="E5" s="263"/>
      <c r="F5" s="264" t="s">
        <v>353</v>
      </c>
      <c r="G5" s="263"/>
      <c r="H5" s="455"/>
      <c r="I5" s="456"/>
      <c r="J5" s="455" t="s">
        <v>354</v>
      </c>
      <c r="K5" s="456"/>
      <c r="L5" s="455"/>
      <c r="M5" s="456"/>
      <c r="N5" s="453"/>
      <c r="O5" s="454"/>
    </row>
    <row r="6" spans="1:15">
      <c r="A6" s="265"/>
      <c r="B6" s="265">
        <v>2013</v>
      </c>
      <c r="C6" s="265">
        <v>2014</v>
      </c>
      <c r="D6" s="266">
        <v>2013</v>
      </c>
      <c r="E6" s="265">
        <v>2014</v>
      </c>
      <c r="F6" s="265">
        <v>2013</v>
      </c>
      <c r="G6" s="265">
        <v>2014</v>
      </c>
      <c r="H6" s="265">
        <v>2013</v>
      </c>
      <c r="I6" s="265">
        <v>2014</v>
      </c>
      <c r="J6" s="265">
        <v>2013</v>
      </c>
      <c r="K6" s="265">
        <v>2014</v>
      </c>
      <c r="L6" s="265">
        <v>2013</v>
      </c>
      <c r="M6" s="265">
        <v>2014</v>
      </c>
      <c r="N6" s="265">
        <v>2013</v>
      </c>
      <c r="O6" s="265">
        <v>2014</v>
      </c>
    </row>
    <row r="7" spans="1:15">
      <c r="A7" s="267" t="s">
        <v>355</v>
      </c>
      <c r="B7" s="268">
        <v>184</v>
      </c>
      <c r="C7" s="268">
        <v>161</v>
      </c>
      <c r="D7" s="250">
        <v>2294</v>
      </c>
      <c r="E7" s="267">
        <v>1587</v>
      </c>
      <c r="F7" s="267">
        <v>5</v>
      </c>
      <c r="G7" s="267">
        <v>8</v>
      </c>
      <c r="H7" s="267">
        <v>0</v>
      </c>
      <c r="I7" s="267">
        <v>1</v>
      </c>
      <c r="J7" s="267">
        <v>0</v>
      </c>
      <c r="K7" s="267">
        <v>0</v>
      </c>
      <c r="L7" s="267">
        <v>1</v>
      </c>
      <c r="M7" s="267">
        <v>3</v>
      </c>
      <c r="N7" s="267">
        <v>3</v>
      </c>
      <c r="O7" s="267">
        <v>2</v>
      </c>
    </row>
    <row r="8" spans="1:15">
      <c r="A8" s="269" t="s">
        <v>356</v>
      </c>
      <c r="B8" s="269">
        <v>172</v>
      </c>
      <c r="C8" s="269">
        <v>180</v>
      </c>
      <c r="D8" s="250">
        <v>2557</v>
      </c>
      <c r="E8" s="269">
        <v>2574</v>
      </c>
      <c r="F8" s="269">
        <v>6</v>
      </c>
      <c r="G8" s="269">
        <v>8</v>
      </c>
      <c r="H8" s="269">
        <v>0</v>
      </c>
      <c r="I8" s="269">
        <v>1</v>
      </c>
      <c r="J8" s="269">
        <v>0</v>
      </c>
      <c r="K8" s="269">
        <v>0</v>
      </c>
      <c r="L8" s="269">
        <v>0</v>
      </c>
      <c r="M8" s="269">
        <v>1</v>
      </c>
      <c r="N8" s="269">
        <v>4</v>
      </c>
      <c r="O8" s="269">
        <v>1</v>
      </c>
    </row>
    <row r="9" spans="1:15">
      <c r="A9" s="269" t="s">
        <v>357</v>
      </c>
      <c r="B9" s="269">
        <v>203</v>
      </c>
      <c r="C9" s="269">
        <v>188</v>
      </c>
      <c r="D9" s="250">
        <v>2736</v>
      </c>
      <c r="E9" s="269">
        <v>2892</v>
      </c>
      <c r="F9" s="269">
        <v>11</v>
      </c>
      <c r="G9" s="269">
        <v>2</v>
      </c>
      <c r="H9" s="269">
        <v>0</v>
      </c>
      <c r="I9" s="269">
        <v>2</v>
      </c>
      <c r="J9" s="269">
        <v>0</v>
      </c>
      <c r="K9" s="269">
        <v>0</v>
      </c>
      <c r="L9" s="269">
        <v>3</v>
      </c>
      <c r="M9" s="269">
        <v>0</v>
      </c>
      <c r="N9" s="269">
        <v>0</v>
      </c>
      <c r="O9" s="269">
        <v>0</v>
      </c>
    </row>
    <row r="10" spans="1:15">
      <c r="A10" s="269" t="s">
        <v>358</v>
      </c>
      <c r="B10" s="269">
        <v>140</v>
      </c>
      <c r="C10" s="269">
        <v>123</v>
      </c>
      <c r="D10" s="250">
        <v>788</v>
      </c>
      <c r="E10" s="269">
        <v>1085</v>
      </c>
      <c r="F10" s="269">
        <v>2</v>
      </c>
      <c r="G10" s="269">
        <v>12</v>
      </c>
      <c r="H10" s="269">
        <v>0</v>
      </c>
      <c r="I10" s="269">
        <v>0</v>
      </c>
      <c r="J10" s="269">
        <v>0</v>
      </c>
      <c r="K10" s="269">
        <v>0</v>
      </c>
      <c r="L10" s="269">
        <v>0</v>
      </c>
      <c r="M10" s="269">
        <v>0</v>
      </c>
      <c r="N10" s="269">
        <v>1</v>
      </c>
      <c r="O10" s="269">
        <v>1</v>
      </c>
    </row>
    <row r="11" spans="1:15">
      <c r="A11" s="269" t="s">
        <v>359</v>
      </c>
      <c r="B11" s="269">
        <v>176</v>
      </c>
      <c r="C11" s="269">
        <v>130</v>
      </c>
      <c r="D11" s="250">
        <v>1800</v>
      </c>
      <c r="E11" s="269">
        <v>1519</v>
      </c>
      <c r="F11" s="269">
        <v>0</v>
      </c>
      <c r="G11" s="269">
        <v>5</v>
      </c>
      <c r="H11" s="269">
        <v>0</v>
      </c>
      <c r="I11" s="269">
        <v>1</v>
      </c>
      <c r="J11" s="269">
        <v>0</v>
      </c>
      <c r="K11" s="269">
        <v>0</v>
      </c>
      <c r="L11" s="269">
        <v>0</v>
      </c>
      <c r="M11" s="269">
        <v>0</v>
      </c>
      <c r="N11" s="269">
        <v>0</v>
      </c>
      <c r="O11" s="269">
        <v>0</v>
      </c>
    </row>
    <row r="12" spans="1:15">
      <c r="A12" s="269" t="s">
        <v>360</v>
      </c>
      <c r="B12" s="269">
        <v>179</v>
      </c>
      <c r="C12" s="269">
        <v>156</v>
      </c>
      <c r="D12" s="250">
        <v>3190</v>
      </c>
      <c r="E12" s="269">
        <v>3631</v>
      </c>
      <c r="F12" s="269">
        <v>11</v>
      </c>
      <c r="G12" s="269">
        <v>6</v>
      </c>
      <c r="H12" s="269">
        <v>1</v>
      </c>
      <c r="I12" s="269">
        <v>1</v>
      </c>
      <c r="J12" s="269">
        <v>2</v>
      </c>
      <c r="K12" s="269">
        <v>0</v>
      </c>
      <c r="L12" s="269">
        <v>0</v>
      </c>
      <c r="M12" s="269">
        <v>3</v>
      </c>
      <c r="N12" s="269">
        <v>2</v>
      </c>
      <c r="O12" s="269">
        <v>0</v>
      </c>
    </row>
    <row r="13" spans="1:15">
      <c r="A13" s="269" t="s">
        <v>361</v>
      </c>
      <c r="B13" s="269">
        <v>190</v>
      </c>
      <c r="C13" s="269">
        <v>121</v>
      </c>
      <c r="D13" s="250">
        <v>2491</v>
      </c>
      <c r="E13" s="269">
        <v>2252</v>
      </c>
      <c r="F13" s="269">
        <v>8</v>
      </c>
      <c r="G13" s="269">
        <v>14</v>
      </c>
      <c r="H13" s="269">
        <v>0</v>
      </c>
      <c r="I13" s="269">
        <v>2</v>
      </c>
      <c r="J13" s="269">
        <v>0</v>
      </c>
      <c r="K13" s="269">
        <v>1</v>
      </c>
      <c r="L13" s="269">
        <v>1</v>
      </c>
      <c r="M13" s="269">
        <v>4</v>
      </c>
      <c r="N13" s="269">
        <v>3</v>
      </c>
      <c r="O13" s="269">
        <v>4</v>
      </c>
    </row>
    <row r="14" spans="1:15">
      <c r="A14" s="269" t="s">
        <v>362</v>
      </c>
      <c r="B14" s="269">
        <v>150</v>
      </c>
      <c r="C14" s="269">
        <v>101</v>
      </c>
      <c r="D14" s="250">
        <v>1585</v>
      </c>
      <c r="E14" s="269">
        <v>2766</v>
      </c>
      <c r="F14" s="269">
        <v>8</v>
      </c>
      <c r="G14" s="269">
        <v>4</v>
      </c>
      <c r="H14" s="269">
        <v>1</v>
      </c>
      <c r="I14" s="269">
        <v>1</v>
      </c>
      <c r="J14" s="269">
        <v>2</v>
      </c>
      <c r="K14" s="269">
        <v>0</v>
      </c>
      <c r="L14" s="269">
        <v>1</v>
      </c>
      <c r="M14" s="269">
        <v>3</v>
      </c>
      <c r="N14" s="269">
        <v>2</v>
      </c>
      <c r="O14" s="269">
        <v>0</v>
      </c>
    </row>
    <row r="15" spans="1:15">
      <c r="A15" s="269" t="s">
        <v>363</v>
      </c>
      <c r="B15" s="269">
        <v>139</v>
      </c>
      <c r="C15" s="269">
        <v>121</v>
      </c>
      <c r="D15" s="250">
        <v>1495</v>
      </c>
      <c r="E15" s="269">
        <v>1634</v>
      </c>
      <c r="F15" s="269">
        <v>8</v>
      </c>
      <c r="G15" s="269">
        <v>7</v>
      </c>
      <c r="H15" s="269">
        <v>1</v>
      </c>
      <c r="I15" s="269">
        <v>1</v>
      </c>
      <c r="J15" s="269">
        <v>1</v>
      </c>
      <c r="K15" s="269">
        <v>0</v>
      </c>
      <c r="L15" s="269">
        <v>3</v>
      </c>
      <c r="M15" s="269">
        <v>1</v>
      </c>
      <c r="N15" s="269">
        <v>2</v>
      </c>
      <c r="O15" s="269">
        <v>3</v>
      </c>
    </row>
    <row r="16" spans="1:15">
      <c r="A16" s="269" t="s">
        <v>364</v>
      </c>
      <c r="B16" s="269">
        <v>149</v>
      </c>
      <c r="C16" s="269">
        <v>123</v>
      </c>
      <c r="D16" s="250">
        <v>2245</v>
      </c>
      <c r="E16" s="269">
        <v>2328</v>
      </c>
      <c r="F16" s="269">
        <v>7</v>
      </c>
      <c r="G16" s="269">
        <v>6</v>
      </c>
      <c r="H16" s="269">
        <v>0</v>
      </c>
      <c r="I16" s="269">
        <v>0</v>
      </c>
      <c r="J16" s="269">
        <v>2</v>
      </c>
      <c r="K16" s="269">
        <v>0</v>
      </c>
      <c r="L16" s="269">
        <v>0</v>
      </c>
      <c r="M16" s="269">
        <v>2</v>
      </c>
      <c r="N16" s="269">
        <v>4</v>
      </c>
      <c r="O16" s="269">
        <v>2</v>
      </c>
    </row>
    <row r="17" spans="1:15">
      <c r="A17" s="269" t="s">
        <v>365</v>
      </c>
      <c r="B17" s="269">
        <v>188</v>
      </c>
      <c r="C17" s="269">
        <v>141</v>
      </c>
      <c r="D17" s="250">
        <v>4615</v>
      </c>
      <c r="E17" s="269">
        <v>4456</v>
      </c>
      <c r="F17" s="269">
        <v>2</v>
      </c>
      <c r="G17" s="269">
        <v>4</v>
      </c>
      <c r="H17" s="269">
        <v>0</v>
      </c>
      <c r="I17" s="269">
        <v>1</v>
      </c>
      <c r="J17" s="269">
        <v>0</v>
      </c>
      <c r="K17" s="269">
        <v>0</v>
      </c>
      <c r="L17" s="269">
        <v>0</v>
      </c>
      <c r="M17" s="269">
        <v>2</v>
      </c>
      <c r="N17" s="269">
        <v>1</v>
      </c>
      <c r="O17" s="269">
        <v>1</v>
      </c>
    </row>
    <row r="18" spans="1:15">
      <c r="A18" s="269" t="s">
        <v>366</v>
      </c>
      <c r="B18" s="269">
        <v>199</v>
      </c>
      <c r="C18" s="269">
        <v>187</v>
      </c>
      <c r="D18" s="250">
        <v>2339</v>
      </c>
      <c r="E18" s="269">
        <v>1801</v>
      </c>
      <c r="F18" s="269">
        <v>13</v>
      </c>
      <c r="G18" s="269">
        <v>4</v>
      </c>
      <c r="H18" s="269">
        <v>0</v>
      </c>
      <c r="I18" s="269">
        <v>1</v>
      </c>
      <c r="J18" s="269">
        <v>0</v>
      </c>
      <c r="K18" s="269">
        <v>0</v>
      </c>
      <c r="L18" s="269">
        <v>0</v>
      </c>
      <c r="M18" s="269">
        <v>1</v>
      </c>
      <c r="N18" s="269">
        <v>1</v>
      </c>
      <c r="O18" s="269">
        <v>2</v>
      </c>
    </row>
    <row r="19" spans="1:15">
      <c r="A19" s="269" t="s">
        <v>367</v>
      </c>
      <c r="B19" s="269">
        <v>537</v>
      </c>
      <c r="C19" s="269">
        <v>490</v>
      </c>
      <c r="D19" s="250">
        <v>7996</v>
      </c>
      <c r="E19" s="269">
        <v>8448</v>
      </c>
      <c r="F19" s="269">
        <v>11</v>
      </c>
      <c r="G19" s="269">
        <v>10</v>
      </c>
      <c r="H19" s="269">
        <v>2</v>
      </c>
      <c r="I19" s="269">
        <v>3</v>
      </c>
      <c r="J19" s="269">
        <v>6</v>
      </c>
      <c r="K19" s="269">
        <v>0</v>
      </c>
      <c r="L19" s="269">
        <v>2</v>
      </c>
      <c r="M19" s="269">
        <v>1</v>
      </c>
      <c r="N19" s="269">
        <v>1</v>
      </c>
      <c r="O19" s="269">
        <v>4</v>
      </c>
    </row>
    <row r="20" spans="1:15">
      <c r="A20" s="269" t="s">
        <v>368</v>
      </c>
      <c r="B20" s="269">
        <v>260</v>
      </c>
      <c r="C20" s="269">
        <v>239</v>
      </c>
      <c r="D20" s="269">
        <v>3801</v>
      </c>
      <c r="E20" s="269">
        <v>4662</v>
      </c>
      <c r="F20" s="269">
        <v>12</v>
      </c>
      <c r="G20" s="269">
        <v>13</v>
      </c>
      <c r="H20" s="269">
        <v>1</v>
      </c>
      <c r="I20" s="269">
        <v>6</v>
      </c>
      <c r="J20" s="269">
        <v>0</v>
      </c>
      <c r="K20" s="269">
        <v>0</v>
      </c>
      <c r="L20" s="269">
        <v>1</v>
      </c>
      <c r="M20" s="269">
        <v>0</v>
      </c>
      <c r="N20" s="269">
        <v>2</v>
      </c>
      <c r="O20" s="269">
        <v>7</v>
      </c>
    </row>
    <row r="21" spans="1:15">
      <c r="A21" s="269" t="s">
        <v>369</v>
      </c>
      <c r="B21" s="269">
        <v>4217</v>
      </c>
      <c r="C21" s="269">
        <v>4157</v>
      </c>
      <c r="D21" s="269">
        <v>74940</v>
      </c>
      <c r="E21" s="269">
        <v>81441</v>
      </c>
      <c r="F21" s="269">
        <v>168</v>
      </c>
      <c r="G21" s="269">
        <v>164</v>
      </c>
      <c r="H21" s="269">
        <v>8</v>
      </c>
      <c r="I21" s="269">
        <v>5</v>
      </c>
      <c r="J21" s="269">
        <v>9</v>
      </c>
      <c r="K21" s="269">
        <v>4</v>
      </c>
      <c r="L21" s="269">
        <v>29</v>
      </c>
      <c r="M21" s="269">
        <v>24</v>
      </c>
      <c r="N21" s="269">
        <v>46</v>
      </c>
      <c r="O21" s="269">
        <v>36</v>
      </c>
    </row>
    <row r="22" spans="1:15">
      <c r="A22" s="269" t="s">
        <v>370</v>
      </c>
      <c r="B22" s="269">
        <v>375</v>
      </c>
      <c r="C22" s="269">
        <v>371</v>
      </c>
      <c r="D22" s="269">
        <v>803</v>
      </c>
      <c r="E22" s="269">
        <v>545</v>
      </c>
      <c r="F22" s="269">
        <v>0</v>
      </c>
      <c r="G22" s="269">
        <v>0</v>
      </c>
      <c r="H22" s="269">
        <v>0</v>
      </c>
      <c r="I22" s="269">
        <v>0</v>
      </c>
      <c r="J22" s="269">
        <v>0</v>
      </c>
      <c r="K22" s="269">
        <v>0</v>
      </c>
      <c r="L22" s="269">
        <v>0</v>
      </c>
      <c r="M22" s="269">
        <v>0</v>
      </c>
      <c r="N22" s="269">
        <v>0</v>
      </c>
      <c r="O22" s="269">
        <v>0</v>
      </c>
    </row>
    <row r="23" spans="1:15">
      <c r="A23" s="269" t="s">
        <v>371</v>
      </c>
      <c r="B23" s="269">
        <v>302</v>
      </c>
      <c r="C23" s="269">
        <v>284</v>
      </c>
      <c r="D23" s="269">
        <v>746</v>
      </c>
      <c r="E23" s="269">
        <v>437</v>
      </c>
      <c r="F23" s="269">
        <v>0</v>
      </c>
      <c r="G23" s="269">
        <v>0</v>
      </c>
      <c r="H23" s="269">
        <v>0</v>
      </c>
      <c r="I23" s="269">
        <v>0</v>
      </c>
      <c r="J23" s="269">
        <v>0</v>
      </c>
      <c r="K23" s="269">
        <v>0</v>
      </c>
      <c r="L23" s="269">
        <v>0</v>
      </c>
      <c r="M23" s="269">
        <v>0</v>
      </c>
      <c r="N23" s="269">
        <v>0</v>
      </c>
      <c r="O23" s="269">
        <v>0</v>
      </c>
    </row>
    <row r="24" spans="1:15">
      <c r="A24" s="269" t="s">
        <v>372</v>
      </c>
      <c r="B24" s="269">
        <v>392</v>
      </c>
      <c r="C24" s="269">
        <v>844</v>
      </c>
      <c r="D24" s="269">
        <v>1846</v>
      </c>
      <c r="E24" s="269">
        <v>2445</v>
      </c>
      <c r="F24" s="269">
        <v>0</v>
      </c>
      <c r="G24" s="269">
        <v>0</v>
      </c>
      <c r="H24" s="269">
        <v>0</v>
      </c>
      <c r="I24" s="269">
        <v>0</v>
      </c>
      <c r="J24" s="269">
        <v>0</v>
      </c>
      <c r="K24" s="269">
        <v>0</v>
      </c>
      <c r="L24" s="269">
        <v>0</v>
      </c>
      <c r="M24" s="269">
        <v>0</v>
      </c>
      <c r="N24" s="269">
        <v>0</v>
      </c>
      <c r="O24" s="269">
        <v>0</v>
      </c>
    </row>
    <row r="25" spans="1:15">
      <c r="A25" s="270" t="s">
        <v>67</v>
      </c>
      <c r="B25" s="271">
        <f>SUM(B7:B24)</f>
        <v>8152</v>
      </c>
      <c r="C25" s="270">
        <f>SUM(C7:C24)</f>
        <v>8117</v>
      </c>
      <c r="D25" s="270">
        <f>SUM(D7:D24)</f>
        <v>118267</v>
      </c>
      <c r="E25" s="270">
        <f t="shared" ref="E25:O25" si="0">SUM(E7:E24)</f>
        <v>126503</v>
      </c>
      <c r="F25" s="270">
        <f>SUM(F7:F24)</f>
        <v>272</v>
      </c>
      <c r="G25" s="270">
        <f t="shared" si="0"/>
        <v>267</v>
      </c>
      <c r="H25" s="270">
        <f t="shared" si="0"/>
        <v>14</v>
      </c>
      <c r="I25" s="270">
        <f t="shared" si="0"/>
        <v>26</v>
      </c>
      <c r="J25" s="270">
        <f>SUM(J7:J24)</f>
        <v>22</v>
      </c>
      <c r="K25" s="270">
        <f t="shared" si="0"/>
        <v>5</v>
      </c>
      <c r="L25" s="270">
        <f t="shared" si="0"/>
        <v>41</v>
      </c>
      <c r="M25" s="270">
        <f t="shared" si="0"/>
        <v>45</v>
      </c>
      <c r="N25" s="270">
        <f t="shared" si="0"/>
        <v>72</v>
      </c>
      <c r="O25" s="270">
        <f t="shared" si="0"/>
        <v>63</v>
      </c>
    </row>
  </sheetData>
  <mergeCells count="11">
    <mergeCell ref="N4:O5"/>
    <mergeCell ref="B5:C5"/>
    <mergeCell ref="J5:K5"/>
    <mergeCell ref="B1:M1"/>
    <mergeCell ref="L2:M2"/>
    <mergeCell ref="B3:C3"/>
    <mergeCell ref="B4:C4"/>
    <mergeCell ref="D4:E4"/>
    <mergeCell ref="H4:I5"/>
    <mergeCell ref="J4:K4"/>
    <mergeCell ref="L4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34" workbookViewId="0">
      <selection activeCell="N52" sqref="N52"/>
    </sheetView>
  </sheetViews>
  <sheetFormatPr defaultColWidth="9.140625" defaultRowHeight="14.25"/>
  <cols>
    <col min="1" max="1" width="4.5703125" style="272" customWidth="1"/>
    <col min="2" max="2" width="22.28515625" style="272" customWidth="1"/>
    <col min="3" max="3" width="7" style="272" customWidth="1"/>
    <col min="4" max="4" width="8.5703125" style="272" customWidth="1"/>
    <col min="5" max="5" width="7.28515625" style="273" customWidth="1"/>
    <col min="6" max="6" width="8.5703125" style="274" customWidth="1"/>
    <col min="7" max="7" width="6.7109375" style="274" customWidth="1"/>
    <col min="8" max="8" width="8.5703125" style="272" customWidth="1"/>
    <col min="9" max="9" width="10" style="272" customWidth="1"/>
    <col min="10" max="10" width="9.140625" style="272"/>
    <col min="11" max="11" width="9.5703125" style="272" bestFit="1" customWidth="1"/>
    <col min="12" max="256" width="9.140625" style="272"/>
    <col min="257" max="257" width="4.5703125" style="272" customWidth="1"/>
    <col min="258" max="258" width="22.28515625" style="272" customWidth="1"/>
    <col min="259" max="259" width="7" style="272" customWidth="1"/>
    <col min="260" max="260" width="8.5703125" style="272" customWidth="1"/>
    <col min="261" max="261" width="7.28515625" style="272" customWidth="1"/>
    <col min="262" max="262" width="8.5703125" style="272" customWidth="1"/>
    <col min="263" max="263" width="6.7109375" style="272" customWidth="1"/>
    <col min="264" max="264" width="8.5703125" style="272" customWidth="1"/>
    <col min="265" max="265" width="10" style="272" customWidth="1"/>
    <col min="266" max="266" width="9.140625" style="272"/>
    <col min="267" max="267" width="9.5703125" style="272" bestFit="1" customWidth="1"/>
    <col min="268" max="512" width="9.140625" style="272"/>
    <col min="513" max="513" width="4.5703125" style="272" customWidth="1"/>
    <col min="514" max="514" width="22.28515625" style="272" customWidth="1"/>
    <col min="515" max="515" width="7" style="272" customWidth="1"/>
    <col min="516" max="516" width="8.5703125" style="272" customWidth="1"/>
    <col min="517" max="517" width="7.28515625" style="272" customWidth="1"/>
    <col min="518" max="518" width="8.5703125" style="272" customWidth="1"/>
    <col min="519" max="519" width="6.7109375" style="272" customWidth="1"/>
    <col min="520" max="520" width="8.5703125" style="272" customWidth="1"/>
    <col min="521" max="521" width="10" style="272" customWidth="1"/>
    <col min="522" max="522" width="9.140625" style="272"/>
    <col min="523" max="523" width="9.5703125" style="272" bestFit="1" customWidth="1"/>
    <col min="524" max="768" width="9.140625" style="272"/>
    <col min="769" max="769" width="4.5703125" style="272" customWidth="1"/>
    <col min="770" max="770" width="22.28515625" style="272" customWidth="1"/>
    <col min="771" max="771" width="7" style="272" customWidth="1"/>
    <col min="772" max="772" width="8.5703125" style="272" customWidth="1"/>
    <col min="773" max="773" width="7.28515625" style="272" customWidth="1"/>
    <col min="774" max="774" width="8.5703125" style="272" customWidth="1"/>
    <col min="775" max="775" width="6.7109375" style="272" customWidth="1"/>
    <col min="776" max="776" width="8.5703125" style="272" customWidth="1"/>
    <col min="777" max="777" width="10" style="272" customWidth="1"/>
    <col min="778" max="778" width="9.140625" style="272"/>
    <col min="779" max="779" width="9.5703125" style="272" bestFit="1" customWidth="1"/>
    <col min="780" max="1024" width="9.140625" style="272"/>
    <col min="1025" max="1025" width="4.5703125" style="272" customWidth="1"/>
    <col min="1026" max="1026" width="22.28515625" style="272" customWidth="1"/>
    <col min="1027" max="1027" width="7" style="272" customWidth="1"/>
    <col min="1028" max="1028" width="8.5703125" style="272" customWidth="1"/>
    <col min="1029" max="1029" width="7.28515625" style="272" customWidth="1"/>
    <col min="1030" max="1030" width="8.5703125" style="272" customWidth="1"/>
    <col min="1031" max="1031" width="6.7109375" style="272" customWidth="1"/>
    <col min="1032" max="1032" width="8.5703125" style="272" customWidth="1"/>
    <col min="1033" max="1033" width="10" style="272" customWidth="1"/>
    <col min="1034" max="1034" width="9.140625" style="272"/>
    <col min="1035" max="1035" width="9.5703125" style="272" bestFit="1" customWidth="1"/>
    <col min="1036" max="1280" width="9.140625" style="272"/>
    <col min="1281" max="1281" width="4.5703125" style="272" customWidth="1"/>
    <col min="1282" max="1282" width="22.28515625" style="272" customWidth="1"/>
    <col min="1283" max="1283" width="7" style="272" customWidth="1"/>
    <col min="1284" max="1284" width="8.5703125" style="272" customWidth="1"/>
    <col min="1285" max="1285" width="7.28515625" style="272" customWidth="1"/>
    <col min="1286" max="1286" width="8.5703125" style="272" customWidth="1"/>
    <col min="1287" max="1287" width="6.7109375" style="272" customWidth="1"/>
    <col min="1288" max="1288" width="8.5703125" style="272" customWidth="1"/>
    <col min="1289" max="1289" width="10" style="272" customWidth="1"/>
    <col min="1290" max="1290" width="9.140625" style="272"/>
    <col min="1291" max="1291" width="9.5703125" style="272" bestFit="1" customWidth="1"/>
    <col min="1292" max="1536" width="9.140625" style="272"/>
    <col min="1537" max="1537" width="4.5703125" style="272" customWidth="1"/>
    <col min="1538" max="1538" width="22.28515625" style="272" customWidth="1"/>
    <col min="1539" max="1539" width="7" style="272" customWidth="1"/>
    <col min="1540" max="1540" width="8.5703125" style="272" customWidth="1"/>
    <col min="1541" max="1541" width="7.28515625" style="272" customWidth="1"/>
    <col min="1542" max="1542" width="8.5703125" style="272" customWidth="1"/>
    <col min="1543" max="1543" width="6.7109375" style="272" customWidth="1"/>
    <col min="1544" max="1544" width="8.5703125" style="272" customWidth="1"/>
    <col min="1545" max="1545" width="10" style="272" customWidth="1"/>
    <col min="1546" max="1546" width="9.140625" style="272"/>
    <col min="1547" max="1547" width="9.5703125" style="272" bestFit="1" customWidth="1"/>
    <col min="1548" max="1792" width="9.140625" style="272"/>
    <col min="1793" max="1793" width="4.5703125" style="272" customWidth="1"/>
    <col min="1794" max="1794" width="22.28515625" style="272" customWidth="1"/>
    <col min="1795" max="1795" width="7" style="272" customWidth="1"/>
    <col min="1796" max="1796" width="8.5703125" style="272" customWidth="1"/>
    <col min="1797" max="1797" width="7.28515625" style="272" customWidth="1"/>
    <col min="1798" max="1798" width="8.5703125" style="272" customWidth="1"/>
    <col min="1799" max="1799" width="6.7109375" style="272" customWidth="1"/>
    <col min="1800" max="1800" width="8.5703125" style="272" customWidth="1"/>
    <col min="1801" max="1801" width="10" style="272" customWidth="1"/>
    <col min="1802" max="1802" width="9.140625" style="272"/>
    <col min="1803" max="1803" width="9.5703125" style="272" bestFit="1" customWidth="1"/>
    <col min="1804" max="2048" width="9.140625" style="272"/>
    <col min="2049" max="2049" width="4.5703125" style="272" customWidth="1"/>
    <col min="2050" max="2050" width="22.28515625" style="272" customWidth="1"/>
    <col min="2051" max="2051" width="7" style="272" customWidth="1"/>
    <col min="2052" max="2052" width="8.5703125" style="272" customWidth="1"/>
    <col min="2053" max="2053" width="7.28515625" style="272" customWidth="1"/>
    <col min="2054" max="2054" width="8.5703125" style="272" customWidth="1"/>
    <col min="2055" max="2055" width="6.7109375" style="272" customWidth="1"/>
    <col min="2056" max="2056" width="8.5703125" style="272" customWidth="1"/>
    <col min="2057" max="2057" width="10" style="272" customWidth="1"/>
    <col min="2058" max="2058" width="9.140625" style="272"/>
    <col min="2059" max="2059" width="9.5703125" style="272" bestFit="1" customWidth="1"/>
    <col min="2060" max="2304" width="9.140625" style="272"/>
    <col min="2305" max="2305" width="4.5703125" style="272" customWidth="1"/>
    <col min="2306" max="2306" width="22.28515625" style="272" customWidth="1"/>
    <col min="2307" max="2307" width="7" style="272" customWidth="1"/>
    <col min="2308" max="2308" width="8.5703125" style="272" customWidth="1"/>
    <col min="2309" max="2309" width="7.28515625" style="272" customWidth="1"/>
    <col min="2310" max="2310" width="8.5703125" style="272" customWidth="1"/>
    <col min="2311" max="2311" width="6.7109375" style="272" customWidth="1"/>
    <col min="2312" max="2312" width="8.5703125" style="272" customWidth="1"/>
    <col min="2313" max="2313" width="10" style="272" customWidth="1"/>
    <col min="2314" max="2314" width="9.140625" style="272"/>
    <col min="2315" max="2315" width="9.5703125" style="272" bestFit="1" customWidth="1"/>
    <col min="2316" max="2560" width="9.140625" style="272"/>
    <col min="2561" max="2561" width="4.5703125" style="272" customWidth="1"/>
    <col min="2562" max="2562" width="22.28515625" style="272" customWidth="1"/>
    <col min="2563" max="2563" width="7" style="272" customWidth="1"/>
    <col min="2564" max="2564" width="8.5703125" style="272" customWidth="1"/>
    <col min="2565" max="2565" width="7.28515625" style="272" customWidth="1"/>
    <col min="2566" max="2566" width="8.5703125" style="272" customWidth="1"/>
    <col min="2567" max="2567" width="6.7109375" style="272" customWidth="1"/>
    <col min="2568" max="2568" width="8.5703125" style="272" customWidth="1"/>
    <col min="2569" max="2569" width="10" style="272" customWidth="1"/>
    <col min="2570" max="2570" width="9.140625" style="272"/>
    <col min="2571" max="2571" width="9.5703125" style="272" bestFit="1" customWidth="1"/>
    <col min="2572" max="2816" width="9.140625" style="272"/>
    <col min="2817" max="2817" width="4.5703125" style="272" customWidth="1"/>
    <col min="2818" max="2818" width="22.28515625" style="272" customWidth="1"/>
    <col min="2819" max="2819" width="7" style="272" customWidth="1"/>
    <col min="2820" max="2820" width="8.5703125" style="272" customWidth="1"/>
    <col min="2821" max="2821" width="7.28515625" style="272" customWidth="1"/>
    <col min="2822" max="2822" width="8.5703125" style="272" customWidth="1"/>
    <col min="2823" max="2823" width="6.7109375" style="272" customWidth="1"/>
    <col min="2824" max="2824" width="8.5703125" style="272" customWidth="1"/>
    <col min="2825" max="2825" width="10" style="272" customWidth="1"/>
    <col min="2826" max="2826" width="9.140625" style="272"/>
    <col min="2827" max="2827" width="9.5703125" style="272" bestFit="1" customWidth="1"/>
    <col min="2828" max="3072" width="9.140625" style="272"/>
    <col min="3073" max="3073" width="4.5703125" style="272" customWidth="1"/>
    <col min="3074" max="3074" width="22.28515625" style="272" customWidth="1"/>
    <col min="3075" max="3075" width="7" style="272" customWidth="1"/>
    <col min="3076" max="3076" width="8.5703125" style="272" customWidth="1"/>
    <col min="3077" max="3077" width="7.28515625" style="272" customWidth="1"/>
    <col min="3078" max="3078" width="8.5703125" style="272" customWidth="1"/>
    <col min="3079" max="3079" width="6.7109375" style="272" customWidth="1"/>
    <col min="3080" max="3080" width="8.5703125" style="272" customWidth="1"/>
    <col min="3081" max="3081" width="10" style="272" customWidth="1"/>
    <col min="3082" max="3082" width="9.140625" style="272"/>
    <col min="3083" max="3083" width="9.5703125" style="272" bestFit="1" customWidth="1"/>
    <col min="3084" max="3328" width="9.140625" style="272"/>
    <col min="3329" max="3329" width="4.5703125" style="272" customWidth="1"/>
    <col min="3330" max="3330" width="22.28515625" style="272" customWidth="1"/>
    <col min="3331" max="3331" width="7" style="272" customWidth="1"/>
    <col min="3332" max="3332" width="8.5703125" style="272" customWidth="1"/>
    <col min="3333" max="3333" width="7.28515625" style="272" customWidth="1"/>
    <col min="3334" max="3334" width="8.5703125" style="272" customWidth="1"/>
    <col min="3335" max="3335" width="6.7109375" style="272" customWidth="1"/>
    <col min="3336" max="3336" width="8.5703125" style="272" customWidth="1"/>
    <col min="3337" max="3337" width="10" style="272" customWidth="1"/>
    <col min="3338" max="3338" width="9.140625" style="272"/>
    <col min="3339" max="3339" width="9.5703125" style="272" bestFit="1" customWidth="1"/>
    <col min="3340" max="3584" width="9.140625" style="272"/>
    <col min="3585" max="3585" width="4.5703125" style="272" customWidth="1"/>
    <col min="3586" max="3586" width="22.28515625" style="272" customWidth="1"/>
    <col min="3587" max="3587" width="7" style="272" customWidth="1"/>
    <col min="3588" max="3588" width="8.5703125" style="272" customWidth="1"/>
    <col min="3589" max="3589" width="7.28515625" style="272" customWidth="1"/>
    <col min="3590" max="3590" width="8.5703125" style="272" customWidth="1"/>
    <col min="3591" max="3591" width="6.7109375" style="272" customWidth="1"/>
    <col min="3592" max="3592" width="8.5703125" style="272" customWidth="1"/>
    <col min="3593" max="3593" width="10" style="272" customWidth="1"/>
    <col min="3594" max="3594" width="9.140625" style="272"/>
    <col min="3595" max="3595" width="9.5703125" style="272" bestFit="1" customWidth="1"/>
    <col min="3596" max="3840" width="9.140625" style="272"/>
    <col min="3841" max="3841" width="4.5703125" style="272" customWidth="1"/>
    <col min="3842" max="3842" width="22.28515625" style="272" customWidth="1"/>
    <col min="3843" max="3843" width="7" style="272" customWidth="1"/>
    <col min="3844" max="3844" width="8.5703125" style="272" customWidth="1"/>
    <col min="3845" max="3845" width="7.28515625" style="272" customWidth="1"/>
    <col min="3846" max="3846" width="8.5703125" style="272" customWidth="1"/>
    <col min="3847" max="3847" width="6.7109375" style="272" customWidth="1"/>
    <col min="3848" max="3848" width="8.5703125" style="272" customWidth="1"/>
    <col min="3849" max="3849" width="10" style="272" customWidth="1"/>
    <col min="3850" max="3850" width="9.140625" style="272"/>
    <col min="3851" max="3851" width="9.5703125" style="272" bestFit="1" customWidth="1"/>
    <col min="3852" max="4096" width="9.140625" style="272"/>
    <col min="4097" max="4097" width="4.5703125" style="272" customWidth="1"/>
    <col min="4098" max="4098" width="22.28515625" style="272" customWidth="1"/>
    <col min="4099" max="4099" width="7" style="272" customWidth="1"/>
    <col min="4100" max="4100" width="8.5703125" style="272" customWidth="1"/>
    <col min="4101" max="4101" width="7.28515625" style="272" customWidth="1"/>
    <col min="4102" max="4102" width="8.5703125" style="272" customWidth="1"/>
    <col min="4103" max="4103" width="6.7109375" style="272" customWidth="1"/>
    <col min="4104" max="4104" width="8.5703125" style="272" customWidth="1"/>
    <col min="4105" max="4105" width="10" style="272" customWidth="1"/>
    <col min="4106" max="4106" width="9.140625" style="272"/>
    <col min="4107" max="4107" width="9.5703125" style="272" bestFit="1" customWidth="1"/>
    <col min="4108" max="4352" width="9.140625" style="272"/>
    <col min="4353" max="4353" width="4.5703125" style="272" customWidth="1"/>
    <col min="4354" max="4354" width="22.28515625" style="272" customWidth="1"/>
    <col min="4355" max="4355" width="7" style="272" customWidth="1"/>
    <col min="4356" max="4356" width="8.5703125" style="272" customWidth="1"/>
    <col min="4357" max="4357" width="7.28515625" style="272" customWidth="1"/>
    <col min="4358" max="4358" width="8.5703125" style="272" customWidth="1"/>
    <col min="4359" max="4359" width="6.7109375" style="272" customWidth="1"/>
    <col min="4360" max="4360" width="8.5703125" style="272" customWidth="1"/>
    <col min="4361" max="4361" width="10" style="272" customWidth="1"/>
    <col min="4362" max="4362" width="9.140625" style="272"/>
    <col min="4363" max="4363" width="9.5703125" style="272" bestFit="1" customWidth="1"/>
    <col min="4364" max="4608" width="9.140625" style="272"/>
    <col min="4609" max="4609" width="4.5703125" style="272" customWidth="1"/>
    <col min="4610" max="4610" width="22.28515625" style="272" customWidth="1"/>
    <col min="4611" max="4611" width="7" style="272" customWidth="1"/>
    <col min="4612" max="4612" width="8.5703125" style="272" customWidth="1"/>
    <col min="4613" max="4613" width="7.28515625" style="272" customWidth="1"/>
    <col min="4614" max="4614" width="8.5703125" style="272" customWidth="1"/>
    <col min="4615" max="4615" width="6.7109375" style="272" customWidth="1"/>
    <col min="4616" max="4616" width="8.5703125" style="272" customWidth="1"/>
    <col min="4617" max="4617" width="10" style="272" customWidth="1"/>
    <col min="4618" max="4618" width="9.140625" style="272"/>
    <col min="4619" max="4619" width="9.5703125" style="272" bestFit="1" customWidth="1"/>
    <col min="4620" max="4864" width="9.140625" style="272"/>
    <col min="4865" max="4865" width="4.5703125" style="272" customWidth="1"/>
    <col min="4866" max="4866" width="22.28515625" style="272" customWidth="1"/>
    <col min="4867" max="4867" width="7" style="272" customWidth="1"/>
    <col min="4868" max="4868" width="8.5703125" style="272" customWidth="1"/>
    <col min="4869" max="4869" width="7.28515625" style="272" customWidth="1"/>
    <col min="4870" max="4870" width="8.5703125" style="272" customWidth="1"/>
    <col min="4871" max="4871" width="6.7109375" style="272" customWidth="1"/>
    <col min="4872" max="4872" width="8.5703125" style="272" customWidth="1"/>
    <col min="4873" max="4873" width="10" style="272" customWidth="1"/>
    <col min="4874" max="4874" width="9.140625" style="272"/>
    <col min="4875" max="4875" width="9.5703125" style="272" bestFit="1" customWidth="1"/>
    <col min="4876" max="5120" width="9.140625" style="272"/>
    <col min="5121" max="5121" width="4.5703125" style="272" customWidth="1"/>
    <col min="5122" max="5122" width="22.28515625" style="272" customWidth="1"/>
    <col min="5123" max="5123" width="7" style="272" customWidth="1"/>
    <col min="5124" max="5124" width="8.5703125" style="272" customWidth="1"/>
    <col min="5125" max="5125" width="7.28515625" style="272" customWidth="1"/>
    <col min="5126" max="5126" width="8.5703125" style="272" customWidth="1"/>
    <col min="5127" max="5127" width="6.7109375" style="272" customWidth="1"/>
    <col min="5128" max="5128" width="8.5703125" style="272" customWidth="1"/>
    <col min="5129" max="5129" width="10" style="272" customWidth="1"/>
    <col min="5130" max="5130" width="9.140625" style="272"/>
    <col min="5131" max="5131" width="9.5703125" style="272" bestFit="1" customWidth="1"/>
    <col min="5132" max="5376" width="9.140625" style="272"/>
    <col min="5377" max="5377" width="4.5703125" style="272" customWidth="1"/>
    <col min="5378" max="5378" width="22.28515625" style="272" customWidth="1"/>
    <col min="5379" max="5379" width="7" style="272" customWidth="1"/>
    <col min="5380" max="5380" width="8.5703125" style="272" customWidth="1"/>
    <col min="5381" max="5381" width="7.28515625" style="272" customWidth="1"/>
    <col min="5382" max="5382" width="8.5703125" style="272" customWidth="1"/>
    <col min="5383" max="5383" width="6.7109375" style="272" customWidth="1"/>
    <col min="5384" max="5384" width="8.5703125" style="272" customWidth="1"/>
    <col min="5385" max="5385" width="10" style="272" customWidth="1"/>
    <col min="5386" max="5386" width="9.140625" style="272"/>
    <col min="5387" max="5387" width="9.5703125" style="272" bestFit="1" customWidth="1"/>
    <col min="5388" max="5632" width="9.140625" style="272"/>
    <col min="5633" max="5633" width="4.5703125" style="272" customWidth="1"/>
    <col min="5634" max="5634" width="22.28515625" style="272" customWidth="1"/>
    <col min="5635" max="5635" width="7" style="272" customWidth="1"/>
    <col min="5636" max="5636" width="8.5703125" style="272" customWidth="1"/>
    <col min="5637" max="5637" width="7.28515625" style="272" customWidth="1"/>
    <col min="5638" max="5638" width="8.5703125" style="272" customWidth="1"/>
    <col min="5639" max="5639" width="6.7109375" style="272" customWidth="1"/>
    <col min="5640" max="5640" width="8.5703125" style="272" customWidth="1"/>
    <col min="5641" max="5641" width="10" style="272" customWidth="1"/>
    <col min="5642" max="5642" width="9.140625" style="272"/>
    <col min="5643" max="5643" width="9.5703125" style="272" bestFit="1" customWidth="1"/>
    <col min="5644" max="5888" width="9.140625" style="272"/>
    <col min="5889" max="5889" width="4.5703125" style="272" customWidth="1"/>
    <col min="5890" max="5890" width="22.28515625" style="272" customWidth="1"/>
    <col min="5891" max="5891" width="7" style="272" customWidth="1"/>
    <col min="5892" max="5892" width="8.5703125" style="272" customWidth="1"/>
    <col min="5893" max="5893" width="7.28515625" style="272" customWidth="1"/>
    <col min="5894" max="5894" width="8.5703125" style="272" customWidth="1"/>
    <col min="5895" max="5895" width="6.7109375" style="272" customWidth="1"/>
    <col min="5896" max="5896" width="8.5703125" style="272" customWidth="1"/>
    <col min="5897" max="5897" width="10" style="272" customWidth="1"/>
    <col min="5898" max="5898" width="9.140625" style="272"/>
    <col min="5899" max="5899" width="9.5703125" style="272" bestFit="1" customWidth="1"/>
    <col min="5900" max="6144" width="9.140625" style="272"/>
    <col min="6145" max="6145" width="4.5703125" style="272" customWidth="1"/>
    <col min="6146" max="6146" width="22.28515625" style="272" customWidth="1"/>
    <col min="6147" max="6147" width="7" style="272" customWidth="1"/>
    <col min="6148" max="6148" width="8.5703125" style="272" customWidth="1"/>
    <col min="6149" max="6149" width="7.28515625" style="272" customWidth="1"/>
    <col min="6150" max="6150" width="8.5703125" style="272" customWidth="1"/>
    <col min="6151" max="6151" width="6.7109375" style="272" customWidth="1"/>
    <col min="6152" max="6152" width="8.5703125" style="272" customWidth="1"/>
    <col min="6153" max="6153" width="10" style="272" customWidth="1"/>
    <col min="6154" max="6154" width="9.140625" style="272"/>
    <col min="6155" max="6155" width="9.5703125" style="272" bestFit="1" customWidth="1"/>
    <col min="6156" max="6400" width="9.140625" style="272"/>
    <col min="6401" max="6401" width="4.5703125" style="272" customWidth="1"/>
    <col min="6402" max="6402" width="22.28515625" style="272" customWidth="1"/>
    <col min="6403" max="6403" width="7" style="272" customWidth="1"/>
    <col min="6404" max="6404" width="8.5703125" style="272" customWidth="1"/>
    <col min="6405" max="6405" width="7.28515625" style="272" customWidth="1"/>
    <col min="6406" max="6406" width="8.5703125" style="272" customWidth="1"/>
    <col min="6407" max="6407" width="6.7109375" style="272" customWidth="1"/>
    <col min="6408" max="6408" width="8.5703125" style="272" customWidth="1"/>
    <col min="6409" max="6409" width="10" style="272" customWidth="1"/>
    <col min="6410" max="6410" width="9.140625" style="272"/>
    <col min="6411" max="6411" width="9.5703125" style="272" bestFit="1" customWidth="1"/>
    <col min="6412" max="6656" width="9.140625" style="272"/>
    <col min="6657" max="6657" width="4.5703125" style="272" customWidth="1"/>
    <col min="6658" max="6658" width="22.28515625" style="272" customWidth="1"/>
    <col min="6659" max="6659" width="7" style="272" customWidth="1"/>
    <col min="6660" max="6660" width="8.5703125" style="272" customWidth="1"/>
    <col min="6661" max="6661" width="7.28515625" style="272" customWidth="1"/>
    <col min="6662" max="6662" width="8.5703125" style="272" customWidth="1"/>
    <col min="6663" max="6663" width="6.7109375" style="272" customWidth="1"/>
    <col min="6664" max="6664" width="8.5703125" style="272" customWidth="1"/>
    <col min="6665" max="6665" width="10" style="272" customWidth="1"/>
    <col min="6666" max="6666" width="9.140625" style="272"/>
    <col min="6667" max="6667" width="9.5703125" style="272" bestFit="1" customWidth="1"/>
    <col min="6668" max="6912" width="9.140625" style="272"/>
    <col min="6913" max="6913" width="4.5703125" style="272" customWidth="1"/>
    <col min="6914" max="6914" width="22.28515625" style="272" customWidth="1"/>
    <col min="6915" max="6915" width="7" style="272" customWidth="1"/>
    <col min="6916" max="6916" width="8.5703125" style="272" customWidth="1"/>
    <col min="6917" max="6917" width="7.28515625" style="272" customWidth="1"/>
    <col min="6918" max="6918" width="8.5703125" style="272" customWidth="1"/>
    <col min="6919" max="6919" width="6.7109375" style="272" customWidth="1"/>
    <col min="6920" max="6920" width="8.5703125" style="272" customWidth="1"/>
    <col min="6921" max="6921" width="10" style="272" customWidth="1"/>
    <col min="6922" max="6922" width="9.140625" style="272"/>
    <col min="6923" max="6923" width="9.5703125" style="272" bestFit="1" customWidth="1"/>
    <col min="6924" max="7168" width="9.140625" style="272"/>
    <col min="7169" max="7169" width="4.5703125" style="272" customWidth="1"/>
    <col min="7170" max="7170" width="22.28515625" style="272" customWidth="1"/>
    <col min="7171" max="7171" width="7" style="272" customWidth="1"/>
    <col min="7172" max="7172" width="8.5703125" style="272" customWidth="1"/>
    <col min="7173" max="7173" width="7.28515625" style="272" customWidth="1"/>
    <col min="7174" max="7174" width="8.5703125" style="272" customWidth="1"/>
    <col min="7175" max="7175" width="6.7109375" style="272" customWidth="1"/>
    <col min="7176" max="7176" width="8.5703125" style="272" customWidth="1"/>
    <col min="7177" max="7177" width="10" style="272" customWidth="1"/>
    <col min="7178" max="7178" width="9.140625" style="272"/>
    <col min="7179" max="7179" width="9.5703125" style="272" bestFit="1" customWidth="1"/>
    <col min="7180" max="7424" width="9.140625" style="272"/>
    <col min="7425" max="7425" width="4.5703125" style="272" customWidth="1"/>
    <col min="7426" max="7426" width="22.28515625" style="272" customWidth="1"/>
    <col min="7427" max="7427" width="7" style="272" customWidth="1"/>
    <col min="7428" max="7428" width="8.5703125" style="272" customWidth="1"/>
    <col min="7429" max="7429" width="7.28515625" style="272" customWidth="1"/>
    <col min="7430" max="7430" width="8.5703125" style="272" customWidth="1"/>
    <col min="7431" max="7431" width="6.7109375" style="272" customWidth="1"/>
    <col min="7432" max="7432" width="8.5703125" style="272" customWidth="1"/>
    <col min="7433" max="7433" width="10" style="272" customWidth="1"/>
    <col min="7434" max="7434" width="9.140625" style="272"/>
    <col min="7435" max="7435" width="9.5703125" style="272" bestFit="1" customWidth="1"/>
    <col min="7436" max="7680" width="9.140625" style="272"/>
    <col min="7681" max="7681" width="4.5703125" style="272" customWidth="1"/>
    <col min="7682" max="7682" width="22.28515625" style="272" customWidth="1"/>
    <col min="7683" max="7683" width="7" style="272" customWidth="1"/>
    <col min="7684" max="7684" width="8.5703125" style="272" customWidth="1"/>
    <col min="7685" max="7685" width="7.28515625" style="272" customWidth="1"/>
    <col min="7686" max="7686" width="8.5703125" style="272" customWidth="1"/>
    <col min="7687" max="7687" width="6.7109375" style="272" customWidth="1"/>
    <col min="7688" max="7688" width="8.5703125" style="272" customWidth="1"/>
    <col min="7689" max="7689" width="10" style="272" customWidth="1"/>
    <col min="7690" max="7690" width="9.140625" style="272"/>
    <col min="7691" max="7691" width="9.5703125" style="272" bestFit="1" customWidth="1"/>
    <col min="7692" max="7936" width="9.140625" style="272"/>
    <col min="7937" max="7937" width="4.5703125" style="272" customWidth="1"/>
    <col min="7938" max="7938" width="22.28515625" style="272" customWidth="1"/>
    <col min="7939" max="7939" width="7" style="272" customWidth="1"/>
    <col min="7940" max="7940" width="8.5703125" style="272" customWidth="1"/>
    <col min="7941" max="7941" width="7.28515625" style="272" customWidth="1"/>
    <col min="7942" max="7942" width="8.5703125" style="272" customWidth="1"/>
    <col min="7943" max="7943" width="6.7109375" style="272" customWidth="1"/>
    <col min="7944" max="7944" width="8.5703125" style="272" customWidth="1"/>
    <col min="7945" max="7945" width="10" style="272" customWidth="1"/>
    <col min="7946" max="7946" width="9.140625" style="272"/>
    <col min="7947" max="7947" width="9.5703125" style="272" bestFit="1" customWidth="1"/>
    <col min="7948" max="8192" width="9.140625" style="272"/>
    <col min="8193" max="8193" width="4.5703125" style="272" customWidth="1"/>
    <col min="8194" max="8194" width="22.28515625" style="272" customWidth="1"/>
    <col min="8195" max="8195" width="7" style="272" customWidth="1"/>
    <col min="8196" max="8196" width="8.5703125" style="272" customWidth="1"/>
    <col min="8197" max="8197" width="7.28515625" style="272" customWidth="1"/>
    <col min="8198" max="8198" width="8.5703125" style="272" customWidth="1"/>
    <col min="8199" max="8199" width="6.7109375" style="272" customWidth="1"/>
    <col min="8200" max="8200" width="8.5703125" style="272" customWidth="1"/>
    <col min="8201" max="8201" width="10" style="272" customWidth="1"/>
    <col min="8202" max="8202" width="9.140625" style="272"/>
    <col min="8203" max="8203" width="9.5703125" style="272" bestFit="1" customWidth="1"/>
    <col min="8204" max="8448" width="9.140625" style="272"/>
    <col min="8449" max="8449" width="4.5703125" style="272" customWidth="1"/>
    <col min="8450" max="8450" width="22.28515625" style="272" customWidth="1"/>
    <col min="8451" max="8451" width="7" style="272" customWidth="1"/>
    <col min="8452" max="8452" width="8.5703125" style="272" customWidth="1"/>
    <col min="8453" max="8453" width="7.28515625" style="272" customWidth="1"/>
    <col min="8454" max="8454" width="8.5703125" style="272" customWidth="1"/>
    <col min="8455" max="8455" width="6.7109375" style="272" customWidth="1"/>
    <col min="8456" max="8456" width="8.5703125" style="272" customWidth="1"/>
    <col min="8457" max="8457" width="10" style="272" customWidth="1"/>
    <col min="8458" max="8458" width="9.140625" style="272"/>
    <col min="8459" max="8459" width="9.5703125" style="272" bestFit="1" customWidth="1"/>
    <col min="8460" max="8704" width="9.140625" style="272"/>
    <col min="8705" max="8705" width="4.5703125" style="272" customWidth="1"/>
    <col min="8706" max="8706" width="22.28515625" style="272" customWidth="1"/>
    <col min="8707" max="8707" width="7" style="272" customWidth="1"/>
    <col min="8708" max="8708" width="8.5703125" style="272" customWidth="1"/>
    <col min="8709" max="8709" width="7.28515625" style="272" customWidth="1"/>
    <col min="8710" max="8710" width="8.5703125" style="272" customWidth="1"/>
    <col min="8711" max="8711" width="6.7109375" style="272" customWidth="1"/>
    <col min="8712" max="8712" width="8.5703125" style="272" customWidth="1"/>
    <col min="8713" max="8713" width="10" style="272" customWidth="1"/>
    <col min="8714" max="8714" width="9.140625" style="272"/>
    <col min="8715" max="8715" width="9.5703125" style="272" bestFit="1" customWidth="1"/>
    <col min="8716" max="8960" width="9.140625" style="272"/>
    <col min="8961" max="8961" width="4.5703125" style="272" customWidth="1"/>
    <col min="8962" max="8962" width="22.28515625" style="272" customWidth="1"/>
    <col min="8963" max="8963" width="7" style="272" customWidth="1"/>
    <col min="8964" max="8964" width="8.5703125" style="272" customWidth="1"/>
    <col min="8965" max="8965" width="7.28515625" style="272" customWidth="1"/>
    <col min="8966" max="8966" width="8.5703125" style="272" customWidth="1"/>
    <col min="8967" max="8967" width="6.7109375" style="272" customWidth="1"/>
    <col min="8968" max="8968" width="8.5703125" style="272" customWidth="1"/>
    <col min="8969" max="8969" width="10" style="272" customWidth="1"/>
    <col min="8970" max="8970" width="9.140625" style="272"/>
    <col min="8971" max="8971" width="9.5703125" style="272" bestFit="1" customWidth="1"/>
    <col min="8972" max="9216" width="9.140625" style="272"/>
    <col min="9217" max="9217" width="4.5703125" style="272" customWidth="1"/>
    <col min="9218" max="9218" width="22.28515625" style="272" customWidth="1"/>
    <col min="9219" max="9219" width="7" style="272" customWidth="1"/>
    <col min="9220" max="9220" width="8.5703125" style="272" customWidth="1"/>
    <col min="9221" max="9221" width="7.28515625" style="272" customWidth="1"/>
    <col min="9222" max="9222" width="8.5703125" style="272" customWidth="1"/>
    <col min="9223" max="9223" width="6.7109375" style="272" customWidth="1"/>
    <col min="9224" max="9224" width="8.5703125" style="272" customWidth="1"/>
    <col min="9225" max="9225" width="10" style="272" customWidth="1"/>
    <col min="9226" max="9226" width="9.140625" style="272"/>
    <col min="9227" max="9227" width="9.5703125" style="272" bestFit="1" customWidth="1"/>
    <col min="9228" max="9472" width="9.140625" style="272"/>
    <col min="9473" max="9473" width="4.5703125" style="272" customWidth="1"/>
    <col min="9474" max="9474" width="22.28515625" style="272" customWidth="1"/>
    <col min="9475" max="9475" width="7" style="272" customWidth="1"/>
    <col min="9476" max="9476" width="8.5703125" style="272" customWidth="1"/>
    <col min="9477" max="9477" width="7.28515625" style="272" customWidth="1"/>
    <col min="9478" max="9478" width="8.5703125" style="272" customWidth="1"/>
    <col min="9479" max="9479" width="6.7109375" style="272" customWidth="1"/>
    <col min="9480" max="9480" width="8.5703125" style="272" customWidth="1"/>
    <col min="9481" max="9481" width="10" style="272" customWidth="1"/>
    <col min="9482" max="9482" width="9.140625" style="272"/>
    <col min="9483" max="9483" width="9.5703125" style="272" bestFit="1" customWidth="1"/>
    <col min="9484" max="9728" width="9.140625" style="272"/>
    <col min="9729" max="9729" width="4.5703125" style="272" customWidth="1"/>
    <col min="9730" max="9730" width="22.28515625" style="272" customWidth="1"/>
    <col min="9731" max="9731" width="7" style="272" customWidth="1"/>
    <col min="9732" max="9732" width="8.5703125" style="272" customWidth="1"/>
    <col min="9733" max="9733" width="7.28515625" style="272" customWidth="1"/>
    <col min="9734" max="9734" width="8.5703125" style="272" customWidth="1"/>
    <col min="9735" max="9735" width="6.7109375" style="272" customWidth="1"/>
    <col min="9736" max="9736" width="8.5703125" style="272" customWidth="1"/>
    <col min="9737" max="9737" width="10" style="272" customWidth="1"/>
    <col min="9738" max="9738" width="9.140625" style="272"/>
    <col min="9739" max="9739" width="9.5703125" style="272" bestFit="1" customWidth="1"/>
    <col min="9740" max="9984" width="9.140625" style="272"/>
    <col min="9985" max="9985" width="4.5703125" style="272" customWidth="1"/>
    <col min="9986" max="9986" width="22.28515625" style="272" customWidth="1"/>
    <col min="9987" max="9987" width="7" style="272" customWidth="1"/>
    <col min="9988" max="9988" width="8.5703125" style="272" customWidth="1"/>
    <col min="9989" max="9989" width="7.28515625" style="272" customWidth="1"/>
    <col min="9990" max="9990" width="8.5703125" style="272" customWidth="1"/>
    <col min="9991" max="9991" width="6.7109375" style="272" customWidth="1"/>
    <col min="9992" max="9992" width="8.5703125" style="272" customWidth="1"/>
    <col min="9993" max="9993" width="10" style="272" customWidth="1"/>
    <col min="9994" max="9994" width="9.140625" style="272"/>
    <col min="9995" max="9995" width="9.5703125" style="272" bestFit="1" customWidth="1"/>
    <col min="9996" max="10240" width="9.140625" style="272"/>
    <col min="10241" max="10241" width="4.5703125" style="272" customWidth="1"/>
    <col min="10242" max="10242" width="22.28515625" style="272" customWidth="1"/>
    <col min="10243" max="10243" width="7" style="272" customWidth="1"/>
    <col min="10244" max="10244" width="8.5703125" style="272" customWidth="1"/>
    <col min="10245" max="10245" width="7.28515625" style="272" customWidth="1"/>
    <col min="10246" max="10246" width="8.5703125" style="272" customWidth="1"/>
    <col min="10247" max="10247" width="6.7109375" style="272" customWidth="1"/>
    <col min="10248" max="10248" width="8.5703125" style="272" customWidth="1"/>
    <col min="10249" max="10249" width="10" style="272" customWidth="1"/>
    <col min="10250" max="10250" width="9.140625" style="272"/>
    <col min="10251" max="10251" width="9.5703125" style="272" bestFit="1" customWidth="1"/>
    <col min="10252" max="10496" width="9.140625" style="272"/>
    <col min="10497" max="10497" width="4.5703125" style="272" customWidth="1"/>
    <col min="10498" max="10498" width="22.28515625" style="272" customWidth="1"/>
    <col min="10499" max="10499" width="7" style="272" customWidth="1"/>
    <col min="10500" max="10500" width="8.5703125" style="272" customWidth="1"/>
    <col min="10501" max="10501" width="7.28515625" style="272" customWidth="1"/>
    <col min="10502" max="10502" width="8.5703125" style="272" customWidth="1"/>
    <col min="10503" max="10503" width="6.7109375" style="272" customWidth="1"/>
    <col min="10504" max="10504" width="8.5703125" style="272" customWidth="1"/>
    <col min="10505" max="10505" width="10" style="272" customWidth="1"/>
    <col min="10506" max="10506" width="9.140625" style="272"/>
    <col min="10507" max="10507" width="9.5703125" style="272" bestFit="1" customWidth="1"/>
    <col min="10508" max="10752" width="9.140625" style="272"/>
    <col min="10753" max="10753" width="4.5703125" style="272" customWidth="1"/>
    <col min="10754" max="10754" width="22.28515625" style="272" customWidth="1"/>
    <col min="10755" max="10755" width="7" style="272" customWidth="1"/>
    <col min="10756" max="10756" width="8.5703125" style="272" customWidth="1"/>
    <col min="10757" max="10757" width="7.28515625" style="272" customWidth="1"/>
    <col min="10758" max="10758" width="8.5703125" style="272" customWidth="1"/>
    <col min="10759" max="10759" width="6.7109375" style="272" customWidth="1"/>
    <col min="10760" max="10760" width="8.5703125" style="272" customWidth="1"/>
    <col min="10761" max="10761" width="10" style="272" customWidth="1"/>
    <col min="10762" max="10762" width="9.140625" style="272"/>
    <col min="10763" max="10763" width="9.5703125" style="272" bestFit="1" customWidth="1"/>
    <col min="10764" max="11008" width="9.140625" style="272"/>
    <col min="11009" max="11009" width="4.5703125" style="272" customWidth="1"/>
    <col min="11010" max="11010" width="22.28515625" style="272" customWidth="1"/>
    <col min="11011" max="11011" width="7" style="272" customWidth="1"/>
    <col min="11012" max="11012" width="8.5703125" style="272" customWidth="1"/>
    <col min="11013" max="11013" width="7.28515625" style="272" customWidth="1"/>
    <col min="11014" max="11014" width="8.5703125" style="272" customWidth="1"/>
    <col min="11015" max="11015" width="6.7109375" style="272" customWidth="1"/>
    <col min="11016" max="11016" width="8.5703125" style="272" customWidth="1"/>
    <col min="11017" max="11017" width="10" style="272" customWidth="1"/>
    <col min="11018" max="11018" width="9.140625" style="272"/>
    <col min="11019" max="11019" width="9.5703125" style="272" bestFit="1" customWidth="1"/>
    <col min="11020" max="11264" width="9.140625" style="272"/>
    <col min="11265" max="11265" width="4.5703125" style="272" customWidth="1"/>
    <col min="11266" max="11266" width="22.28515625" style="272" customWidth="1"/>
    <col min="11267" max="11267" width="7" style="272" customWidth="1"/>
    <col min="11268" max="11268" width="8.5703125" style="272" customWidth="1"/>
    <col min="11269" max="11269" width="7.28515625" style="272" customWidth="1"/>
    <col min="11270" max="11270" width="8.5703125" style="272" customWidth="1"/>
    <col min="11271" max="11271" width="6.7109375" style="272" customWidth="1"/>
    <col min="11272" max="11272" width="8.5703125" style="272" customWidth="1"/>
    <col min="11273" max="11273" width="10" style="272" customWidth="1"/>
    <col min="11274" max="11274" width="9.140625" style="272"/>
    <col min="11275" max="11275" width="9.5703125" style="272" bestFit="1" customWidth="1"/>
    <col min="11276" max="11520" width="9.140625" style="272"/>
    <col min="11521" max="11521" width="4.5703125" style="272" customWidth="1"/>
    <col min="11522" max="11522" width="22.28515625" style="272" customWidth="1"/>
    <col min="11523" max="11523" width="7" style="272" customWidth="1"/>
    <col min="11524" max="11524" width="8.5703125" style="272" customWidth="1"/>
    <col min="11525" max="11525" width="7.28515625" style="272" customWidth="1"/>
    <col min="11526" max="11526" width="8.5703125" style="272" customWidth="1"/>
    <col min="11527" max="11527" width="6.7109375" style="272" customWidth="1"/>
    <col min="11528" max="11528" width="8.5703125" style="272" customWidth="1"/>
    <col min="11529" max="11529" width="10" style="272" customWidth="1"/>
    <col min="11530" max="11530" width="9.140625" style="272"/>
    <col min="11531" max="11531" width="9.5703125" style="272" bestFit="1" customWidth="1"/>
    <col min="11532" max="11776" width="9.140625" style="272"/>
    <col min="11777" max="11777" width="4.5703125" style="272" customWidth="1"/>
    <col min="11778" max="11778" width="22.28515625" style="272" customWidth="1"/>
    <col min="11779" max="11779" width="7" style="272" customWidth="1"/>
    <col min="11780" max="11780" width="8.5703125" style="272" customWidth="1"/>
    <col min="11781" max="11781" width="7.28515625" style="272" customWidth="1"/>
    <col min="11782" max="11782" width="8.5703125" style="272" customWidth="1"/>
    <col min="11783" max="11783" width="6.7109375" style="272" customWidth="1"/>
    <col min="11784" max="11784" width="8.5703125" style="272" customWidth="1"/>
    <col min="11785" max="11785" width="10" style="272" customWidth="1"/>
    <col min="11786" max="11786" width="9.140625" style="272"/>
    <col min="11787" max="11787" width="9.5703125" style="272" bestFit="1" customWidth="1"/>
    <col min="11788" max="12032" width="9.140625" style="272"/>
    <col min="12033" max="12033" width="4.5703125" style="272" customWidth="1"/>
    <col min="12034" max="12034" width="22.28515625" style="272" customWidth="1"/>
    <col min="12035" max="12035" width="7" style="272" customWidth="1"/>
    <col min="12036" max="12036" width="8.5703125" style="272" customWidth="1"/>
    <col min="12037" max="12037" width="7.28515625" style="272" customWidth="1"/>
    <col min="12038" max="12038" width="8.5703125" style="272" customWidth="1"/>
    <col min="12039" max="12039" width="6.7109375" style="272" customWidth="1"/>
    <col min="12040" max="12040" width="8.5703125" style="272" customWidth="1"/>
    <col min="12041" max="12041" width="10" style="272" customWidth="1"/>
    <col min="12042" max="12042" width="9.140625" style="272"/>
    <col min="12043" max="12043" width="9.5703125" style="272" bestFit="1" customWidth="1"/>
    <col min="12044" max="12288" width="9.140625" style="272"/>
    <col min="12289" max="12289" width="4.5703125" style="272" customWidth="1"/>
    <col min="12290" max="12290" width="22.28515625" style="272" customWidth="1"/>
    <col min="12291" max="12291" width="7" style="272" customWidth="1"/>
    <col min="12292" max="12292" width="8.5703125" style="272" customWidth="1"/>
    <col min="12293" max="12293" width="7.28515625" style="272" customWidth="1"/>
    <col min="12294" max="12294" width="8.5703125" style="272" customWidth="1"/>
    <col min="12295" max="12295" width="6.7109375" style="272" customWidth="1"/>
    <col min="12296" max="12296" width="8.5703125" style="272" customWidth="1"/>
    <col min="12297" max="12297" width="10" style="272" customWidth="1"/>
    <col min="12298" max="12298" width="9.140625" style="272"/>
    <col min="12299" max="12299" width="9.5703125" style="272" bestFit="1" customWidth="1"/>
    <col min="12300" max="12544" width="9.140625" style="272"/>
    <col min="12545" max="12545" width="4.5703125" style="272" customWidth="1"/>
    <col min="12546" max="12546" width="22.28515625" style="272" customWidth="1"/>
    <col min="12547" max="12547" width="7" style="272" customWidth="1"/>
    <col min="12548" max="12548" width="8.5703125" style="272" customWidth="1"/>
    <col min="12549" max="12549" width="7.28515625" style="272" customWidth="1"/>
    <col min="12550" max="12550" width="8.5703125" style="272" customWidth="1"/>
    <col min="12551" max="12551" width="6.7109375" style="272" customWidth="1"/>
    <col min="12552" max="12552" width="8.5703125" style="272" customWidth="1"/>
    <col min="12553" max="12553" width="10" style="272" customWidth="1"/>
    <col min="12554" max="12554" width="9.140625" style="272"/>
    <col min="12555" max="12555" width="9.5703125" style="272" bestFit="1" customWidth="1"/>
    <col min="12556" max="12800" width="9.140625" style="272"/>
    <col min="12801" max="12801" width="4.5703125" style="272" customWidth="1"/>
    <col min="12802" max="12802" width="22.28515625" style="272" customWidth="1"/>
    <col min="12803" max="12803" width="7" style="272" customWidth="1"/>
    <col min="12804" max="12804" width="8.5703125" style="272" customWidth="1"/>
    <col min="12805" max="12805" width="7.28515625" style="272" customWidth="1"/>
    <col min="12806" max="12806" width="8.5703125" style="272" customWidth="1"/>
    <col min="12807" max="12807" width="6.7109375" style="272" customWidth="1"/>
    <col min="12808" max="12808" width="8.5703125" style="272" customWidth="1"/>
    <col min="12809" max="12809" width="10" style="272" customWidth="1"/>
    <col min="12810" max="12810" width="9.140625" style="272"/>
    <col min="12811" max="12811" width="9.5703125" style="272" bestFit="1" customWidth="1"/>
    <col min="12812" max="13056" width="9.140625" style="272"/>
    <col min="13057" max="13057" width="4.5703125" style="272" customWidth="1"/>
    <col min="13058" max="13058" width="22.28515625" style="272" customWidth="1"/>
    <col min="13059" max="13059" width="7" style="272" customWidth="1"/>
    <col min="13060" max="13060" width="8.5703125" style="272" customWidth="1"/>
    <col min="13061" max="13061" width="7.28515625" style="272" customWidth="1"/>
    <col min="13062" max="13062" width="8.5703125" style="272" customWidth="1"/>
    <col min="13063" max="13063" width="6.7109375" style="272" customWidth="1"/>
    <col min="13064" max="13064" width="8.5703125" style="272" customWidth="1"/>
    <col min="13065" max="13065" width="10" style="272" customWidth="1"/>
    <col min="13066" max="13066" width="9.140625" style="272"/>
    <col min="13067" max="13067" width="9.5703125" style="272" bestFit="1" customWidth="1"/>
    <col min="13068" max="13312" width="9.140625" style="272"/>
    <col min="13313" max="13313" width="4.5703125" style="272" customWidth="1"/>
    <col min="13314" max="13314" width="22.28515625" style="272" customWidth="1"/>
    <col min="13315" max="13315" width="7" style="272" customWidth="1"/>
    <col min="13316" max="13316" width="8.5703125" style="272" customWidth="1"/>
    <col min="13317" max="13317" width="7.28515625" style="272" customWidth="1"/>
    <col min="13318" max="13318" width="8.5703125" style="272" customWidth="1"/>
    <col min="13319" max="13319" width="6.7109375" style="272" customWidth="1"/>
    <col min="13320" max="13320" width="8.5703125" style="272" customWidth="1"/>
    <col min="13321" max="13321" width="10" style="272" customWidth="1"/>
    <col min="13322" max="13322" width="9.140625" style="272"/>
    <col min="13323" max="13323" width="9.5703125" style="272" bestFit="1" customWidth="1"/>
    <col min="13324" max="13568" width="9.140625" style="272"/>
    <col min="13569" max="13569" width="4.5703125" style="272" customWidth="1"/>
    <col min="13570" max="13570" width="22.28515625" style="272" customWidth="1"/>
    <col min="13571" max="13571" width="7" style="272" customWidth="1"/>
    <col min="13572" max="13572" width="8.5703125" style="272" customWidth="1"/>
    <col min="13573" max="13573" width="7.28515625" style="272" customWidth="1"/>
    <col min="13574" max="13574" width="8.5703125" style="272" customWidth="1"/>
    <col min="13575" max="13575" width="6.7109375" style="272" customWidth="1"/>
    <col min="13576" max="13576" width="8.5703125" style="272" customWidth="1"/>
    <col min="13577" max="13577" width="10" style="272" customWidth="1"/>
    <col min="13578" max="13578" width="9.140625" style="272"/>
    <col min="13579" max="13579" width="9.5703125" style="272" bestFit="1" customWidth="1"/>
    <col min="13580" max="13824" width="9.140625" style="272"/>
    <col min="13825" max="13825" width="4.5703125" style="272" customWidth="1"/>
    <col min="13826" max="13826" width="22.28515625" style="272" customWidth="1"/>
    <col min="13827" max="13827" width="7" style="272" customWidth="1"/>
    <col min="13828" max="13828" width="8.5703125" style="272" customWidth="1"/>
    <col min="13829" max="13829" width="7.28515625" style="272" customWidth="1"/>
    <col min="13830" max="13830" width="8.5703125" style="272" customWidth="1"/>
    <col min="13831" max="13831" width="6.7109375" style="272" customWidth="1"/>
    <col min="13832" max="13832" width="8.5703125" style="272" customWidth="1"/>
    <col min="13833" max="13833" width="10" style="272" customWidth="1"/>
    <col min="13834" max="13834" width="9.140625" style="272"/>
    <col min="13835" max="13835" width="9.5703125" style="272" bestFit="1" customWidth="1"/>
    <col min="13836" max="14080" width="9.140625" style="272"/>
    <col min="14081" max="14081" width="4.5703125" style="272" customWidth="1"/>
    <col min="14082" max="14082" width="22.28515625" style="272" customWidth="1"/>
    <col min="14083" max="14083" width="7" style="272" customWidth="1"/>
    <col min="14084" max="14084" width="8.5703125" style="272" customWidth="1"/>
    <col min="14085" max="14085" width="7.28515625" style="272" customWidth="1"/>
    <col min="14086" max="14086" width="8.5703125" style="272" customWidth="1"/>
    <col min="14087" max="14087" width="6.7109375" style="272" customWidth="1"/>
    <col min="14088" max="14088" width="8.5703125" style="272" customWidth="1"/>
    <col min="14089" max="14089" width="10" style="272" customWidth="1"/>
    <col min="14090" max="14090" width="9.140625" style="272"/>
    <col min="14091" max="14091" width="9.5703125" style="272" bestFit="1" customWidth="1"/>
    <col min="14092" max="14336" width="9.140625" style="272"/>
    <col min="14337" max="14337" width="4.5703125" style="272" customWidth="1"/>
    <col min="14338" max="14338" width="22.28515625" style="272" customWidth="1"/>
    <col min="14339" max="14339" width="7" style="272" customWidth="1"/>
    <col min="14340" max="14340" width="8.5703125" style="272" customWidth="1"/>
    <col min="14341" max="14341" width="7.28515625" style="272" customWidth="1"/>
    <col min="14342" max="14342" width="8.5703125" style="272" customWidth="1"/>
    <col min="14343" max="14343" width="6.7109375" style="272" customWidth="1"/>
    <col min="14344" max="14344" width="8.5703125" style="272" customWidth="1"/>
    <col min="14345" max="14345" width="10" style="272" customWidth="1"/>
    <col min="14346" max="14346" width="9.140625" style="272"/>
    <col min="14347" max="14347" width="9.5703125" style="272" bestFit="1" customWidth="1"/>
    <col min="14348" max="14592" width="9.140625" style="272"/>
    <col min="14593" max="14593" width="4.5703125" style="272" customWidth="1"/>
    <col min="14594" max="14594" width="22.28515625" style="272" customWidth="1"/>
    <col min="14595" max="14595" width="7" style="272" customWidth="1"/>
    <col min="14596" max="14596" width="8.5703125" style="272" customWidth="1"/>
    <col min="14597" max="14597" width="7.28515625" style="272" customWidth="1"/>
    <col min="14598" max="14598" width="8.5703125" style="272" customWidth="1"/>
    <col min="14599" max="14599" width="6.7109375" style="272" customWidth="1"/>
    <col min="14600" max="14600" width="8.5703125" style="272" customWidth="1"/>
    <col min="14601" max="14601" width="10" style="272" customWidth="1"/>
    <col min="14602" max="14602" width="9.140625" style="272"/>
    <col min="14603" max="14603" width="9.5703125" style="272" bestFit="1" customWidth="1"/>
    <col min="14604" max="14848" width="9.140625" style="272"/>
    <col min="14849" max="14849" width="4.5703125" style="272" customWidth="1"/>
    <col min="14850" max="14850" width="22.28515625" style="272" customWidth="1"/>
    <col min="14851" max="14851" width="7" style="272" customWidth="1"/>
    <col min="14852" max="14852" width="8.5703125" style="272" customWidth="1"/>
    <col min="14853" max="14853" width="7.28515625" style="272" customWidth="1"/>
    <col min="14854" max="14854" width="8.5703125" style="272" customWidth="1"/>
    <col min="14855" max="14855" width="6.7109375" style="272" customWidth="1"/>
    <col min="14856" max="14856" width="8.5703125" style="272" customWidth="1"/>
    <col min="14857" max="14857" width="10" style="272" customWidth="1"/>
    <col min="14858" max="14858" width="9.140625" style="272"/>
    <col min="14859" max="14859" width="9.5703125" style="272" bestFit="1" customWidth="1"/>
    <col min="14860" max="15104" width="9.140625" style="272"/>
    <col min="15105" max="15105" width="4.5703125" style="272" customWidth="1"/>
    <col min="15106" max="15106" width="22.28515625" style="272" customWidth="1"/>
    <col min="15107" max="15107" width="7" style="272" customWidth="1"/>
    <col min="15108" max="15108" width="8.5703125" style="272" customWidth="1"/>
    <col min="15109" max="15109" width="7.28515625" style="272" customWidth="1"/>
    <col min="15110" max="15110" width="8.5703125" style="272" customWidth="1"/>
    <col min="15111" max="15111" width="6.7109375" style="272" customWidth="1"/>
    <col min="15112" max="15112" width="8.5703125" style="272" customWidth="1"/>
    <col min="15113" max="15113" width="10" style="272" customWidth="1"/>
    <col min="15114" max="15114" width="9.140625" style="272"/>
    <col min="15115" max="15115" width="9.5703125" style="272" bestFit="1" customWidth="1"/>
    <col min="15116" max="15360" width="9.140625" style="272"/>
    <col min="15361" max="15361" width="4.5703125" style="272" customWidth="1"/>
    <col min="15362" max="15362" width="22.28515625" style="272" customWidth="1"/>
    <col min="15363" max="15363" width="7" style="272" customWidth="1"/>
    <col min="15364" max="15364" width="8.5703125" style="272" customWidth="1"/>
    <col min="15365" max="15365" width="7.28515625" style="272" customWidth="1"/>
    <col min="15366" max="15366" width="8.5703125" style="272" customWidth="1"/>
    <col min="15367" max="15367" width="6.7109375" style="272" customWidth="1"/>
    <col min="15368" max="15368" width="8.5703125" style="272" customWidth="1"/>
    <col min="15369" max="15369" width="10" style="272" customWidth="1"/>
    <col min="15370" max="15370" width="9.140625" style="272"/>
    <col min="15371" max="15371" width="9.5703125" style="272" bestFit="1" customWidth="1"/>
    <col min="15372" max="15616" width="9.140625" style="272"/>
    <col min="15617" max="15617" width="4.5703125" style="272" customWidth="1"/>
    <col min="15618" max="15618" width="22.28515625" style="272" customWidth="1"/>
    <col min="15619" max="15619" width="7" style="272" customWidth="1"/>
    <col min="15620" max="15620" width="8.5703125" style="272" customWidth="1"/>
    <col min="15621" max="15621" width="7.28515625" style="272" customWidth="1"/>
    <col min="15622" max="15622" width="8.5703125" style="272" customWidth="1"/>
    <col min="15623" max="15623" width="6.7109375" style="272" customWidth="1"/>
    <col min="15624" max="15624" width="8.5703125" style="272" customWidth="1"/>
    <col min="15625" max="15625" width="10" style="272" customWidth="1"/>
    <col min="15626" max="15626" width="9.140625" style="272"/>
    <col min="15627" max="15627" width="9.5703125" style="272" bestFit="1" customWidth="1"/>
    <col min="15628" max="15872" width="9.140625" style="272"/>
    <col min="15873" max="15873" width="4.5703125" style="272" customWidth="1"/>
    <col min="15874" max="15874" width="22.28515625" style="272" customWidth="1"/>
    <col min="15875" max="15875" width="7" style="272" customWidth="1"/>
    <col min="15876" max="15876" width="8.5703125" style="272" customWidth="1"/>
    <col min="15877" max="15877" width="7.28515625" style="272" customWidth="1"/>
    <col min="15878" max="15878" width="8.5703125" style="272" customWidth="1"/>
    <col min="15879" max="15879" width="6.7109375" style="272" customWidth="1"/>
    <col min="15880" max="15880" width="8.5703125" style="272" customWidth="1"/>
    <col min="15881" max="15881" width="10" style="272" customWidth="1"/>
    <col min="15882" max="15882" width="9.140625" style="272"/>
    <col min="15883" max="15883" width="9.5703125" style="272" bestFit="1" customWidth="1"/>
    <col min="15884" max="16128" width="9.140625" style="272"/>
    <col min="16129" max="16129" width="4.5703125" style="272" customWidth="1"/>
    <col min="16130" max="16130" width="22.28515625" style="272" customWidth="1"/>
    <col min="16131" max="16131" width="7" style="272" customWidth="1"/>
    <col min="16132" max="16132" width="8.5703125" style="272" customWidth="1"/>
    <col min="16133" max="16133" width="7.28515625" style="272" customWidth="1"/>
    <col min="16134" max="16134" width="8.5703125" style="272" customWidth="1"/>
    <col min="16135" max="16135" width="6.7109375" style="272" customWidth="1"/>
    <col min="16136" max="16136" width="8.5703125" style="272" customWidth="1"/>
    <col min="16137" max="16137" width="10" style="272" customWidth="1"/>
    <col min="16138" max="16138" width="9.140625" style="272"/>
    <col min="16139" max="16139" width="9.5703125" style="272" bestFit="1" customWidth="1"/>
    <col min="16140" max="16384" width="9.140625" style="272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spans="1:11" ht="13.5" customHeight="1"/>
    <row r="34" spans="1:11" ht="13.5" customHeight="1"/>
    <row r="35" spans="1:11" ht="13.5" customHeight="1"/>
    <row r="36" spans="1:11" ht="24.75" customHeight="1">
      <c r="A36" s="473" t="s">
        <v>373</v>
      </c>
      <c r="B36" s="473"/>
      <c r="C36" s="473"/>
      <c r="D36" s="473"/>
      <c r="E36" s="473"/>
      <c r="F36" s="473"/>
      <c r="G36" s="473"/>
      <c r="H36" s="473"/>
      <c r="I36" s="473"/>
    </row>
    <row r="37" spans="1:11" ht="12" customHeight="1">
      <c r="A37" s="275"/>
      <c r="B37" s="245" t="s">
        <v>114</v>
      </c>
      <c r="C37" s="275"/>
      <c r="D37" s="275"/>
      <c r="E37" s="276"/>
      <c r="F37" s="277"/>
      <c r="G37" s="277"/>
      <c r="H37" s="275"/>
      <c r="I37" s="278"/>
    </row>
    <row r="38" spans="1:11" ht="14.25" customHeight="1">
      <c r="A38" s="474"/>
      <c r="B38" s="475"/>
      <c r="C38" s="478" t="s">
        <v>374</v>
      </c>
      <c r="D38" s="479"/>
      <c r="E38" s="478" t="s">
        <v>375</v>
      </c>
      <c r="F38" s="479"/>
      <c r="G38" s="478" t="s">
        <v>192</v>
      </c>
      <c r="H38" s="479"/>
      <c r="I38" s="466" t="s">
        <v>376</v>
      </c>
      <c r="J38" s="466" t="s">
        <v>377</v>
      </c>
    </row>
    <row r="39" spans="1:11" ht="27" customHeight="1">
      <c r="A39" s="476"/>
      <c r="B39" s="477"/>
      <c r="C39" s="279" t="s">
        <v>378</v>
      </c>
      <c r="D39" s="279" t="s">
        <v>379</v>
      </c>
      <c r="E39" s="280" t="s">
        <v>378</v>
      </c>
      <c r="F39" s="281" t="s">
        <v>380</v>
      </c>
      <c r="G39" s="281" t="s">
        <v>378</v>
      </c>
      <c r="H39" s="279" t="s">
        <v>380</v>
      </c>
      <c r="I39" s="467"/>
      <c r="J39" s="467"/>
    </row>
    <row r="40" spans="1:11">
      <c r="A40" s="468" t="s">
        <v>381</v>
      </c>
      <c r="B40" s="469"/>
      <c r="C40" s="282">
        <f t="shared" ref="C40:H40" si="0">SUM(C41:C57)</f>
        <v>347</v>
      </c>
      <c r="D40" s="283">
        <f t="shared" si="0"/>
        <v>100</v>
      </c>
      <c r="E40" s="284">
        <f t="shared" si="0"/>
        <v>272</v>
      </c>
      <c r="F40" s="285">
        <f t="shared" si="0"/>
        <v>100</v>
      </c>
      <c r="G40" s="286">
        <f t="shared" si="0"/>
        <v>267</v>
      </c>
      <c r="H40" s="283">
        <f t="shared" si="0"/>
        <v>99.999999999999986</v>
      </c>
      <c r="I40" s="287">
        <f>SUM(G40/E40*100)</f>
        <v>98.161764705882348</v>
      </c>
      <c r="J40" s="288">
        <f>SUM(G40/C40*100)</f>
        <v>76.945244956772328</v>
      </c>
    </row>
    <row r="41" spans="1:11" ht="22.5" customHeight="1">
      <c r="A41" s="470" t="s">
        <v>382</v>
      </c>
      <c r="B41" s="289" t="s">
        <v>383</v>
      </c>
      <c r="C41" s="286">
        <v>145</v>
      </c>
      <c r="D41" s="283">
        <f>C41/C40*100</f>
        <v>41.786743515850148</v>
      </c>
      <c r="E41" s="284">
        <v>22</v>
      </c>
      <c r="F41" s="285">
        <f>E41/E40*100</f>
        <v>8.0882352941176467</v>
      </c>
      <c r="G41" s="286">
        <v>5</v>
      </c>
      <c r="H41" s="283">
        <f>G41/G40*100</f>
        <v>1.8726591760299627</v>
      </c>
      <c r="I41" s="290">
        <f>SUM(G41/E41*100)</f>
        <v>22.727272727272727</v>
      </c>
      <c r="J41" s="290">
        <f>SUM(G41/C41*100)</f>
        <v>3.4482758620689653</v>
      </c>
      <c r="K41" s="291"/>
    </row>
    <row r="42" spans="1:11" ht="14.25" customHeight="1">
      <c r="A42" s="471"/>
      <c r="B42" s="292" t="s">
        <v>384</v>
      </c>
      <c r="C42" s="293">
        <v>58</v>
      </c>
      <c r="D42" s="290">
        <f>C42/C40*100</f>
        <v>16.714697406340058</v>
      </c>
      <c r="E42" s="294">
        <v>25</v>
      </c>
      <c r="F42" s="156">
        <f>E42/E40*100</f>
        <v>9.1911764705882355</v>
      </c>
      <c r="G42" s="293">
        <v>24</v>
      </c>
      <c r="H42" s="290">
        <f>G42/G40*100</f>
        <v>8.9887640449438209</v>
      </c>
      <c r="I42" s="290">
        <f>SUM(G42/E42*100)</f>
        <v>96</v>
      </c>
      <c r="J42" s="290">
        <f>SUM(G42/C42*100)</f>
        <v>41.379310344827587</v>
      </c>
    </row>
    <row r="43" spans="1:11" ht="14.25" customHeight="1">
      <c r="A43" s="471"/>
      <c r="B43" s="292" t="s">
        <v>385</v>
      </c>
      <c r="C43" s="293">
        <v>3</v>
      </c>
      <c r="D43" s="290">
        <f>C43/C40*100</f>
        <v>0.86455331412103753</v>
      </c>
      <c r="E43" s="294">
        <v>0</v>
      </c>
      <c r="F43" s="156">
        <f>E43/E40*100</f>
        <v>0</v>
      </c>
      <c r="G43" s="293">
        <v>3</v>
      </c>
      <c r="H43" s="290">
        <f>G43/G40*100</f>
        <v>1.1235955056179776</v>
      </c>
      <c r="I43" s="290">
        <v>0</v>
      </c>
      <c r="J43" s="290">
        <f t="shared" ref="J43:J52" si="1">SUM(G43/C43*100)</f>
        <v>100</v>
      </c>
    </row>
    <row r="44" spans="1:11" ht="14.25" customHeight="1">
      <c r="A44" s="471"/>
      <c r="B44" s="292" t="s">
        <v>386</v>
      </c>
      <c r="C44" s="293">
        <v>31</v>
      </c>
      <c r="D44" s="290">
        <f>C44/C40*100</f>
        <v>8.93371757925072</v>
      </c>
      <c r="E44" s="294">
        <v>32</v>
      </c>
      <c r="F44" s="156">
        <f>E44/E40*100</f>
        <v>11.76470588235294</v>
      </c>
      <c r="G44" s="293">
        <v>22</v>
      </c>
      <c r="H44" s="290">
        <f>G44/G40*100</f>
        <v>8.239700374531834</v>
      </c>
      <c r="I44" s="290">
        <f t="shared" ref="I44:I53" si="2">SUM(G44/E44*100)</f>
        <v>68.75</v>
      </c>
      <c r="J44" s="290">
        <v>0</v>
      </c>
    </row>
    <row r="45" spans="1:11" ht="14.25" customHeight="1">
      <c r="A45" s="471"/>
      <c r="B45" s="292" t="s">
        <v>387</v>
      </c>
      <c r="C45" s="293">
        <v>18</v>
      </c>
      <c r="D45" s="290">
        <f>C45/C40*100</f>
        <v>5.1873198847262252</v>
      </c>
      <c r="E45" s="294">
        <v>57</v>
      </c>
      <c r="F45" s="156">
        <f>E45/E40*100</f>
        <v>20.955882352941178</v>
      </c>
      <c r="G45" s="293">
        <v>61</v>
      </c>
      <c r="H45" s="290">
        <f>G45/G40*100</f>
        <v>22.846441947565545</v>
      </c>
      <c r="I45" s="290">
        <f t="shared" si="2"/>
        <v>107.01754385964912</v>
      </c>
      <c r="J45" s="290">
        <f t="shared" si="1"/>
        <v>338.88888888888886</v>
      </c>
    </row>
    <row r="46" spans="1:11" ht="14.25" customHeight="1">
      <c r="A46" s="471"/>
      <c r="B46" s="292" t="s">
        <v>388</v>
      </c>
      <c r="C46" s="293">
        <v>0</v>
      </c>
      <c r="D46" s="290">
        <f>C46/C40*100</f>
        <v>0</v>
      </c>
      <c r="E46" s="294">
        <v>2</v>
      </c>
      <c r="F46" s="156">
        <f>E46/E40*100</f>
        <v>0.73529411764705876</v>
      </c>
      <c r="G46" s="293">
        <v>0</v>
      </c>
      <c r="H46" s="290">
        <f>G46/G40*100</f>
        <v>0</v>
      </c>
      <c r="I46" s="290">
        <v>0</v>
      </c>
      <c r="J46" s="290">
        <v>0</v>
      </c>
    </row>
    <row r="47" spans="1:11" ht="14.25" customHeight="1">
      <c r="A47" s="471"/>
      <c r="B47" s="292" t="s">
        <v>389</v>
      </c>
      <c r="C47" s="293">
        <v>0</v>
      </c>
      <c r="D47" s="290">
        <f>C47/C40*100</f>
        <v>0</v>
      </c>
      <c r="E47" s="294">
        <v>1</v>
      </c>
      <c r="F47" s="156">
        <f>E47/E40*100</f>
        <v>0.36764705882352938</v>
      </c>
      <c r="G47" s="293">
        <v>0</v>
      </c>
      <c r="H47" s="290">
        <f>G47/G40*100</f>
        <v>0</v>
      </c>
      <c r="I47" s="290">
        <f t="shared" si="2"/>
        <v>0</v>
      </c>
      <c r="J47" s="290">
        <v>0</v>
      </c>
    </row>
    <row r="48" spans="1:11" ht="14.25" customHeight="1">
      <c r="A48" s="471"/>
      <c r="B48" s="292" t="s">
        <v>390</v>
      </c>
      <c r="C48" s="293">
        <v>0</v>
      </c>
      <c r="D48" s="290">
        <f>C48/C40*100</f>
        <v>0</v>
      </c>
      <c r="E48" s="294">
        <v>1</v>
      </c>
      <c r="F48" s="156">
        <f>E48/E40*100</f>
        <v>0.36764705882352938</v>
      </c>
      <c r="G48" s="293">
        <v>0</v>
      </c>
      <c r="H48" s="290">
        <f>G48/G40*100</f>
        <v>0</v>
      </c>
      <c r="I48" s="290">
        <v>0</v>
      </c>
      <c r="J48" s="290">
        <v>0</v>
      </c>
    </row>
    <row r="49" spans="1:11" ht="14.25" customHeight="1">
      <c r="A49" s="471"/>
      <c r="B49" s="292" t="s">
        <v>391</v>
      </c>
      <c r="C49" s="293">
        <v>3</v>
      </c>
      <c r="D49" s="290">
        <f>C49/C40*100</f>
        <v>0.86455331412103753</v>
      </c>
      <c r="E49" s="294">
        <v>0</v>
      </c>
      <c r="F49" s="156">
        <f>E49/E40*100</f>
        <v>0</v>
      </c>
      <c r="G49" s="293">
        <v>4</v>
      </c>
      <c r="H49" s="290">
        <f>G49/G40*100</f>
        <v>1.4981273408239701</v>
      </c>
      <c r="I49" s="290">
        <v>0</v>
      </c>
      <c r="J49" s="290">
        <v>0</v>
      </c>
    </row>
    <row r="50" spans="1:11" ht="14.25" customHeight="1">
      <c r="A50" s="471"/>
      <c r="B50" s="292" t="s">
        <v>392</v>
      </c>
      <c r="C50" s="293">
        <v>12</v>
      </c>
      <c r="D50" s="290">
        <f>C50/C40*100</f>
        <v>3.4582132564841501</v>
      </c>
      <c r="E50" s="294">
        <v>14</v>
      </c>
      <c r="F50" s="156">
        <f>E50/E40*100</f>
        <v>5.1470588235294112</v>
      </c>
      <c r="G50" s="293">
        <v>26</v>
      </c>
      <c r="H50" s="290">
        <f>G50/G40*100</f>
        <v>9.7378277153558059</v>
      </c>
      <c r="I50" s="290">
        <f t="shared" si="2"/>
        <v>185.71428571428572</v>
      </c>
      <c r="J50" s="290">
        <f t="shared" si="1"/>
        <v>216.66666666666666</v>
      </c>
      <c r="K50" s="291"/>
    </row>
    <row r="51" spans="1:11" ht="14.25" customHeight="1">
      <c r="A51" s="471"/>
      <c r="B51" s="292" t="s">
        <v>393</v>
      </c>
      <c r="C51" s="293">
        <v>20</v>
      </c>
      <c r="D51" s="290">
        <f>C51/C40*100</f>
        <v>5.7636887608069163</v>
      </c>
      <c r="E51" s="294">
        <v>41</v>
      </c>
      <c r="F51" s="156">
        <f>E51/E40*100</f>
        <v>15.073529411764705</v>
      </c>
      <c r="G51" s="293">
        <v>45</v>
      </c>
      <c r="H51" s="290">
        <f>G51/G40*100</f>
        <v>16.853932584269664</v>
      </c>
      <c r="I51" s="290">
        <f t="shared" si="2"/>
        <v>109.75609756097562</v>
      </c>
      <c r="J51" s="290">
        <f t="shared" si="1"/>
        <v>225</v>
      </c>
    </row>
    <row r="52" spans="1:11">
      <c r="A52" s="471"/>
      <c r="B52" s="295" t="s">
        <v>394</v>
      </c>
      <c r="C52" s="293">
        <v>52</v>
      </c>
      <c r="D52" s="290">
        <f>C52/C40*100</f>
        <v>14.985590778097983</v>
      </c>
      <c r="E52" s="294">
        <v>72</v>
      </c>
      <c r="F52" s="156">
        <f>E52/E40*100</f>
        <v>26.47058823529412</v>
      </c>
      <c r="G52" s="293">
        <v>63</v>
      </c>
      <c r="H52" s="290">
        <f>G52/G40*100</f>
        <v>23.595505617977526</v>
      </c>
      <c r="I52" s="290">
        <f t="shared" si="2"/>
        <v>87.5</v>
      </c>
      <c r="J52" s="290">
        <f t="shared" si="1"/>
        <v>121.15384615384615</v>
      </c>
    </row>
    <row r="53" spans="1:11" ht="14.25" customHeight="1">
      <c r="A53" s="471"/>
      <c r="B53" s="292" t="s">
        <v>395</v>
      </c>
      <c r="C53" s="293">
        <v>4</v>
      </c>
      <c r="D53" s="290">
        <f>C53/C40*100</f>
        <v>1.1527377521613833</v>
      </c>
      <c r="E53" s="294">
        <v>3</v>
      </c>
      <c r="F53" s="156">
        <f>E53/E40*100</f>
        <v>1.1029411764705883</v>
      </c>
      <c r="G53" s="293">
        <v>1</v>
      </c>
      <c r="H53" s="290">
        <f>G53/G40*100</f>
        <v>0.37453183520599254</v>
      </c>
      <c r="I53" s="290">
        <f t="shared" si="2"/>
        <v>33.333333333333329</v>
      </c>
      <c r="J53" s="290">
        <v>0</v>
      </c>
    </row>
    <row r="54" spans="1:11" ht="14.25" customHeight="1">
      <c r="A54" s="471"/>
      <c r="B54" s="292" t="s">
        <v>396</v>
      </c>
      <c r="C54" s="293">
        <v>0</v>
      </c>
      <c r="D54" s="290">
        <f>C54/C40*100</f>
        <v>0</v>
      </c>
      <c r="E54" s="294">
        <v>0</v>
      </c>
      <c r="F54" s="156">
        <f>E54/E40*100</f>
        <v>0</v>
      </c>
      <c r="G54" s="293">
        <v>3</v>
      </c>
      <c r="H54" s="290">
        <f>G54/G40*100</f>
        <v>1.1235955056179776</v>
      </c>
      <c r="I54" s="290">
        <v>0</v>
      </c>
      <c r="J54" s="290">
        <v>0</v>
      </c>
    </row>
    <row r="55" spans="1:11" ht="14.25" customHeight="1">
      <c r="A55" s="471"/>
      <c r="B55" s="292" t="s">
        <v>397</v>
      </c>
      <c r="C55" s="293">
        <v>0</v>
      </c>
      <c r="D55" s="290">
        <f>C55/C40*100</f>
        <v>0</v>
      </c>
      <c r="E55" s="294">
        <v>0</v>
      </c>
      <c r="F55" s="156">
        <f>E55/E40*100</f>
        <v>0</v>
      </c>
      <c r="G55" s="293">
        <v>2</v>
      </c>
      <c r="H55" s="290">
        <f>G55/G40*100</f>
        <v>0.74906367041198507</v>
      </c>
      <c r="I55" s="290">
        <v>0</v>
      </c>
      <c r="J55" s="290">
        <v>0</v>
      </c>
    </row>
    <row r="56" spans="1:11" ht="28.5" customHeight="1">
      <c r="A56" s="471"/>
      <c r="B56" s="292" t="s">
        <v>398</v>
      </c>
      <c r="C56" s="293">
        <v>1</v>
      </c>
      <c r="D56" s="290">
        <f>C56/C40*100</f>
        <v>0.28818443804034583</v>
      </c>
      <c r="E56" s="294">
        <v>0</v>
      </c>
      <c r="F56" s="156">
        <f>E56/E40*100</f>
        <v>0</v>
      </c>
      <c r="G56" s="293">
        <v>8</v>
      </c>
      <c r="H56" s="290">
        <f>G56/G40*100</f>
        <v>2.9962546816479403</v>
      </c>
      <c r="I56" s="290">
        <v>0</v>
      </c>
      <c r="J56" s="290">
        <v>0</v>
      </c>
      <c r="K56" s="291"/>
    </row>
    <row r="57" spans="1:11" ht="15" customHeight="1">
      <c r="A57" s="472"/>
      <c r="B57" s="296" t="s">
        <v>399</v>
      </c>
      <c r="C57" s="297">
        <v>0</v>
      </c>
      <c r="D57" s="162">
        <f>C57/C40*100</f>
        <v>0</v>
      </c>
      <c r="E57" s="298">
        <v>2</v>
      </c>
      <c r="F57" s="161">
        <f>E57/E40*100</f>
        <v>0.73529411764705876</v>
      </c>
      <c r="G57" s="297">
        <v>0</v>
      </c>
      <c r="H57" s="162">
        <f>G57/G40*100</f>
        <v>0</v>
      </c>
      <c r="I57" s="162">
        <v>0</v>
      </c>
      <c r="J57" s="162">
        <v>0</v>
      </c>
    </row>
    <row r="58" spans="1:11">
      <c r="K58" s="291"/>
    </row>
  </sheetData>
  <mergeCells count="9">
    <mergeCell ref="J38:J39"/>
    <mergeCell ref="A40:B40"/>
    <mergeCell ref="A41:A57"/>
    <mergeCell ref="A36:I36"/>
    <mergeCell ref="A38:B39"/>
    <mergeCell ref="C38:D38"/>
    <mergeCell ref="E38:F38"/>
    <mergeCell ref="G38:H38"/>
    <mergeCell ref="I38:I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K7" sqref="K7"/>
    </sheetView>
  </sheetViews>
  <sheetFormatPr defaultRowHeight="15"/>
  <sheetData>
    <row r="1" spans="1:21" s="299" customFormat="1" ht="15" customHeight="1">
      <c r="A1" s="492" t="s">
        <v>400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</row>
    <row r="2" spans="1:21" s="299" customFormat="1" ht="14.25" customHeight="1">
      <c r="A2" s="300" t="s">
        <v>401</v>
      </c>
      <c r="B2" s="301"/>
      <c r="C2" s="301"/>
      <c r="D2" s="301"/>
      <c r="E2" s="301"/>
      <c r="F2" s="302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pans="1:21" s="305" customFormat="1" ht="12.75" customHeight="1">
      <c r="A3" s="303"/>
      <c r="B3" s="482" t="s">
        <v>402</v>
      </c>
      <c r="C3" s="493" t="s">
        <v>403</v>
      </c>
      <c r="D3" s="480" t="s">
        <v>404</v>
      </c>
      <c r="E3" s="482" t="s">
        <v>405</v>
      </c>
      <c r="F3" s="494" t="s">
        <v>406</v>
      </c>
      <c r="G3" s="482" t="s">
        <v>407</v>
      </c>
      <c r="H3" s="482" t="s">
        <v>408</v>
      </c>
      <c r="I3" s="482" t="s">
        <v>409</v>
      </c>
      <c r="J3" s="482" t="s">
        <v>410</v>
      </c>
      <c r="K3" s="304"/>
      <c r="L3" s="482" t="s">
        <v>411</v>
      </c>
      <c r="M3" s="484" t="s">
        <v>412</v>
      </c>
      <c r="N3" s="486" t="s">
        <v>413</v>
      </c>
      <c r="O3" s="488" t="s">
        <v>414</v>
      </c>
      <c r="P3" s="490" t="s">
        <v>415</v>
      </c>
      <c r="Q3" s="480" t="s">
        <v>416</v>
      </c>
      <c r="R3" s="480" t="s">
        <v>417</v>
      </c>
      <c r="S3" s="482" t="s">
        <v>418</v>
      </c>
      <c r="T3" s="482" t="s">
        <v>419</v>
      </c>
    </row>
    <row r="4" spans="1:21" s="299" customFormat="1" ht="63.75" customHeight="1">
      <c r="A4" s="306" t="s">
        <v>420</v>
      </c>
      <c r="B4" s="483"/>
      <c r="C4" s="482"/>
      <c r="D4" s="481"/>
      <c r="E4" s="483"/>
      <c r="F4" s="495"/>
      <c r="G4" s="483"/>
      <c r="H4" s="483"/>
      <c r="I4" s="483"/>
      <c r="J4" s="483"/>
      <c r="K4" s="308" t="s">
        <v>421</v>
      </c>
      <c r="L4" s="483"/>
      <c r="M4" s="485"/>
      <c r="N4" s="487"/>
      <c r="O4" s="489"/>
      <c r="P4" s="491"/>
      <c r="Q4" s="481"/>
      <c r="R4" s="481"/>
      <c r="S4" s="483"/>
      <c r="T4" s="483"/>
    </row>
    <row r="5" spans="1:21" s="313" customFormat="1" ht="14.25" customHeight="1">
      <c r="A5" s="37" t="s">
        <v>51</v>
      </c>
      <c r="B5" s="309">
        <v>1053</v>
      </c>
      <c r="C5" s="234">
        <f>D5/B5*10000</f>
        <v>94.966761633428291</v>
      </c>
      <c r="D5" s="310">
        <f>SUM(G5:T5)</f>
        <v>10</v>
      </c>
      <c r="E5" s="311">
        <v>4</v>
      </c>
      <c r="F5" s="312">
        <v>39400</v>
      </c>
      <c r="G5" s="311" t="s">
        <v>340</v>
      </c>
      <c r="H5" s="311" t="s">
        <v>340</v>
      </c>
      <c r="I5" s="311" t="s">
        <v>340</v>
      </c>
      <c r="J5" s="311" t="s">
        <v>340</v>
      </c>
      <c r="K5" s="311" t="s">
        <v>340</v>
      </c>
      <c r="L5" s="311" t="s">
        <v>340</v>
      </c>
      <c r="M5" s="311">
        <v>1</v>
      </c>
      <c r="N5" s="311" t="s">
        <v>340</v>
      </c>
      <c r="O5" s="311">
        <v>5</v>
      </c>
      <c r="P5" s="311">
        <v>4</v>
      </c>
      <c r="Q5" s="311" t="s">
        <v>340</v>
      </c>
      <c r="R5" s="311" t="s">
        <v>340</v>
      </c>
      <c r="S5" s="311" t="s">
        <v>340</v>
      </c>
      <c r="T5" s="311" t="s">
        <v>340</v>
      </c>
    </row>
    <row r="6" spans="1:21" s="313" customFormat="1" ht="14.25" customHeight="1">
      <c r="A6" s="41" t="s">
        <v>52</v>
      </c>
      <c r="B6" s="314">
        <v>1300</v>
      </c>
      <c r="C6" s="240">
        <f t="shared" ref="C6:C19" si="0">D6/B6*10000</f>
        <v>107.69230769230769</v>
      </c>
      <c r="D6" s="315">
        <f t="shared" ref="D6:D20" si="1">SUM(G6:T6)</f>
        <v>14</v>
      </c>
      <c r="E6" s="315">
        <v>6</v>
      </c>
      <c r="F6" s="316">
        <v>31000</v>
      </c>
      <c r="G6" s="315" t="s">
        <v>340</v>
      </c>
      <c r="H6" s="315" t="s">
        <v>340</v>
      </c>
      <c r="I6" s="315" t="s">
        <v>340</v>
      </c>
      <c r="J6" s="315" t="s">
        <v>340</v>
      </c>
      <c r="K6" s="315" t="s">
        <v>340</v>
      </c>
      <c r="L6" s="315" t="s">
        <v>340</v>
      </c>
      <c r="M6" s="315">
        <v>5</v>
      </c>
      <c r="N6" s="315">
        <v>2</v>
      </c>
      <c r="O6" s="315">
        <v>5</v>
      </c>
      <c r="P6" s="315">
        <v>2</v>
      </c>
      <c r="Q6" s="315" t="s">
        <v>340</v>
      </c>
      <c r="R6" s="315" t="s">
        <v>340</v>
      </c>
      <c r="S6" s="315" t="s">
        <v>340</v>
      </c>
      <c r="T6" s="315" t="s">
        <v>340</v>
      </c>
      <c r="U6" s="317"/>
    </row>
    <row r="7" spans="1:21" s="313" customFormat="1" ht="14.25" customHeight="1">
      <c r="A7" s="41" t="s">
        <v>53</v>
      </c>
      <c r="B7" s="314">
        <v>1008</v>
      </c>
      <c r="C7" s="240">
        <f t="shared" si="0"/>
        <v>59.523809523809518</v>
      </c>
      <c r="D7" s="315">
        <f t="shared" si="1"/>
        <v>6</v>
      </c>
      <c r="E7" s="315">
        <v>6</v>
      </c>
      <c r="F7" s="316">
        <v>16000</v>
      </c>
      <c r="G7" s="315" t="s">
        <v>340</v>
      </c>
      <c r="H7" s="315" t="s">
        <v>340</v>
      </c>
      <c r="I7" s="315" t="s">
        <v>340</v>
      </c>
      <c r="J7" s="315" t="s">
        <v>340</v>
      </c>
      <c r="K7" s="315" t="s">
        <v>340</v>
      </c>
      <c r="L7" s="315" t="s">
        <v>340</v>
      </c>
      <c r="M7" s="315">
        <v>4</v>
      </c>
      <c r="N7" s="315">
        <v>2</v>
      </c>
      <c r="O7" s="315"/>
      <c r="P7" s="315" t="s">
        <v>340</v>
      </c>
      <c r="Q7" s="318" t="s">
        <v>340</v>
      </c>
      <c r="R7" s="318" t="s">
        <v>340</v>
      </c>
      <c r="S7" s="318" t="s">
        <v>340</v>
      </c>
      <c r="T7" s="318" t="s">
        <v>340</v>
      </c>
      <c r="U7" s="317"/>
    </row>
    <row r="8" spans="1:21" s="313" customFormat="1" ht="14.25" customHeight="1">
      <c r="A8" s="41" t="s">
        <v>54</v>
      </c>
      <c r="B8" s="314">
        <v>669</v>
      </c>
      <c r="C8" s="240">
        <f t="shared" si="0"/>
        <v>104.6337817638266</v>
      </c>
      <c r="D8" s="315">
        <f t="shared" si="1"/>
        <v>7</v>
      </c>
      <c r="E8" s="315">
        <v>0</v>
      </c>
      <c r="F8" s="316">
        <v>10700</v>
      </c>
      <c r="G8" s="315" t="s">
        <v>340</v>
      </c>
      <c r="H8" s="315" t="s">
        <v>340</v>
      </c>
      <c r="I8" s="315" t="s">
        <v>340</v>
      </c>
      <c r="J8" s="315" t="s">
        <v>340</v>
      </c>
      <c r="K8" s="315" t="s">
        <v>340</v>
      </c>
      <c r="L8" s="315" t="s">
        <v>340</v>
      </c>
      <c r="M8" s="315">
        <v>1</v>
      </c>
      <c r="N8" s="315" t="s">
        <v>340</v>
      </c>
      <c r="O8" s="315">
        <v>5</v>
      </c>
      <c r="P8" s="315">
        <v>1</v>
      </c>
      <c r="Q8" s="315" t="s">
        <v>340</v>
      </c>
      <c r="R8" s="315" t="s">
        <v>340</v>
      </c>
      <c r="S8" s="315" t="s">
        <v>340</v>
      </c>
      <c r="T8" s="315" t="s">
        <v>340</v>
      </c>
      <c r="U8" s="317"/>
    </row>
    <row r="9" spans="1:21" s="313" customFormat="1" ht="14.25" customHeight="1">
      <c r="A9" s="41" t="s">
        <v>55</v>
      </c>
      <c r="B9" s="314">
        <v>757</v>
      </c>
      <c r="C9" s="240">
        <f t="shared" si="0"/>
        <v>92.470277410832239</v>
      </c>
      <c r="D9" s="315">
        <f t="shared" si="1"/>
        <v>7</v>
      </c>
      <c r="E9" s="315">
        <v>1</v>
      </c>
      <c r="F9" s="316">
        <v>20300</v>
      </c>
      <c r="G9" s="315" t="s">
        <v>340</v>
      </c>
      <c r="H9" s="315" t="s">
        <v>340</v>
      </c>
      <c r="I9" s="315">
        <v>2</v>
      </c>
      <c r="J9" s="315" t="s">
        <v>340</v>
      </c>
      <c r="K9" s="315" t="s">
        <v>340</v>
      </c>
      <c r="L9" s="315" t="s">
        <v>340</v>
      </c>
      <c r="M9" s="315">
        <v>1</v>
      </c>
      <c r="N9" s="315">
        <v>1</v>
      </c>
      <c r="O9" s="315">
        <v>1</v>
      </c>
      <c r="P9" s="315">
        <v>1</v>
      </c>
      <c r="Q9" s="318" t="s">
        <v>340</v>
      </c>
      <c r="R9" s="318" t="s">
        <v>340</v>
      </c>
      <c r="S9" s="318" t="s">
        <v>340</v>
      </c>
      <c r="T9" s="315">
        <v>1</v>
      </c>
      <c r="U9" s="317"/>
    </row>
    <row r="10" spans="1:21" s="313" customFormat="1" ht="14.25" customHeight="1">
      <c r="A10" s="41" t="s">
        <v>56</v>
      </c>
      <c r="B10" s="314">
        <v>952</v>
      </c>
      <c r="C10" s="240">
        <f t="shared" si="0"/>
        <v>42.016806722689076</v>
      </c>
      <c r="D10" s="315">
        <f t="shared" si="1"/>
        <v>4</v>
      </c>
      <c r="E10" s="315">
        <v>1</v>
      </c>
      <c r="F10" s="316">
        <v>28000</v>
      </c>
      <c r="G10" s="315" t="s">
        <v>340</v>
      </c>
      <c r="H10" s="315" t="s">
        <v>340</v>
      </c>
      <c r="I10" s="315"/>
      <c r="J10" s="315" t="s">
        <v>340</v>
      </c>
      <c r="K10" s="315" t="s">
        <v>340</v>
      </c>
      <c r="L10" s="315" t="s">
        <v>340</v>
      </c>
      <c r="M10" s="315">
        <v>2</v>
      </c>
      <c r="N10" s="315">
        <v>1</v>
      </c>
      <c r="O10" s="315">
        <v>1</v>
      </c>
      <c r="P10" s="315" t="s">
        <v>340</v>
      </c>
      <c r="Q10" s="315" t="s">
        <v>340</v>
      </c>
      <c r="R10" s="315" t="s">
        <v>340</v>
      </c>
      <c r="S10" s="315" t="s">
        <v>340</v>
      </c>
      <c r="T10" s="315" t="s">
        <v>340</v>
      </c>
      <c r="U10" s="317"/>
    </row>
    <row r="11" spans="1:21" s="313" customFormat="1" ht="14.25" customHeight="1">
      <c r="A11" s="41" t="s">
        <v>57</v>
      </c>
      <c r="B11" s="314">
        <v>1376</v>
      </c>
      <c r="C11" s="240">
        <f t="shared" si="0"/>
        <v>87.20930232558139</v>
      </c>
      <c r="D11" s="315">
        <f t="shared" si="1"/>
        <v>12</v>
      </c>
      <c r="E11" s="315">
        <v>16</v>
      </c>
      <c r="F11" s="316">
        <v>22600</v>
      </c>
      <c r="G11" s="315" t="s">
        <v>340</v>
      </c>
      <c r="H11" s="315" t="s">
        <v>340</v>
      </c>
      <c r="I11" s="315"/>
      <c r="J11" s="315" t="s">
        <v>340</v>
      </c>
      <c r="K11" s="315" t="s">
        <v>340</v>
      </c>
      <c r="L11" s="315">
        <v>1</v>
      </c>
      <c r="M11" s="315">
        <v>3</v>
      </c>
      <c r="N11" s="315">
        <v>3</v>
      </c>
      <c r="O11" s="315">
        <v>4</v>
      </c>
      <c r="P11" s="315" t="s">
        <v>340</v>
      </c>
      <c r="Q11" s="318" t="s">
        <v>340</v>
      </c>
      <c r="R11" s="318" t="s">
        <v>340</v>
      </c>
      <c r="S11" s="318" t="s">
        <v>340</v>
      </c>
      <c r="T11" s="315">
        <v>1</v>
      </c>
      <c r="U11" s="317"/>
    </row>
    <row r="12" spans="1:21" s="313" customFormat="1" ht="14.25" customHeight="1">
      <c r="A12" s="41" t="s">
        <v>58</v>
      </c>
      <c r="B12" s="314">
        <v>1491</v>
      </c>
      <c r="C12" s="240">
        <f t="shared" si="0"/>
        <v>53.655264922870558</v>
      </c>
      <c r="D12" s="315">
        <f t="shared" si="1"/>
        <v>8</v>
      </c>
      <c r="E12" s="315">
        <v>10</v>
      </c>
      <c r="F12" s="316">
        <v>6060</v>
      </c>
      <c r="G12" s="315">
        <v>1</v>
      </c>
      <c r="H12" s="315" t="s">
        <v>340</v>
      </c>
      <c r="I12" s="315">
        <v>1</v>
      </c>
      <c r="J12" s="315" t="s">
        <v>340</v>
      </c>
      <c r="K12" s="315" t="s">
        <v>340</v>
      </c>
      <c r="L12" s="315" t="s">
        <v>340</v>
      </c>
      <c r="M12" s="315">
        <v>1</v>
      </c>
      <c r="N12" s="315">
        <v>2</v>
      </c>
      <c r="O12" s="315">
        <v>1</v>
      </c>
      <c r="P12" s="315" t="s">
        <v>340</v>
      </c>
      <c r="Q12" s="315" t="s">
        <v>340</v>
      </c>
      <c r="R12" s="315" t="s">
        <v>340</v>
      </c>
      <c r="S12" s="315" t="s">
        <v>340</v>
      </c>
      <c r="T12" s="315">
        <v>2</v>
      </c>
      <c r="U12" s="317"/>
    </row>
    <row r="13" spans="1:21" s="313" customFormat="1" ht="14.25" customHeight="1">
      <c r="A13" s="41" t="s">
        <v>59</v>
      </c>
      <c r="B13" s="314">
        <v>1511</v>
      </c>
      <c r="C13" s="240">
        <f t="shared" si="0"/>
        <v>59.563203176704171</v>
      </c>
      <c r="D13" s="315">
        <f t="shared" si="1"/>
        <v>9</v>
      </c>
      <c r="E13" s="319">
        <v>8</v>
      </c>
      <c r="F13" s="320">
        <v>30500</v>
      </c>
      <c r="G13" s="319" t="s">
        <v>340</v>
      </c>
      <c r="H13" s="315" t="s">
        <v>340</v>
      </c>
      <c r="I13" s="319"/>
      <c r="J13" s="315" t="s">
        <v>340</v>
      </c>
      <c r="K13" s="315" t="s">
        <v>340</v>
      </c>
      <c r="L13" s="319" t="s">
        <v>340</v>
      </c>
      <c r="M13" s="319">
        <v>4</v>
      </c>
      <c r="N13" s="319">
        <v>1</v>
      </c>
      <c r="O13" s="319">
        <v>1</v>
      </c>
      <c r="P13" s="319">
        <v>2</v>
      </c>
      <c r="Q13" s="318" t="s">
        <v>340</v>
      </c>
      <c r="R13" s="318" t="s">
        <v>340</v>
      </c>
      <c r="S13" s="318" t="s">
        <v>340</v>
      </c>
      <c r="T13" s="315">
        <v>1</v>
      </c>
    </row>
    <row r="14" spans="1:21" s="313" customFormat="1" ht="14.25" customHeight="1">
      <c r="A14" s="41" t="s">
        <v>60</v>
      </c>
      <c r="B14" s="314">
        <v>1210</v>
      </c>
      <c r="C14" s="240">
        <f t="shared" si="0"/>
        <v>33.057851239669418</v>
      </c>
      <c r="D14" s="315">
        <f t="shared" si="1"/>
        <v>4</v>
      </c>
      <c r="E14" s="319">
        <v>2</v>
      </c>
      <c r="F14" s="320">
        <v>1350</v>
      </c>
      <c r="G14" s="319">
        <v>1</v>
      </c>
      <c r="H14" s="315" t="s">
        <v>340</v>
      </c>
      <c r="I14" s="319"/>
      <c r="J14" s="315" t="s">
        <v>340</v>
      </c>
      <c r="K14" s="315" t="s">
        <v>340</v>
      </c>
      <c r="L14" s="319">
        <v>1</v>
      </c>
      <c r="M14" s="319">
        <v>1</v>
      </c>
      <c r="N14" s="319" t="s">
        <v>340</v>
      </c>
      <c r="O14" s="319">
        <v>1</v>
      </c>
      <c r="P14" s="319" t="s">
        <v>340</v>
      </c>
      <c r="Q14" s="315" t="s">
        <v>340</v>
      </c>
      <c r="R14" s="315" t="s">
        <v>340</v>
      </c>
      <c r="S14" s="315" t="s">
        <v>340</v>
      </c>
      <c r="T14" s="315" t="s">
        <v>340</v>
      </c>
    </row>
    <row r="15" spans="1:21" s="313" customFormat="1" ht="14.25" customHeight="1">
      <c r="A15" s="41" t="s">
        <v>61</v>
      </c>
      <c r="B15" s="314">
        <v>1429</v>
      </c>
      <c r="C15" s="240">
        <f t="shared" si="0"/>
        <v>20.993701889433169</v>
      </c>
      <c r="D15" s="315">
        <f t="shared" si="1"/>
        <v>3</v>
      </c>
      <c r="E15" s="319">
        <v>2</v>
      </c>
      <c r="F15" s="320">
        <v>5500</v>
      </c>
      <c r="G15" s="319" t="s">
        <v>340</v>
      </c>
      <c r="H15" s="315" t="s">
        <v>340</v>
      </c>
      <c r="I15" s="319"/>
      <c r="J15" s="315" t="s">
        <v>340</v>
      </c>
      <c r="K15" s="315" t="s">
        <v>340</v>
      </c>
      <c r="L15" s="319" t="s">
        <v>340</v>
      </c>
      <c r="M15" s="319"/>
      <c r="N15" s="319">
        <v>2</v>
      </c>
      <c r="O15" s="319"/>
      <c r="P15" s="319" t="s">
        <v>340</v>
      </c>
      <c r="Q15" s="318" t="s">
        <v>340</v>
      </c>
      <c r="R15" s="318" t="s">
        <v>340</v>
      </c>
      <c r="S15" s="318" t="s">
        <v>340</v>
      </c>
      <c r="T15" s="315">
        <v>1</v>
      </c>
    </row>
    <row r="16" spans="1:21" s="313" customFormat="1" ht="14.25" customHeight="1">
      <c r="A16" s="41" t="s">
        <v>62</v>
      </c>
      <c r="B16" s="314">
        <v>1467</v>
      </c>
      <c r="C16" s="240">
        <f t="shared" si="0"/>
        <v>27.266530334014998</v>
      </c>
      <c r="D16" s="315">
        <f t="shared" si="1"/>
        <v>4</v>
      </c>
      <c r="E16" s="319">
        <v>3</v>
      </c>
      <c r="F16" s="320">
        <v>4291</v>
      </c>
      <c r="G16" s="319" t="s">
        <v>340</v>
      </c>
      <c r="H16" s="315" t="s">
        <v>340</v>
      </c>
      <c r="I16" s="319"/>
      <c r="J16" s="315" t="s">
        <v>340</v>
      </c>
      <c r="K16" s="315" t="s">
        <v>340</v>
      </c>
      <c r="L16" s="319" t="s">
        <v>340</v>
      </c>
      <c r="M16" s="319">
        <v>1</v>
      </c>
      <c r="N16" s="319" t="s">
        <v>340</v>
      </c>
      <c r="O16" s="319">
        <v>1</v>
      </c>
      <c r="P16" s="319">
        <v>2</v>
      </c>
      <c r="Q16" s="315" t="s">
        <v>340</v>
      </c>
      <c r="R16" s="315" t="s">
        <v>340</v>
      </c>
      <c r="S16" s="315" t="s">
        <v>340</v>
      </c>
      <c r="T16" s="315" t="s">
        <v>340</v>
      </c>
    </row>
    <row r="17" spans="1:20" s="313" customFormat="1" ht="14.25" customHeight="1">
      <c r="A17" s="41" t="s">
        <v>63</v>
      </c>
      <c r="B17" s="314">
        <v>3744</v>
      </c>
      <c r="C17" s="240">
        <f t="shared" si="0"/>
        <v>18.696581196581196</v>
      </c>
      <c r="D17" s="315">
        <f t="shared" si="1"/>
        <v>7</v>
      </c>
      <c r="E17" s="319">
        <v>7</v>
      </c>
      <c r="F17" s="320">
        <v>12500</v>
      </c>
      <c r="G17" s="319" t="s">
        <v>340</v>
      </c>
      <c r="H17" s="315" t="s">
        <v>340</v>
      </c>
      <c r="I17" s="319"/>
      <c r="J17" s="315" t="s">
        <v>340</v>
      </c>
      <c r="K17" s="315" t="s">
        <v>340</v>
      </c>
      <c r="L17" s="319">
        <v>1</v>
      </c>
      <c r="M17" s="319">
        <v>3</v>
      </c>
      <c r="N17" s="319" t="s">
        <v>340</v>
      </c>
      <c r="O17" s="319"/>
      <c r="P17" s="319">
        <v>2</v>
      </c>
      <c r="Q17" s="318" t="s">
        <v>340</v>
      </c>
      <c r="R17" s="318" t="s">
        <v>340</v>
      </c>
      <c r="S17" s="318" t="s">
        <v>340</v>
      </c>
      <c r="T17" s="315">
        <v>1</v>
      </c>
    </row>
    <row r="18" spans="1:20" s="313" customFormat="1" ht="14.25" customHeight="1">
      <c r="A18" s="41" t="s">
        <v>64</v>
      </c>
      <c r="B18" s="314">
        <v>9549</v>
      </c>
      <c r="C18" s="240">
        <f t="shared" si="0"/>
        <v>84.825636192271432</v>
      </c>
      <c r="D18" s="315">
        <f t="shared" si="1"/>
        <v>81</v>
      </c>
      <c r="E18" s="319">
        <v>81</v>
      </c>
      <c r="F18" s="320">
        <v>200525</v>
      </c>
      <c r="G18" s="319">
        <v>1</v>
      </c>
      <c r="H18" s="315" t="s">
        <v>340</v>
      </c>
      <c r="I18" s="319">
        <v>1</v>
      </c>
      <c r="J18" s="315" t="s">
        <v>340</v>
      </c>
      <c r="K18" s="315" t="s">
        <v>340</v>
      </c>
      <c r="L18" s="319">
        <v>5</v>
      </c>
      <c r="M18" s="319">
        <v>28</v>
      </c>
      <c r="N18" s="319">
        <v>22</v>
      </c>
      <c r="O18" s="319">
        <v>7</v>
      </c>
      <c r="P18" s="319">
        <v>4</v>
      </c>
      <c r="Q18" s="315" t="s">
        <v>340</v>
      </c>
      <c r="R18" s="318" t="s">
        <v>340</v>
      </c>
      <c r="S18" s="319">
        <v>3</v>
      </c>
      <c r="T18" s="315">
        <v>10</v>
      </c>
    </row>
    <row r="19" spans="1:20" s="313" customFormat="1" ht="14.25" customHeight="1">
      <c r="A19" s="41" t="s">
        <v>65</v>
      </c>
      <c r="B19" s="314">
        <v>1873</v>
      </c>
      <c r="C19" s="240">
        <f t="shared" si="0"/>
        <v>58.729311265349708</v>
      </c>
      <c r="D19" s="315">
        <f t="shared" si="1"/>
        <v>11</v>
      </c>
      <c r="E19" s="319">
        <v>9</v>
      </c>
      <c r="F19" s="320">
        <v>10600</v>
      </c>
      <c r="G19" s="319" t="s">
        <v>340</v>
      </c>
      <c r="H19" s="315" t="s">
        <v>340</v>
      </c>
      <c r="I19" s="319">
        <v>2</v>
      </c>
      <c r="J19" s="315" t="s">
        <v>340</v>
      </c>
      <c r="K19" s="315" t="s">
        <v>340</v>
      </c>
      <c r="L19" s="319">
        <v>1</v>
      </c>
      <c r="M19" s="319">
        <v>5</v>
      </c>
      <c r="N19" s="319" t="s">
        <v>340</v>
      </c>
      <c r="O19" s="319">
        <v>3</v>
      </c>
      <c r="P19" s="319" t="s">
        <v>340</v>
      </c>
      <c r="Q19" s="318" t="s">
        <v>340</v>
      </c>
      <c r="R19" s="318" t="s">
        <v>340</v>
      </c>
      <c r="S19" s="318" t="s">
        <v>340</v>
      </c>
      <c r="T19" s="315" t="s">
        <v>340</v>
      </c>
    </row>
    <row r="20" spans="1:20" s="313" customFormat="1" ht="14.25" customHeight="1">
      <c r="A20" s="41" t="s">
        <v>422</v>
      </c>
      <c r="B20" s="315" t="s">
        <v>340</v>
      </c>
      <c r="C20" s="321" t="s">
        <v>340</v>
      </c>
      <c r="D20" s="322">
        <f t="shared" si="1"/>
        <v>0</v>
      </c>
      <c r="E20" s="323">
        <v>8</v>
      </c>
      <c r="F20" s="324" t="s">
        <v>340</v>
      </c>
      <c r="G20" s="323" t="s">
        <v>340</v>
      </c>
      <c r="H20" s="322" t="s">
        <v>340</v>
      </c>
      <c r="I20" s="322" t="s">
        <v>340</v>
      </c>
      <c r="J20" s="322" t="s">
        <v>340</v>
      </c>
      <c r="K20" s="322" t="s">
        <v>340</v>
      </c>
      <c r="L20" s="322" t="s">
        <v>340</v>
      </c>
      <c r="M20" s="322" t="s">
        <v>340</v>
      </c>
      <c r="N20" s="322" t="s">
        <v>340</v>
      </c>
      <c r="O20" s="315" t="s">
        <v>340</v>
      </c>
      <c r="P20" s="315" t="s">
        <v>340</v>
      </c>
      <c r="Q20" s="315" t="s">
        <v>340</v>
      </c>
      <c r="R20" s="315" t="s">
        <v>340</v>
      </c>
      <c r="S20" s="315" t="s">
        <v>340</v>
      </c>
      <c r="T20" s="315" t="s">
        <v>340</v>
      </c>
    </row>
    <row r="21" spans="1:20" s="313" customFormat="1" ht="17.25" customHeight="1">
      <c r="A21" s="325" t="s">
        <v>147</v>
      </c>
      <c r="B21" s="326">
        <f>SUM(B5:B19)</f>
        <v>29389</v>
      </c>
      <c r="C21" s="321">
        <f>D21/B21*10000</f>
        <v>63.629249038756001</v>
      </c>
      <c r="D21" s="322">
        <f>SUM(D5:D19)</f>
        <v>187</v>
      </c>
      <c r="E21" s="323">
        <f>SUM(E5:E20)</f>
        <v>164</v>
      </c>
      <c r="F21" s="327">
        <f>SUM(F5:F20)</f>
        <v>439326</v>
      </c>
      <c r="G21" s="323">
        <f>SUM(G5:G19)</f>
        <v>3</v>
      </c>
      <c r="H21" s="323">
        <f>SUM(H5:H19)</f>
        <v>0</v>
      </c>
      <c r="I21" s="323">
        <f t="shared" ref="I21:T21" si="2">SUM(I5:I19)</f>
        <v>6</v>
      </c>
      <c r="J21" s="323">
        <f t="shared" si="2"/>
        <v>0</v>
      </c>
      <c r="K21" s="323">
        <f t="shared" si="2"/>
        <v>0</v>
      </c>
      <c r="L21" s="323">
        <f t="shared" si="2"/>
        <v>9</v>
      </c>
      <c r="M21" s="323">
        <f t="shared" si="2"/>
        <v>60</v>
      </c>
      <c r="N21" s="323">
        <f t="shared" si="2"/>
        <v>36</v>
      </c>
      <c r="O21" s="328">
        <f t="shared" si="2"/>
        <v>35</v>
      </c>
      <c r="P21" s="328">
        <f t="shared" si="2"/>
        <v>18</v>
      </c>
      <c r="Q21" s="328">
        <f t="shared" si="2"/>
        <v>0</v>
      </c>
      <c r="R21" s="328">
        <f t="shared" si="2"/>
        <v>0</v>
      </c>
      <c r="S21" s="328">
        <f t="shared" si="2"/>
        <v>3</v>
      </c>
      <c r="T21" s="328">
        <f t="shared" si="2"/>
        <v>17</v>
      </c>
    </row>
    <row r="22" spans="1:20" s="299" customFormat="1" ht="12.75">
      <c r="B22" s="329"/>
      <c r="C22" s="329"/>
      <c r="D22" s="329"/>
      <c r="E22" s="329"/>
      <c r="F22" s="330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</row>
    <row r="23" spans="1:20" s="299" customFormat="1" ht="12.75">
      <c r="B23" s="329"/>
      <c r="C23" s="329"/>
      <c r="D23" s="329"/>
      <c r="E23" s="329"/>
      <c r="F23" s="330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</row>
    <row r="24" spans="1:20" s="299" customFormat="1" ht="12.75">
      <c r="B24" s="329"/>
      <c r="C24" s="329"/>
      <c r="D24" s="329"/>
      <c r="E24" s="329"/>
      <c r="F24" s="330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</row>
    <row r="25" spans="1:20" s="299" customFormat="1" ht="12.75">
      <c r="B25" s="329"/>
      <c r="C25" s="329"/>
      <c r="D25" s="329"/>
      <c r="E25" s="329"/>
      <c r="F25" s="330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</row>
    <row r="26" spans="1:20" s="299" customFormat="1" ht="12.75">
      <c r="B26" s="329"/>
      <c r="C26" s="329"/>
      <c r="D26" s="329"/>
      <c r="E26" s="329"/>
      <c r="F26" s="330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</row>
    <row r="27" spans="1:20" s="299" customFormat="1" ht="12.75">
      <c r="B27" s="329"/>
      <c r="C27" s="329"/>
      <c r="D27" s="329"/>
      <c r="E27" s="329"/>
      <c r="F27" s="330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</row>
    <row r="28" spans="1:20" s="299" customFormat="1" ht="12.75">
      <c r="B28" s="329"/>
      <c r="C28" s="329"/>
      <c r="D28" s="329"/>
      <c r="E28" s="329"/>
      <c r="F28" s="330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</row>
    <row r="29" spans="1:20" s="299" customFormat="1" ht="12.75">
      <c r="B29" s="329"/>
      <c r="C29" s="329"/>
      <c r="D29" s="329"/>
      <c r="E29" s="329"/>
      <c r="F29" s="330"/>
      <c r="G29" s="329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</row>
    <row r="30" spans="1:20" s="299" customFormat="1" ht="12.75">
      <c r="B30" s="329"/>
      <c r="C30" s="329"/>
      <c r="D30" s="329"/>
      <c r="E30" s="329"/>
      <c r="F30" s="330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</row>
    <row r="31" spans="1:20" s="299" customFormat="1" ht="12.75">
      <c r="B31" s="329"/>
      <c r="C31" s="329"/>
      <c r="D31" s="329"/>
      <c r="E31" s="329"/>
      <c r="F31" s="330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</row>
    <row r="32" spans="1:20" s="299" customFormat="1" ht="12.75">
      <c r="B32" s="329"/>
      <c r="C32" s="329"/>
      <c r="D32" s="329"/>
      <c r="E32" s="329"/>
      <c r="F32" s="330"/>
      <c r="G32" s="329"/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</row>
    <row r="33" spans="2:20" s="299" customFormat="1" ht="12.75">
      <c r="B33" s="329"/>
      <c r="C33" s="329"/>
      <c r="D33" s="329"/>
      <c r="E33" s="329"/>
      <c r="F33" s="330"/>
      <c r="G33" s="329"/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</row>
    <row r="34" spans="2:20" s="299" customFormat="1" ht="12.75">
      <c r="B34" s="329"/>
      <c r="C34" s="329"/>
      <c r="D34" s="329"/>
      <c r="E34" s="329"/>
      <c r="F34" s="330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</row>
    <row r="35" spans="2:20" s="299" customFormat="1" ht="12.75">
      <c r="B35" s="329"/>
      <c r="C35" s="329"/>
      <c r="D35" s="329"/>
      <c r="E35" s="329"/>
      <c r="F35" s="330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</row>
    <row r="36" spans="2:20" s="299" customFormat="1" ht="12.75">
      <c r="B36" s="329"/>
      <c r="C36" s="329"/>
      <c r="D36" s="329"/>
      <c r="E36" s="329"/>
      <c r="F36" s="330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</row>
  </sheetData>
  <mergeCells count="19">
    <mergeCell ref="A1:T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L3:L4"/>
    <mergeCell ref="M3:M4"/>
    <mergeCell ref="N3:N4"/>
    <mergeCell ref="O3:O4"/>
    <mergeCell ref="P3:P4"/>
    <mergeCell ref="Q3:Q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O43"/>
  <sheetViews>
    <sheetView workbookViewId="0">
      <selection activeCell="K14" sqref="K14"/>
    </sheetView>
  </sheetViews>
  <sheetFormatPr defaultRowHeight="12.75"/>
  <cols>
    <col min="1" max="7" width="9.42578125" style="65" customWidth="1"/>
    <col min="8" max="8" width="8" style="65" customWidth="1"/>
    <col min="9" max="9" width="7.28515625" style="65" customWidth="1"/>
    <col min="10" max="10" width="5.28515625" style="66" customWidth="1"/>
    <col min="11" max="11" width="37.85546875" style="338" customWidth="1"/>
    <col min="12" max="12" width="6.140625" style="66" customWidth="1"/>
    <col min="13" max="13" width="7.28515625" style="66" customWidth="1"/>
    <col min="14" max="14" width="7.7109375" style="66" customWidth="1"/>
    <col min="15" max="256" width="9.140625" style="65"/>
    <col min="257" max="263" width="9.42578125" style="65" customWidth="1"/>
    <col min="264" max="264" width="8" style="65" customWidth="1"/>
    <col min="265" max="265" width="7.28515625" style="65" customWidth="1"/>
    <col min="266" max="266" width="5.28515625" style="65" customWidth="1"/>
    <col min="267" max="267" width="37.85546875" style="65" customWidth="1"/>
    <col min="268" max="268" width="6.140625" style="65" customWidth="1"/>
    <col min="269" max="269" width="7.28515625" style="65" customWidth="1"/>
    <col min="270" max="270" width="7.7109375" style="65" customWidth="1"/>
    <col min="271" max="512" width="9.140625" style="65"/>
    <col min="513" max="519" width="9.42578125" style="65" customWidth="1"/>
    <col min="520" max="520" width="8" style="65" customWidth="1"/>
    <col min="521" max="521" width="7.28515625" style="65" customWidth="1"/>
    <col min="522" max="522" width="5.28515625" style="65" customWidth="1"/>
    <col min="523" max="523" width="37.85546875" style="65" customWidth="1"/>
    <col min="524" max="524" width="6.140625" style="65" customWidth="1"/>
    <col min="525" max="525" width="7.28515625" style="65" customWidth="1"/>
    <col min="526" max="526" width="7.7109375" style="65" customWidth="1"/>
    <col min="527" max="768" width="9.140625" style="65"/>
    <col min="769" max="775" width="9.42578125" style="65" customWidth="1"/>
    <col min="776" max="776" width="8" style="65" customWidth="1"/>
    <col min="777" max="777" width="7.28515625" style="65" customWidth="1"/>
    <col min="778" max="778" width="5.28515625" style="65" customWidth="1"/>
    <col min="779" max="779" width="37.85546875" style="65" customWidth="1"/>
    <col min="780" max="780" width="6.140625" style="65" customWidth="1"/>
    <col min="781" max="781" width="7.28515625" style="65" customWidth="1"/>
    <col min="782" max="782" width="7.7109375" style="65" customWidth="1"/>
    <col min="783" max="1024" width="9.140625" style="65"/>
    <col min="1025" max="1031" width="9.42578125" style="65" customWidth="1"/>
    <col min="1032" max="1032" width="8" style="65" customWidth="1"/>
    <col min="1033" max="1033" width="7.28515625" style="65" customWidth="1"/>
    <col min="1034" max="1034" width="5.28515625" style="65" customWidth="1"/>
    <col min="1035" max="1035" width="37.85546875" style="65" customWidth="1"/>
    <col min="1036" max="1036" width="6.140625" style="65" customWidth="1"/>
    <col min="1037" max="1037" width="7.28515625" style="65" customWidth="1"/>
    <col min="1038" max="1038" width="7.7109375" style="65" customWidth="1"/>
    <col min="1039" max="1280" width="9.140625" style="65"/>
    <col min="1281" max="1287" width="9.42578125" style="65" customWidth="1"/>
    <col min="1288" max="1288" width="8" style="65" customWidth="1"/>
    <col min="1289" max="1289" width="7.28515625" style="65" customWidth="1"/>
    <col min="1290" max="1290" width="5.28515625" style="65" customWidth="1"/>
    <col min="1291" max="1291" width="37.85546875" style="65" customWidth="1"/>
    <col min="1292" max="1292" width="6.140625" style="65" customWidth="1"/>
    <col min="1293" max="1293" width="7.28515625" style="65" customWidth="1"/>
    <col min="1294" max="1294" width="7.7109375" style="65" customWidth="1"/>
    <col min="1295" max="1536" width="9.140625" style="65"/>
    <col min="1537" max="1543" width="9.42578125" style="65" customWidth="1"/>
    <col min="1544" max="1544" width="8" style="65" customWidth="1"/>
    <col min="1545" max="1545" width="7.28515625" style="65" customWidth="1"/>
    <col min="1546" max="1546" width="5.28515625" style="65" customWidth="1"/>
    <col min="1547" max="1547" width="37.85546875" style="65" customWidth="1"/>
    <col min="1548" max="1548" width="6.140625" style="65" customWidth="1"/>
    <col min="1549" max="1549" width="7.28515625" style="65" customWidth="1"/>
    <col min="1550" max="1550" width="7.7109375" style="65" customWidth="1"/>
    <col min="1551" max="1792" width="9.140625" style="65"/>
    <col min="1793" max="1799" width="9.42578125" style="65" customWidth="1"/>
    <col min="1800" max="1800" width="8" style="65" customWidth="1"/>
    <col min="1801" max="1801" width="7.28515625" style="65" customWidth="1"/>
    <col min="1802" max="1802" width="5.28515625" style="65" customWidth="1"/>
    <col min="1803" max="1803" width="37.85546875" style="65" customWidth="1"/>
    <col min="1804" max="1804" width="6.140625" style="65" customWidth="1"/>
    <col min="1805" max="1805" width="7.28515625" style="65" customWidth="1"/>
    <col min="1806" max="1806" width="7.7109375" style="65" customWidth="1"/>
    <col min="1807" max="2048" width="9.140625" style="65"/>
    <col min="2049" max="2055" width="9.42578125" style="65" customWidth="1"/>
    <col min="2056" max="2056" width="8" style="65" customWidth="1"/>
    <col min="2057" max="2057" width="7.28515625" style="65" customWidth="1"/>
    <col min="2058" max="2058" width="5.28515625" style="65" customWidth="1"/>
    <col min="2059" max="2059" width="37.85546875" style="65" customWidth="1"/>
    <col min="2060" max="2060" width="6.140625" style="65" customWidth="1"/>
    <col min="2061" max="2061" width="7.28515625" style="65" customWidth="1"/>
    <col min="2062" max="2062" width="7.7109375" style="65" customWidth="1"/>
    <col min="2063" max="2304" width="9.140625" style="65"/>
    <col min="2305" max="2311" width="9.42578125" style="65" customWidth="1"/>
    <col min="2312" max="2312" width="8" style="65" customWidth="1"/>
    <col min="2313" max="2313" width="7.28515625" style="65" customWidth="1"/>
    <col min="2314" max="2314" width="5.28515625" style="65" customWidth="1"/>
    <col min="2315" max="2315" width="37.85546875" style="65" customWidth="1"/>
    <col min="2316" max="2316" width="6.140625" style="65" customWidth="1"/>
    <col min="2317" max="2317" width="7.28515625" style="65" customWidth="1"/>
    <col min="2318" max="2318" width="7.7109375" style="65" customWidth="1"/>
    <col min="2319" max="2560" width="9.140625" style="65"/>
    <col min="2561" max="2567" width="9.42578125" style="65" customWidth="1"/>
    <col min="2568" max="2568" width="8" style="65" customWidth="1"/>
    <col min="2569" max="2569" width="7.28515625" style="65" customWidth="1"/>
    <col min="2570" max="2570" width="5.28515625" style="65" customWidth="1"/>
    <col min="2571" max="2571" width="37.85546875" style="65" customWidth="1"/>
    <col min="2572" max="2572" width="6.140625" style="65" customWidth="1"/>
    <col min="2573" max="2573" width="7.28515625" style="65" customWidth="1"/>
    <col min="2574" max="2574" width="7.7109375" style="65" customWidth="1"/>
    <col min="2575" max="2816" width="9.140625" style="65"/>
    <col min="2817" max="2823" width="9.42578125" style="65" customWidth="1"/>
    <col min="2824" max="2824" width="8" style="65" customWidth="1"/>
    <col min="2825" max="2825" width="7.28515625" style="65" customWidth="1"/>
    <col min="2826" max="2826" width="5.28515625" style="65" customWidth="1"/>
    <col min="2827" max="2827" width="37.85546875" style="65" customWidth="1"/>
    <col min="2828" max="2828" width="6.140625" style="65" customWidth="1"/>
    <col min="2829" max="2829" width="7.28515625" style="65" customWidth="1"/>
    <col min="2830" max="2830" width="7.7109375" style="65" customWidth="1"/>
    <col min="2831" max="3072" width="9.140625" style="65"/>
    <col min="3073" max="3079" width="9.42578125" style="65" customWidth="1"/>
    <col min="3080" max="3080" width="8" style="65" customWidth="1"/>
    <col min="3081" max="3081" width="7.28515625" style="65" customWidth="1"/>
    <col min="3082" max="3082" width="5.28515625" style="65" customWidth="1"/>
    <col min="3083" max="3083" width="37.85546875" style="65" customWidth="1"/>
    <col min="3084" max="3084" width="6.140625" style="65" customWidth="1"/>
    <col min="3085" max="3085" width="7.28515625" style="65" customWidth="1"/>
    <col min="3086" max="3086" width="7.7109375" style="65" customWidth="1"/>
    <col min="3087" max="3328" width="9.140625" style="65"/>
    <col min="3329" max="3335" width="9.42578125" style="65" customWidth="1"/>
    <col min="3336" max="3336" width="8" style="65" customWidth="1"/>
    <col min="3337" max="3337" width="7.28515625" style="65" customWidth="1"/>
    <col min="3338" max="3338" width="5.28515625" style="65" customWidth="1"/>
    <col min="3339" max="3339" width="37.85546875" style="65" customWidth="1"/>
    <col min="3340" max="3340" width="6.140625" style="65" customWidth="1"/>
    <col min="3341" max="3341" width="7.28515625" style="65" customWidth="1"/>
    <col min="3342" max="3342" width="7.7109375" style="65" customWidth="1"/>
    <col min="3343" max="3584" width="9.140625" style="65"/>
    <col min="3585" max="3591" width="9.42578125" style="65" customWidth="1"/>
    <col min="3592" max="3592" width="8" style="65" customWidth="1"/>
    <col min="3593" max="3593" width="7.28515625" style="65" customWidth="1"/>
    <col min="3594" max="3594" width="5.28515625" style="65" customWidth="1"/>
    <col min="3595" max="3595" width="37.85546875" style="65" customWidth="1"/>
    <col min="3596" max="3596" width="6.140625" style="65" customWidth="1"/>
    <col min="3597" max="3597" width="7.28515625" style="65" customWidth="1"/>
    <col min="3598" max="3598" width="7.7109375" style="65" customWidth="1"/>
    <col min="3599" max="3840" width="9.140625" style="65"/>
    <col min="3841" max="3847" width="9.42578125" style="65" customWidth="1"/>
    <col min="3848" max="3848" width="8" style="65" customWidth="1"/>
    <col min="3849" max="3849" width="7.28515625" style="65" customWidth="1"/>
    <col min="3850" max="3850" width="5.28515625" style="65" customWidth="1"/>
    <col min="3851" max="3851" width="37.85546875" style="65" customWidth="1"/>
    <col min="3852" max="3852" width="6.140625" style="65" customWidth="1"/>
    <col min="3853" max="3853" width="7.28515625" style="65" customWidth="1"/>
    <col min="3854" max="3854" width="7.7109375" style="65" customWidth="1"/>
    <col min="3855" max="4096" width="9.140625" style="65"/>
    <col min="4097" max="4103" width="9.42578125" style="65" customWidth="1"/>
    <col min="4104" max="4104" width="8" style="65" customWidth="1"/>
    <col min="4105" max="4105" width="7.28515625" style="65" customWidth="1"/>
    <col min="4106" max="4106" width="5.28515625" style="65" customWidth="1"/>
    <col min="4107" max="4107" width="37.85546875" style="65" customWidth="1"/>
    <col min="4108" max="4108" width="6.140625" style="65" customWidth="1"/>
    <col min="4109" max="4109" width="7.28515625" style="65" customWidth="1"/>
    <col min="4110" max="4110" width="7.7109375" style="65" customWidth="1"/>
    <col min="4111" max="4352" width="9.140625" style="65"/>
    <col min="4353" max="4359" width="9.42578125" style="65" customWidth="1"/>
    <col min="4360" max="4360" width="8" style="65" customWidth="1"/>
    <col min="4361" max="4361" width="7.28515625" style="65" customWidth="1"/>
    <col min="4362" max="4362" width="5.28515625" style="65" customWidth="1"/>
    <col min="4363" max="4363" width="37.85546875" style="65" customWidth="1"/>
    <col min="4364" max="4364" width="6.140625" style="65" customWidth="1"/>
    <col min="4365" max="4365" width="7.28515625" style="65" customWidth="1"/>
    <col min="4366" max="4366" width="7.7109375" style="65" customWidth="1"/>
    <col min="4367" max="4608" width="9.140625" style="65"/>
    <col min="4609" max="4615" width="9.42578125" style="65" customWidth="1"/>
    <col min="4616" max="4616" width="8" style="65" customWidth="1"/>
    <col min="4617" max="4617" width="7.28515625" style="65" customWidth="1"/>
    <col min="4618" max="4618" width="5.28515625" style="65" customWidth="1"/>
    <col min="4619" max="4619" width="37.85546875" style="65" customWidth="1"/>
    <col min="4620" max="4620" width="6.140625" style="65" customWidth="1"/>
    <col min="4621" max="4621" width="7.28515625" style="65" customWidth="1"/>
    <col min="4622" max="4622" width="7.7109375" style="65" customWidth="1"/>
    <col min="4623" max="4864" width="9.140625" style="65"/>
    <col min="4865" max="4871" width="9.42578125" style="65" customWidth="1"/>
    <col min="4872" max="4872" width="8" style="65" customWidth="1"/>
    <col min="4873" max="4873" width="7.28515625" style="65" customWidth="1"/>
    <col min="4874" max="4874" width="5.28515625" style="65" customWidth="1"/>
    <col min="4875" max="4875" width="37.85546875" style="65" customWidth="1"/>
    <col min="4876" max="4876" width="6.140625" style="65" customWidth="1"/>
    <col min="4877" max="4877" width="7.28515625" style="65" customWidth="1"/>
    <col min="4878" max="4878" width="7.7109375" style="65" customWidth="1"/>
    <col min="4879" max="5120" width="9.140625" style="65"/>
    <col min="5121" max="5127" width="9.42578125" style="65" customWidth="1"/>
    <col min="5128" max="5128" width="8" style="65" customWidth="1"/>
    <col min="5129" max="5129" width="7.28515625" style="65" customWidth="1"/>
    <col min="5130" max="5130" width="5.28515625" style="65" customWidth="1"/>
    <col min="5131" max="5131" width="37.85546875" style="65" customWidth="1"/>
    <col min="5132" max="5132" width="6.140625" style="65" customWidth="1"/>
    <col min="5133" max="5133" width="7.28515625" style="65" customWidth="1"/>
    <col min="5134" max="5134" width="7.7109375" style="65" customWidth="1"/>
    <col min="5135" max="5376" width="9.140625" style="65"/>
    <col min="5377" max="5383" width="9.42578125" style="65" customWidth="1"/>
    <col min="5384" max="5384" width="8" style="65" customWidth="1"/>
    <col min="5385" max="5385" width="7.28515625" style="65" customWidth="1"/>
    <col min="5386" max="5386" width="5.28515625" style="65" customWidth="1"/>
    <col min="5387" max="5387" width="37.85546875" style="65" customWidth="1"/>
    <col min="5388" max="5388" width="6.140625" style="65" customWidth="1"/>
    <col min="5389" max="5389" width="7.28515625" style="65" customWidth="1"/>
    <col min="5390" max="5390" width="7.7109375" style="65" customWidth="1"/>
    <col min="5391" max="5632" width="9.140625" style="65"/>
    <col min="5633" max="5639" width="9.42578125" style="65" customWidth="1"/>
    <col min="5640" max="5640" width="8" style="65" customWidth="1"/>
    <col min="5641" max="5641" width="7.28515625" style="65" customWidth="1"/>
    <col min="5642" max="5642" width="5.28515625" style="65" customWidth="1"/>
    <col min="5643" max="5643" width="37.85546875" style="65" customWidth="1"/>
    <col min="5644" max="5644" width="6.140625" style="65" customWidth="1"/>
    <col min="5645" max="5645" width="7.28515625" style="65" customWidth="1"/>
    <col min="5646" max="5646" width="7.7109375" style="65" customWidth="1"/>
    <col min="5647" max="5888" width="9.140625" style="65"/>
    <col min="5889" max="5895" width="9.42578125" style="65" customWidth="1"/>
    <col min="5896" max="5896" width="8" style="65" customWidth="1"/>
    <col min="5897" max="5897" width="7.28515625" style="65" customWidth="1"/>
    <col min="5898" max="5898" width="5.28515625" style="65" customWidth="1"/>
    <col min="5899" max="5899" width="37.85546875" style="65" customWidth="1"/>
    <col min="5900" max="5900" width="6.140625" style="65" customWidth="1"/>
    <col min="5901" max="5901" width="7.28515625" style="65" customWidth="1"/>
    <col min="5902" max="5902" width="7.7109375" style="65" customWidth="1"/>
    <col min="5903" max="6144" width="9.140625" style="65"/>
    <col min="6145" max="6151" width="9.42578125" style="65" customWidth="1"/>
    <col min="6152" max="6152" width="8" style="65" customWidth="1"/>
    <col min="6153" max="6153" width="7.28515625" style="65" customWidth="1"/>
    <col min="6154" max="6154" width="5.28515625" style="65" customWidth="1"/>
    <col min="6155" max="6155" width="37.85546875" style="65" customWidth="1"/>
    <col min="6156" max="6156" width="6.140625" style="65" customWidth="1"/>
    <col min="6157" max="6157" width="7.28515625" style="65" customWidth="1"/>
    <col min="6158" max="6158" width="7.7109375" style="65" customWidth="1"/>
    <col min="6159" max="6400" width="9.140625" style="65"/>
    <col min="6401" max="6407" width="9.42578125" style="65" customWidth="1"/>
    <col min="6408" max="6408" width="8" style="65" customWidth="1"/>
    <col min="6409" max="6409" width="7.28515625" style="65" customWidth="1"/>
    <col min="6410" max="6410" width="5.28515625" style="65" customWidth="1"/>
    <col min="6411" max="6411" width="37.85546875" style="65" customWidth="1"/>
    <col min="6412" max="6412" width="6.140625" style="65" customWidth="1"/>
    <col min="6413" max="6413" width="7.28515625" style="65" customWidth="1"/>
    <col min="6414" max="6414" width="7.7109375" style="65" customWidth="1"/>
    <col min="6415" max="6656" width="9.140625" style="65"/>
    <col min="6657" max="6663" width="9.42578125" style="65" customWidth="1"/>
    <col min="6664" max="6664" width="8" style="65" customWidth="1"/>
    <col min="6665" max="6665" width="7.28515625" style="65" customWidth="1"/>
    <col min="6666" max="6666" width="5.28515625" style="65" customWidth="1"/>
    <col min="6667" max="6667" width="37.85546875" style="65" customWidth="1"/>
    <col min="6668" max="6668" width="6.140625" style="65" customWidth="1"/>
    <col min="6669" max="6669" width="7.28515625" style="65" customWidth="1"/>
    <col min="6670" max="6670" width="7.7109375" style="65" customWidth="1"/>
    <col min="6671" max="6912" width="9.140625" style="65"/>
    <col min="6913" max="6919" width="9.42578125" style="65" customWidth="1"/>
    <col min="6920" max="6920" width="8" style="65" customWidth="1"/>
    <col min="6921" max="6921" width="7.28515625" style="65" customWidth="1"/>
    <col min="6922" max="6922" width="5.28515625" style="65" customWidth="1"/>
    <col min="6923" max="6923" width="37.85546875" style="65" customWidth="1"/>
    <col min="6924" max="6924" width="6.140625" style="65" customWidth="1"/>
    <col min="6925" max="6925" width="7.28515625" style="65" customWidth="1"/>
    <col min="6926" max="6926" width="7.7109375" style="65" customWidth="1"/>
    <col min="6927" max="7168" width="9.140625" style="65"/>
    <col min="7169" max="7175" width="9.42578125" style="65" customWidth="1"/>
    <col min="7176" max="7176" width="8" style="65" customWidth="1"/>
    <col min="7177" max="7177" width="7.28515625" style="65" customWidth="1"/>
    <col min="7178" max="7178" width="5.28515625" style="65" customWidth="1"/>
    <col min="7179" max="7179" width="37.85546875" style="65" customWidth="1"/>
    <col min="7180" max="7180" width="6.140625" style="65" customWidth="1"/>
    <col min="7181" max="7181" width="7.28515625" style="65" customWidth="1"/>
    <col min="7182" max="7182" width="7.7109375" style="65" customWidth="1"/>
    <col min="7183" max="7424" width="9.140625" style="65"/>
    <col min="7425" max="7431" width="9.42578125" style="65" customWidth="1"/>
    <col min="7432" max="7432" width="8" style="65" customWidth="1"/>
    <col min="7433" max="7433" width="7.28515625" style="65" customWidth="1"/>
    <col min="7434" max="7434" width="5.28515625" style="65" customWidth="1"/>
    <col min="7435" max="7435" width="37.85546875" style="65" customWidth="1"/>
    <col min="7436" max="7436" width="6.140625" style="65" customWidth="1"/>
    <col min="7437" max="7437" width="7.28515625" style="65" customWidth="1"/>
    <col min="7438" max="7438" width="7.7109375" style="65" customWidth="1"/>
    <col min="7439" max="7680" width="9.140625" style="65"/>
    <col min="7681" max="7687" width="9.42578125" style="65" customWidth="1"/>
    <col min="7688" max="7688" width="8" style="65" customWidth="1"/>
    <col min="7689" max="7689" width="7.28515625" style="65" customWidth="1"/>
    <col min="7690" max="7690" width="5.28515625" style="65" customWidth="1"/>
    <col min="7691" max="7691" width="37.85546875" style="65" customWidth="1"/>
    <col min="7692" max="7692" width="6.140625" style="65" customWidth="1"/>
    <col min="7693" max="7693" width="7.28515625" style="65" customWidth="1"/>
    <col min="7694" max="7694" width="7.7109375" style="65" customWidth="1"/>
    <col min="7695" max="7936" width="9.140625" style="65"/>
    <col min="7937" max="7943" width="9.42578125" style="65" customWidth="1"/>
    <col min="7944" max="7944" width="8" style="65" customWidth="1"/>
    <col min="7945" max="7945" width="7.28515625" style="65" customWidth="1"/>
    <col min="7946" max="7946" width="5.28515625" style="65" customWidth="1"/>
    <col min="7947" max="7947" width="37.85546875" style="65" customWidth="1"/>
    <col min="7948" max="7948" width="6.140625" style="65" customWidth="1"/>
    <col min="7949" max="7949" width="7.28515625" style="65" customWidth="1"/>
    <col min="7950" max="7950" width="7.7109375" style="65" customWidth="1"/>
    <col min="7951" max="8192" width="9.140625" style="65"/>
    <col min="8193" max="8199" width="9.42578125" style="65" customWidth="1"/>
    <col min="8200" max="8200" width="8" style="65" customWidth="1"/>
    <col min="8201" max="8201" width="7.28515625" style="65" customWidth="1"/>
    <col min="8202" max="8202" width="5.28515625" style="65" customWidth="1"/>
    <col min="8203" max="8203" width="37.85546875" style="65" customWidth="1"/>
    <col min="8204" max="8204" width="6.140625" style="65" customWidth="1"/>
    <col min="8205" max="8205" width="7.28515625" style="65" customWidth="1"/>
    <col min="8206" max="8206" width="7.7109375" style="65" customWidth="1"/>
    <col min="8207" max="8448" width="9.140625" style="65"/>
    <col min="8449" max="8455" width="9.42578125" style="65" customWidth="1"/>
    <col min="8456" max="8456" width="8" style="65" customWidth="1"/>
    <col min="8457" max="8457" width="7.28515625" style="65" customWidth="1"/>
    <col min="8458" max="8458" width="5.28515625" style="65" customWidth="1"/>
    <col min="8459" max="8459" width="37.85546875" style="65" customWidth="1"/>
    <col min="8460" max="8460" width="6.140625" style="65" customWidth="1"/>
    <col min="8461" max="8461" width="7.28515625" style="65" customWidth="1"/>
    <col min="8462" max="8462" width="7.7109375" style="65" customWidth="1"/>
    <col min="8463" max="8704" width="9.140625" style="65"/>
    <col min="8705" max="8711" width="9.42578125" style="65" customWidth="1"/>
    <col min="8712" max="8712" width="8" style="65" customWidth="1"/>
    <col min="8713" max="8713" width="7.28515625" style="65" customWidth="1"/>
    <col min="8714" max="8714" width="5.28515625" style="65" customWidth="1"/>
    <col min="8715" max="8715" width="37.85546875" style="65" customWidth="1"/>
    <col min="8716" max="8716" width="6.140625" style="65" customWidth="1"/>
    <col min="8717" max="8717" width="7.28515625" style="65" customWidth="1"/>
    <col min="8718" max="8718" width="7.7109375" style="65" customWidth="1"/>
    <col min="8719" max="8960" width="9.140625" style="65"/>
    <col min="8961" max="8967" width="9.42578125" style="65" customWidth="1"/>
    <col min="8968" max="8968" width="8" style="65" customWidth="1"/>
    <col min="8969" max="8969" width="7.28515625" style="65" customWidth="1"/>
    <col min="8970" max="8970" width="5.28515625" style="65" customWidth="1"/>
    <col min="8971" max="8971" width="37.85546875" style="65" customWidth="1"/>
    <col min="8972" max="8972" width="6.140625" style="65" customWidth="1"/>
    <col min="8973" max="8973" width="7.28515625" style="65" customWidth="1"/>
    <col min="8974" max="8974" width="7.7109375" style="65" customWidth="1"/>
    <col min="8975" max="9216" width="9.140625" style="65"/>
    <col min="9217" max="9223" width="9.42578125" style="65" customWidth="1"/>
    <col min="9224" max="9224" width="8" style="65" customWidth="1"/>
    <col min="9225" max="9225" width="7.28515625" style="65" customWidth="1"/>
    <col min="9226" max="9226" width="5.28515625" style="65" customWidth="1"/>
    <col min="9227" max="9227" width="37.85546875" style="65" customWidth="1"/>
    <col min="9228" max="9228" width="6.140625" style="65" customWidth="1"/>
    <col min="9229" max="9229" width="7.28515625" style="65" customWidth="1"/>
    <col min="9230" max="9230" width="7.7109375" style="65" customWidth="1"/>
    <col min="9231" max="9472" width="9.140625" style="65"/>
    <col min="9473" max="9479" width="9.42578125" style="65" customWidth="1"/>
    <col min="9480" max="9480" width="8" style="65" customWidth="1"/>
    <col min="9481" max="9481" width="7.28515625" style="65" customWidth="1"/>
    <col min="9482" max="9482" width="5.28515625" style="65" customWidth="1"/>
    <col min="9483" max="9483" width="37.85546875" style="65" customWidth="1"/>
    <col min="9484" max="9484" width="6.140625" style="65" customWidth="1"/>
    <col min="9485" max="9485" width="7.28515625" style="65" customWidth="1"/>
    <col min="9486" max="9486" width="7.7109375" style="65" customWidth="1"/>
    <col min="9487" max="9728" width="9.140625" style="65"/>
    <col min="9729" max="9735" width="9.42578125" style="65" customWidth="1"/>
    <col min="9736" max="9736" width="8" style="65" customWidth="1"/>
    <col min="9737" max="9737" width="7.28515625" style="65" customWidth="1"/>
    <col min="9738" max="9738" width="5.28515625" style="65" customWidth="1"/>
    <col min="9739" max="9739" width="37.85546875" style="65" customWidth="1"/>
    <col min="9740" max="9740" width="6.140625" style="65" customWidth="1"/>
    <col min="9741" max="9741" width="7.28515625" style="65" customWidth="1"/>
    <col min="9742" max="9742" width="7.7109375" style="65" customWidth="1"/>
    <col min="9743" max="9984" width="9.140625" style="65"/>
    <col min="9985" max="9991" width="9.42578125" style="65" customWidth="1"/>
    <col min="9992" max="9992" width="8" style="65" customWidth="1"/>
    <col min="9993" max="9993" width="7.28515625" style="65" customWidth="1"/>
    <col min="9994" max="9994" width="5.28515625" style="65" customWidth="1"/>
    <col min="9995" max="9995" width="37.85546875" style="65" customWidth="1"/>
    <col min="9996" max="9996" width="6.140625" style="65" customWidth="1"/>
    <col min="9997" max="9997" width="7.28515625" style="65" customWidth="1"/>
    <col min="9998" max="9998" width="7.7109375" style="65" customWidth="1"/>
    <col min="9999" max="10240" width="9.140625" style="65"/>
    <col min="10241" max="10247" width="9.42578125" style="65" customWidth="1"/>
    <col min="10248" max="10248" width="8" style="65" customWidth="1"/>
    <col min="10249" max="10249" width="7.28515625" style="65" customWidth="1"/>
    <col min="10250" max="10250" width="5.28515625" style="65" customWidth="1"/>
    <col min="10251" max="10251" width="37.85546875" style="65" customWidth="1"/>
    <col min="10252" max="10252" width="6.140625" style="65" customWidth="1"/>
    <col min="10253" max="10253" width="7.28515625" style="65" customWidth="1"/>
    <col min="10254" max="10254" width="7.7109375" style="65" customWidth="1"/>
    <col min="10255" max="10496" width="9.140625" style="65"/>
    <col min="10497" max="10503" width="9.42578125" style="65" customWidth="1"/>
    <col min="10504" max="10504" width="8" style="65" customWidth="1"/>
    <col min="10505" max="10505" width="7.28515625" style="65" customWidth="1"/>
    <col min="10506" max="10506" width="5.28515625" style="65" customWidth="1"/>
    <col min="10507" max="10507" width="37.85546875" style="65" customWidth="1"/>
    <col min="10508" max="10508" width="6.140625" style="65" customWidth="1"/>
    <col min="10509" max="10509" width="7.28515625" style="65" customWidth="1"/>
    <col min="10510" max="10510" width="7.7109375" style="65" customWidth="1"/>
    <col min="10511" max="10752" width="9.140625" style="65"/>
    <col min="10753" max="10759" width="9.42578125" style="65" customWidth="1"/>
    <col min="10760" max="10760" width="8" style="65" customWidth="1"/>
    <col min="10761" max="10761" width="7.28515625" style="65" customWidth="1"/>
    <col min="10762" max="10762" width="5.28515625" style="65" customWidth="1"/>
    <col min="10763" max="10763" width="37.85546875" style="65" customWidth="1"/>
    <col min="10764" max="10764" width="6.140625" style="65" customWidth="1"/>
    <col min="10765" max="10765" width="7.28515625" style="65" customWidth="1"/>
    <col min="10766" max="10766" width="7.7109375" style="65" customWidth="1"/>
    <col min="10767" max="11008" width="9.140625" style="65"/>
    <col min="11009" max="11015" width="9.42578125" style="65" customWidth="1"/>
    <col min="11016" max="11016" width="8" style="65" customWidth="1"/>
    <col min="11017" max="11017" width="7.28515625" style="65" customWidth="1"/>
    <col min="11018" max="11018" width="5.28515625" style="65" customWidth="1"/>
    <col min="11019" max="11019" width="37.85546875" style="65" customWidth="1"/>
    <col min="11020" max="11020" width="6.140625" style="65" customWidth="1"/>
    <col min="11021" max="11021" width="7.28515625" style="65" customWidth="1"/>
    <col min="11022" max="11022" width="7.7109375" style="65" customWidth="1"/>
    <col min="11023" max="11264" width="9.140625" style="65"/>
    <col min="11265" max="11271" width="9.42578125" style="65" customWidth="1"/>
    <col min="11272" max="11272" width="8" style="65" customWidth="1"/>
    <col min="11273" max="11273" width="7.28515625" style="65" customWidth="1"/>
    <col min="11274" max="11274" width="5.28515625" style="65" customWidth="1"/>
    <col min="11275" max="11275" width="37.85546875" style="65" customWidth="1"/>
    <col min="11276" max="11276" width="6.140625" style="65" customWidth="1"/>
    <col min="11277" max="11277" width="7.28515625" style="65" customWidth="1"/>
    <col min="11278" max="11278" width="7.7109375" style="65" customWidth="1"/>
    <col min="11279" max="11520" width="9.140625" style="65"/>
    <col min="11521" max="11527" width="9.42578125" style="65" customWidth="1"/>
    <col min="11528" max="11528" width="8" style="65" customWidth="1"/>
    <col min="11529" max="11529" width="7.28515625" style="65" customWidth="1"/>
    <col min="11530" max="11530" width="5.28515625" style="65" customWidth="1"/>
    <col min="11531" max="11531" width="37.85546875" style="65" customWidth="1"/>
    <col min="11532" max="11532" width="6.140625" style="65" customWidth="1"/>
    <col min="11533" max="11533" width="7.28515625" style="65" customWidth="1"/>
    <col min="11534" max="11534" width="7.7109375" style="65" customWidth="1"/>
    <col min="11535" max="11776" width="9.140625" style="65"/>
    <col min="11777" max="11783" width="9.42578125" style="65" customWidth="1"/>
    <col min="11784" max="11784" width="8" style="65" customWidth="1"/>
    <col min="11785" max="11785" width="7.28515625" style="65" customWidth="1"/>
    <col min="11786" max="11786" width="5.28515625" style="65" customWidth="1"/>
    <col min="11787" max="11787" width="37.85546875" style="65" customWidth="1"/>
    <col min="11788" max="11788" width="6.140625" style="65" customWidth="1"/>
    <col min="11789" max="11789" width="7.28515625" style="65" customWidth="1"/>
    <col min="11790" max="11790" width="7.7109375" style="65" customWidth="1"/>
    <col min="11791" max="12032" width="9.140625" style="65"/>
    <col min="12033" max="12039" width="9.42578125" style="65" customWidth="1"/>
    <col min="12040" max="12040" width="8" style="65" customWidth="1"/>
    <col min="12041" max="12041" width="7.28515625" style="65" customWidth="1"/>
    <col min="12042" max="12042" width="5.28515625" style="65" customWidth="1"/>
    <col min="12043" max="12043" width="37.85546875" style="65" customWidth="1"/>
    <col min="12044" max="12044" width="6.140625" style="65" customWidth="1"/>
    <col min="12045" max="12045" width="7.28515625" style="65" customWidth="1"/>
    <col min="12046" max="12046" width="7.7109375" style="65" customWidth="1"/>
    <col min="12047" max="12288" width="9.140625" style="65"/>
    <col min="12289" max="12295" width="9.42578125" style="65" customWidth="1"/>
    <col min="12296" max="12296" width="8" style="65" customWidth="1"/>
    <col min="12297" max="12297" width="7.28515625" style="65" customWidth="1"/>
    <col min="12298" max="12298" width="5.28515625" style="65" customWidth="1"/>
    <col min="12299" max="12299" width="37.85546875" style="65" customWidth="1"/>
    <col min="12300" max="12300" width="6.140625" style="65" customWidth="1"/>
    <col min="12301" max="12301" width="7.28515625" style="65" customWidth="1"/>
    <col min="12302" max="12302" width="7.7109375" style="65" customWidth="1"/>
    <col min="12303" max="12544" width="9.140625" style="65"/>
    <col min="12545" max="12551" width="9.42578125" style="65" customWidth="1"/>
    <col min="12552" max="12552" width="8" style="65" customWidth="1"/>
    <col min="12553" max="12553" width="7.28515625" style="65" customWidth="1"/>
    <col min="12554" max="12554" width="5.28515625" style="65" customWidth="1"/>
    <col min="12555" max="12555" width="37.85546875" style="65" customWidth="1"/>
    <col min="12556" max="12556" width="6.140625" style="65" customWidth="1"/>
    <col min="12557" max="12557" width="7.28515625" style="65" customWidth="1"/>
    <col min="12558" max="12558" width="7.7109375" style="65" customWidth="1"/>
    <col min="12559" max="12800" width="9.140625" style="65"/>
    <col min="12801" max="12807" width="9.42578125" style="65" customWidth="1"/>
    <col min="12808" max="12808" width="8" style="65" customWidth="1"/>
    <col min="12809" max="12809" width="7.28515625" style="65" customWidth="1"/>
    <col min="12810" max="12810" width="5.28515625" style="65" customWidth="1"/>
    <col min="12811" max="12811" width="37.85546875" style="65" customWidth="1"/>
    <col min="12812" max="12812" width="6.140625" style="65" customWidth="1"/>
    <col min="12813" max="12813" width="7.28515625" style="65" customWidth="1"/>
    <col min="12814" max="12814" width="7.7109375" style="65" customWidth="1"/>
    <col min="12815" max="13056" width="9.140625" style="65"/>
    <col min="13057" max="13063" width="9.42578125" style="65" customWidth="1"/>
    <col min="13064" max="13064" width="8" style="65" customWidth="1"/>
    <col min="13065" max="13065" width="7.28515625" style="65" customWidth="1"/>
    <col min="13066" max="13066" width="5.28515625" style="65" customWidth="1"/>
    <col min="13067" max="13067" width="37.85546875" style="65" customWidth="1"/>
    <col min="13068" max="13068" width="6.140625" style="65" customWidth="1"/>
    <col min="13069" max="13069" width="7.28515625" style="65" customWidth="1"/>
    <col min="13070" max="13070" width="7.7109375" style="65" customWidth="1"/>
    <col min="13071" max="13312" width="9.140625" style="65"/>
    <col min="13313" max="13319" width="9.42578125" style="65" customWidth="1"/>
    <col min="13320" max="13320" width="8" style="65" customWidth="1"/>
    <col min="13321" max="13321" width="7.28515625" style="65" customWidth="1"/>
    <col min="13322" max="13322" width="5.28515625" style="65" customWidth="1"/>
    <col min="13323" max="13323" width="37.85546875" style="65" customWidth="1"/>
    <col min="13324" max="13324" width="6.140625" style="65" customWidth="1"/>
    <col min="13325" max="13325" width="7.28515625" style="65" customWidth="1"/>
    <col min="13326" max="13326" width="7.7109375" style="65" customWidth="1"/>
    <col min="13327" max="13568" width="9.140625" style="65"/>
    <col min="13569" max="13575" width="9.42578125" style="65" customWidth="1"/>
    <col min="13576" max="13576" width="8" style="65" customWidth="1"/>
    <col min="13577" max="13577" width="7.28515625" style="65" customWidth="1"/>
    <col min="13578" max="13578" width="5.28515625" style="65" customWidth="1"/>
    <col min="13579" max="13579" width="37.85546875" style="65" customWidth="1"/>
    <col min="13580" max="13580" width="6.140625" style="65" customWidth="1"/>
    <col min="13581" max="13581" width="7.28515625" style="65" customWidth="1"/>
    <col min="13582" max="13582" width="7.7109375" style="65" customWidth="1"/>
    <col min="13583" max="13824" width="9.140625" style="65"/>
    <col min="13825" max="13831" width="9.42578125" style="65" customWidth="1"/>
    <col min="13832" max="13832" width="8" style="65" customWidth="1"/>
    <col min="13833" max="13833" width="7.28515625" style="65" customWidth="1"/>
    <col min="13834" max="13834" width="5.28515625" style="65" customWidth="1"/>
    <col min="13835" max="13835" width="37.85546875" style="65" customWidth="1"/>
    <col min="13836" max="13836" width="6.140625" style="65" customWidth="1"/>
    <col min="13837" max="13837" width="7.28515625" style="65" customWidth="1"/>
    <col min="13838" max="13838" width="7.7109375" style="65" customWidth="1"/>
    <col min="13839" max="14080" width="9.140625" style="65"/>
    <col min="14081" max="14087" width="9.42578125" style="65" customWidth="1"/>
    <col min="14088" max="14088" width="8" style="65" customWidth="1"/>
    <col min="14089" max="14089" width="7.28515625" style="65" customWidth="1"/>
    <col min="14090" max="14090" width="5.28515625" style="65" customWidth="1"/>
    <col min="14091" max="14091" width="37.85546875" style="65" customWidth="1"/>
    <col min="14092" max="14092" width="6.140625" style="65" customWidth="1"/>
    <col min="14093" max="14093" width="7.28515625" style="65" customWidth="1"/>
    <col min="14094" max="14094" width="7.7109375" style="65" customWidth="1"/>
    <col min="14095" max="14336" width="9.140625" style="65"/>
    <col min="14337" max="14343" width="9.42578125" style="65" customWidth="1"/>
    <col min="14344" max="14344" width="8" style="65" customWidth="1"/>
    <col min="14345" max="14345" width="7.28515625" style="65" customWidth="1"/>
    <col min="14346" max="14346" width="5.28515625" style="65" customWidth="1"/>
    <col min="14347" max="14347" width="37.85546875" style="65" customWidth="1"/>
    <col min="14348" max="14348" width="6.140625" style="65" customWidth="1"/>
    <col min="14349" max="14349" width="7.28515625" style="65" customWidth="1"/>
    <col min="14350" max="14350" width="7.7109375" style="65" customWidth="1"/>
    <col min="14351" max="14592" width="9.140625" style="65"/>
    <col min="14593" max="14599" width="9.42578125" style="65" customWidth="1"/>
    <col min="14600" max="14600" width="8" style="65" customWidth="1"/>
    <col min="14601" max="14601" width="7.28515625" style="65" customWidth="1"/>
    <col min="14602" max="14602" width="5.28515625" style="65" customWidth="1"/>
    <col min="14603" max="14603" width="37.85546875" style="65" customWidth="1"/>
    <col min="14604" max="14604" width="6.140625" style="65" customWidth="1"/>
    <col min="14605" max="14605" width="7.28515625" style="65" customWidth="1"/>
    <col min="14606" max="14606" width="7.7109375" style="65" customWidth="1"/>
    <col min="14607" max="14848" width="9.140625" style="65"/>
    <col min="14849" max="14855" width="9.42578125" style="65" customWidth="1"/>
    <col min="14856" max="14856" width="8" style="65" customWidth="1"/>
    <col min="14857" max="14857" width="7.28515625" style="65" customWidth="1"/>
    <col min="14858" max="14858" width="5.28515625" style="65" customWidth="1"/>
    <col min="14859" max="14859" width="37.85546875" style="65" customWidth="1"/>
    <col min="14860" max="14860" width="6.140625" style="65" customWidth="1"/>
    <col min="14861" max="14861" width="7.28515625" style="65" customWidth="1"/>
    <col min="14862" max="14862" width="7.7109375" style="65" customWidth="1"/>
    <col min="14863" max="15104" width="9.140625" style="65"/>
    <col min="15105" max="15111" width="9.42578125" style="65" customWidth="1"/>
    <col min="15112" max="15112" width="8" style="65" customWidth="1"/>
    <col min="15113" max="15113" width="7.28515625" style="65" customWidth="1"/>
    <col min="15114" max="15114" width="5.28515625" style="65" customWidth="1"/>
    <col min="15115" max="15115" width="37.85546875" style="65" customWidth="1"/>
    <col min="15116" max="15116" width="6.140625" style="65" customWidth="1"/>
    <col min="15117" max="15117" width="7.28515625" style="65" customWidth="1"/>
    <col min="15118" max="15118" width="7.7109375" style="65" customWidth="1"/>
    <col min="15119" max="15360" width="9.140625" style="65"/>
    <col min="15361" max="15367" width="9.42578125" style="65" customWidth="1"/>
    <col min="15368" max="15368" width="8" style="65" customWidth="1"/>
    <col min="15369" max="15369" width="7.28515625" style="65" customWidth="1"/>
    <col min="15370" max="15370" width="5.28515625" style="65" customWidth="1"/>
    <col min="15371" max="15371" width="37.85546875" style="65" customWidth="1"/>
    <col min="15372" max="15372" width="6.140625" style="65" customWidth="1"/>
    <col min="15373" max="15373" width="7.28515625" style="65" customWidth="1"/>
    <col min="15374" max="15374" width="7.7109375" style="65" customWidth="1"/>
    <col min="15375" max="15616" width="9.140625" style="65"/>
    <col min="15617" max="15623" width="9.42578125" style="65" customWidth="1"/>
    <col min="15624" max="15624" width="8" style="65" customWidth="1"/>
    <col min="15625" max="15625" width="7.28515625" style="65" customWidth="1"/>
    <col min="15626" max="15626" width="5.28515625" style="65" customWidth="1"/>
    <col min="15627" max="15627" width="37.85546875" style="65" customWidth="1"/>
    <col min="15628" max="15628" width="6.140625" style="65" customWidth="1"/>
    <col min="15629" max="15629" width="7.28515625" style="65" customWidth="1"/>
    <col min="15630" max="15630" width="7.7109375" style="65" customWidth="1"/>
    <col min="15631" max="15872" width="9.140625" style="65"/>
    <col min="15873" max="15879" width="9.42578125" style="65" customWidth="1"/>
    <col min="15880" max="15880" width="8" style="65" customWidth="1"/>
    <col min="15881" max="15881" width="7.28515625" style="65" customWidth="1"/>
    <col min="15882" max="15882" width="5.28515625" style="65" customWidth="1"/>
    <col min="15883" max="15883" width="37.85546875" style="65" customWidth="1"/>
    <col min="15884" max="15884" width="6.140625" style="65" customWidth="1"/>
    <col min="15885" max="15885" width="7.28515625" style="65" customWidth="1"/>
    <col min="15886" max="15886" width="7.7109375" style="65" customWidth="1"/>
    <col min="15887" max="16128" width="9.140625" style="65"/>
    <col min="16129" max="16135" width="9.42578125" style="65" customWidth="1"/>
    <col min="16136" max="16136" width="8" style="65" customWidth="1"/>
    <col min="16137" max="16137" width="7.28515625" style="65" customWidth="1"/>
    <col min="16138" max="16138" width="5.28515625" style="65" customWidth="1"/>
    <col min="16139" max="16139" width="37.85546875" style="65" customWidth="1"/>
    <col min="16140" max="16140" width="6.140625" style="65" customWidth="1"/>
    <col min="16141" max="16141" width="7.28515625" style="65" customWidth="1"/>
    <col min="16142" max="16142" width="7.7109375" style="65" customWidth="1"/>
    <col min="16143" max="16384" width="9.140625" style="65"/>
  </cols>
  <sheetData>
    <row r="1" spans="10:15" ht="15">
      <c r="K1" s="363" t="s">
        <v>423</v>
      </c>
      <c r="L1" s="363"/>
      <c r="M1" s="363"/>
    </row>
    <row r="2" spans="10:15" ht="11.25" customHeight="1">
      <c r="K2" s="331"/>
      <c r="L2" s="331"/>
      <c r="M2" s="331"/>
    </row>
    <row r="3" spans="10:15" ht="14.25" customHeight="1">
      <c r="K3" s="332" t="s">
        <v>401</v>
      </c>
    </row>
    <row r="4" spans="10:15" s="229" customFormat="1" ht="28.5" customHeight="1">
      <c r="J4" s="499" t="s">
        <v>3</v>
      </c>
      <c r="K4" s="500"/>
      <c r="L4" s="7">
        <v>2013</v>
      </c>
      <c r="M4" s="7">
        <v>2014</v>
      </c>
      <c r="N4" s="333" t="s">
        <v>72</v>
      </c>
    </row>
    <row r="5" spans="10:15" s="229" customFormat="1" ht="16.5" customHeight="1">
      <c r="J5" s="359" t="s">
        <v>424</v>
      </c>
      <c r="K5" s="359"/>
      <c r="L5" s="311">
        <v>29341</v>
      </c>
      <c r="M5" s="311">
        <v>29389</v>
      </c>
      <c r="N5" s="312">
        <f>M5/L5*100</f>
        <v>100.16359360621657</v>
      </c>
    </row>
    <row r="6" spans="10:15" s="229" customFormat="1" ht="15" customHeight="1">
      <c r="J6" s="497" t="s">
        <v>425</v>
      </c>
      <c r="K6" s="497"/>
      <c r="L6" s="240">
        <f>SUM(L7:L21)-L15</f>
        <v>200</v>
      </c>
      <c r="M6" s="240">
        <f>SUM(M7:M21)-M15</f>
        <v>187</v>
      </c>
      <c r="N6" s="320">
        <f>M6/L6*100</f>
        <v>93.5</v>
      </c>
    </row>
    <row r="7" spans="10:15" s="229" customFormat="1" ht="15" customHeight="1">
      <c r="J7" s="501" t="s">
        <v>426</v>
      </c>
      <c r="K7" s="334" t="s">
        <v>427</v>
      </c>
      <c r="L7" s="240">
        <v>2</v>
      </c>
      <c r="M7" s="240">
        <v>0</v>
      </c>
      <c r="N7" s="320">
        <f t="shared" ref="N7:N34" si="0">M7/L7*100</f>
        <v>0</v>
      </c>
    </row>
    <row r="8" spans="10:15" s="229" customFormat="1" ht="15" customHeight="1">
      <c r="J8" s="501"/>
      <c r="K8" s="334" t="s">
        <v>428</v>
      </c>
      <c r="L8" s="240">
        <v>3</v>
      </c>
      <c r="M8" s="240">
        <v>6</v>
      </c>
      <c r="N8" s="320">
        <v>0</v>
      </c>
    </row>
    <row r="9" spans="10:15" s="229" customFormat="1" ht="15" customHeight="1">
      <c r="J9" s="501"/>
      <c r="K9" s="334" t="s">
        <v>407</v>
      </c>
      <c r="L9" s="240">
        <v>2</v>
      </c>
      <c r="M9" s="240">
        <v>3</v>
      </c>
      <c r="N9" s="320">
        <f>M9/L9*100</f>
        <v>150</v>
      </c>
    </row>
    <row r="10" spans="10:15" s="229" customFormat="1" ht="15" customHeight="1">
      <c r="J10" s="501"/>
      <c r="K10" s="334" t="s">
        <v>429</v>
      </c>
      <c r="L10" s="240">
        <v>1</v>
      </c>
      <c r="M10" s="240">
        <v>0</v>
      </c>
      <c r="N10" s="320">
        <v>0</v>
      </c>
    </row>
    <row r="11" spans="10:15" s="229" customFormat="1" ht="15" customHeight="1">
      <c r="J11" s="501"/>
      <c r="K11" s="334" t="s">
        <v>430</v>
      </c>
      <c r="L11" s="240">
        <v>0</v>
      </c>
      <c r="M11" s="240">
        <v>0</v>
      </c>
      <c r="N11" s="320">
        <v>0</v>
      </c>
    </row>
    <row r="12" spans="10:15" s="229" customFormat="1" ht="15" customHeight="1">
      <c r="J12" s="501"/>
      <c r="K12" s="334" t="s">
        <v>431</v>
      </c>
      <c r="L12" s="240">
        <v>7</v>
      </c>
      <c r="M12" s="240">
        <v>9</v>
      </c>
      <c r="N12" s="320">
        <v>0</v>
      </c>
    </row>
    <row r="13" spans="10:15" s="229" customFormat="1" ht="15" customHeight="1">
      <c r="J13" s="501"/>
      <c r="K13" s="335" t="s">
        <v>432</v>
      </c>
      <c r="L13" s="240">
        <v>64</v>
      </c>
      <c r="M13" s="240">
        <v>60</v>
      </c>
      <c r="N13" s="320">
        <f t="shared" si="0"/>
        <v>93.75</v>
      </c>
    </row>
    <row r="14" spans="10:15" s="229" customFormat="1" ht="15" customHeight="1">
      <c r="J14" s="501"/>
      <c r="K14" s="335" t="s">
        <v>433</v>
      </c>
      <c r="L14" s="240">
        <v>94</v>
      </c>
      <c r="M14" s="240">
        <v>71</v>
      </c>
      <c r="N14" s="320">
        <f t="shared" si="0"/>
        <v>75.531914893617028</v>
      </c>
      <c r="O14" s="229" t="s">
        <v>434</v>
      </c>
    </row>
    <row r="15" spans="10:15" s="229" customFormat="1" ht="15" customHeight="1">
      <c r="J15" s="501"/>
      <c r="K15" s="335" t="s">
        <v>435</v>
      </c>
      <c r="L15" s="240">
        <v>25</v>
      </c>
      <c r="M15" s="240">
        <v>34</v>
      </c>
      <c r="N15" s="320">
        <f t="shared" si="0"/>
        <v>136</v>
      </c>
    </row>
    <row r="16" spans="10:15" s="229" customFormat="1" ht="26.25" customHeight="1">
      <c r="J16" s="501"/>
      <c r="K16" s="336" t="s">
        <v>436</v>
      </c>
      <c r="L16" s="240">
        <v>16</v>
      </c>
      <c r="M16" s="240">
        <v>19</v>
      </c>
      <c r="N16" s="320">
        <f t="shared" si="0"/>
        <v>118.75</v>
      </c>
    </row>
    <row r="17" spans="10:14" s="229" customFormat="1" ht="15" customHeight="1">
      <c r="J17" s="501"/>
      <c r="K17" s="334" t="s">
        <v>437</v>
      </c>
      <c r="L17" s="240">
        <v>0</v>
      </c>
      <c r="M17" s="240">
        <v>0</v>
      </c>
      <c r="N17" s="320">
        <v>0</v>
      </c>
    </row>
    <row r="18" spans="10:14" s="229" customFormat="1" ht="15" customHeight="1">
      <c r="J18" s="501"/>
      <c r="K18" s="334" t="s">
        <v>438</v>
      </c>
      <c r="L18" s="240">
        <v>3</v>
      </c>
      <c r="M18" s="240">
        <v>3</v>
      </c>
      <c r="N18" s="320">
        <f t="shared" si="0"/>
        <v>100</v>
      </c>
    </row>
    <row r="19" spans="10:14" s="229" customFormat="1" ht="15" customHeight="1">
      <c r="J19" s="501"/>
      <c r="K19" s="334" t="s">
        <v>439</v>
      </c>
      <c r="L19" s="240">
        <v>0</v>
      </c>
      <c r="M19" s="240">
        <v>0</v>
      </c>
      <c r="N19" s="320">
        <v>0</v>
      </c>
    </row>
    <row r="20" spans="10:14" s="229" customFormat="1" ht="15" customHeight="1">
      <c r="J20" s="501"/>
      <c r="K20" s="334" t="s">
        <v>440</v>
      </c>
      <c r="L20" s="240">
        <v>0</v>
      </c>
      <c r="M20" s="240">
        <v>0</v>
      </c>
      <c r="N20" s="320">
        <v>0</v>
      </c>
    </row>
    <row r="21" spans="10:14" s="229" customFormat="1" ht="15" customHeight="1">
      <c r="J21" s="501"/>
      <c r="K21" s="334" t="s">
        <v>422</v>
      </c>
      <c r="L21" s="240">
        <v>8</v>
      </c>
      <c r="M21" s="240">
        <v>16</v>
      </c>
      <c r="N21" s="320">
        <f t="shared" si="0"/>
        <v>200</v>
      </c>
    </row>
    <row r="22" spans="10:14" s="229" customFormat="1" ht="15" customHeight="1">
      <c r="J22" s="501" t="s">
        <v>441</v>
      </c>
      <c r="K22" s="334" t="s">
        <v>442</v>
      </c>
      <c r="L22" s="240">
        <v>62</v>
      </c>
      <c r="M22" s="240">
        <v>63</v>
      </c>
      <c r="N22" s="320">
        <f t="shared" si="0"/>
        <v>101.61290322580645</v>
      </c>
    </row>
    <row r="23" spans="10:14" s="229" customFormat="1" ht="15" customHeight="1">
      <c r="J23" s="501"/>
      <c r="K23" s="334" t="s">
        <v>443</v>
      </c>
      <c r="L23" s="240">
        <v>19</v>
      </c>
      <c r="M23" s="240">
        <v>26</v>
      </c>
      <c r="N23" s="320">
        <f t="shared" si="0"/>
        <v>136.84210526315789</v>
      </c>
    </row>
    <row r="24" spans="10:14" s="229" customFormat="1" ht="15" customHeight="1">
      <c r="J24" s="501"/>
      <c r="K24" s="334" t="s">
        <v>444</v>
      </c>
      <c r="L24" s="240">
        <v>5</v>
      </c>
      <c r="M24" s="240">
        <v>4</v>
      </c>
      <c r="N24" s="320">
        <f t="shared" si="0"/>
        <v>80</v>
      </c>
    </row>
    <row r="25" spans="10:14" s="229" customFormat="1" ht="15" customHeight="1">
      <c r="J25" s="501"/>
      <c r="K25" s="334" t="s">
        <v>445</v>
      </c>
      <c r="L25" s="240">
        <v>69</v>
      </c>
      <c r="M25" s="240">
        <v>53</v>
      </c>
      <c r="N25" s="320">
        <f t="shared" si="0"/>
        <v>76.811594202898547</v>
      </c>
    </row>
    <row r="26" spans="10:14" s="229" customFormat="1" ht="18" customHeight="1">
      <c r="J26" s="501"/>
      <c r="K26" s="334" t="s">
        <v>446</v>
      </c>
      <c r="L26" s="240">
        <v>6</v>
      </c>
      <c r="M26" s="240">
        <v>0</v>
      </c>
      <c r="N26" s="320">
        <f t="shared" si="0"/>
        <v>0</v>
      </c>
    </row>
    <row r="27" spans="10:14" s="229" customFormat="1" ht="15" customHeight="1">
      <c r="J27" s="362" t="s">
        <v>447</v>
      </c>
      <c r="K27" s="334" t="s">
        <v>448</v>
      </c>
      <c r="L27" s="240">
        <v>67</v>
      </c>
      <c r="M27" s="240">
        <v>68</v>
      </c>
      <c r="N27" s="320">
        <f t="shared" si="0"/>
        <v>101.49253731343283</v>
      </c>
    </row>
    <row r="28" spans="10:14" s="229" customFormat="1" ht="15" customHeight="1">
      <c r="J28" s="362"/>
      <c r="K28" s="334" t="s">
        <v>449</v>
      </c>
      <c r="L28" s="240">
        <v>118</v>
      </c>
      <c r="M28" s="240">
        <v>100</v>
      </c>
      <c r="N28" s="320">
        <f t="shared" si="0"/>
        <v>84.745762711864401</v>
      </c>
    </row>
    <row r="29" spans="10:14" s="229" customFormat="1" ht="15" customHeight="1">
      <c r="J29" s="362"/>
      <c r="K29" s="334" t="s">
        <v>450</v>
      </c>
      <c r="L29" s="240">
        <v>12</v>
      </c>
      <c r="M29" s="240">
        <v>15</v>
      </c>
      <c r="N29" s="320">
        <f t="shared" si="0"/>
        <v>125</v>
      </c>
    </row>
    <row r="30" spans="10:14" s="229" customFormat="1" ht="15" customHeight="1">
      <c r="J30" s="362"/>
      <c r="K30" s="334" t="s">
        <v>451</v>
      </c>
      <c r="L30" s="241">
        <v>3</v>
      </c>
      <c r="M30" s="240">
        <v>4</v>
      </c>
      <c r="N30" s="320">
        <f t="shared" si="0"/>
        <v>133.33333333333331</v>
      </c>
    </row>
    <row r="31" spans="10:14" s="229" customFormat="1" ht="15" customHeight="1">
      <c r="J31" s="496" t="s">
        <v>452</v>
      </c>
      <c r="K31" s="496"/>
      <c r="L31" s="240">
        <v>152</v>
      </c>
      <c r="M31" s="240">
        <v>164</v>
      </c>
      <c r="N31" s="320">
        <f t="shared" si="0"/>
        <v>107.89473684210526</v>
      </c>
    </row>
    <row r="32" spans="10:14" s="229" customFormat="1" ht="15" customHeight="1">
      <c r="J32" s="497" t="s">
        <v>453</v>
      </c>
      <c r="K32" s="497"/>
      <c r="L32" s="320">
        <v>425.1</v>
      </c>
      <c r="M32" s="320">
        <v>439.3</v>
      </c>
      <c r="N32" s="320">
        <f t="shared" si="0"/>
        <v>103.34039049635379</v>
      </c>
    </row>
    <row r="33" spans="10:14" s="229" customFormat="1" ht="15" customHeight="1">
      <c r="J33" s="497" t="s">
        <v>454</v>
      </c>
      <c r="K33" s="497"/>
      <c r="L33" s="320">
        <v>268.8</v>
      </c>
      <c r="M33" s="320">
        <v>219.6</v>
      </c>
      <c r="N33" s="320">
        <f t="shared" si="0"/>
        <v>81.696428571428569</v>
      </c>
    </row>
    <row r="34" spans="10:14" s="229" customFormat="1" ht="15" customHeight="1">
      <c r="J34" s="497" t="s">
        <v>455</v>
      </c>
      <c r="K34" s="497"/>
      <c r="L34" s="316">
        <v>35.5</v>
      </c>
      <c r="M34" s="316">
        <v>49.5</v>
      </c>
      <c r="N34" s="320">
        <f t="shared" si="0"/>
        <v>139.43661971830986</v>
      </c>
    </row>
    <row r="35" spans="10:14" s="229" customFormat="1" ht="25.5" customHeight="1">
      <c r="J35" s="498" t="s">
        <v>456</v>
      </c>
      <c r="K35" s="498"/>
      <c r="L35" s="244">
        <f>L6/L5*10000</f>
        <v>68.164002590232101</v>
      </c>
      <c r="M35" s="244">
        <f>M6/M5*10000</f>
        <v>63.629249038756001</v>
      </c>
      <c r="N35" s="327">
        <f>M35/L35*100</f>
        <v>93.347289802306989</v>
      </c>
    </row>
    <row r="36" spans="10:14" s="229" customFormat="1" ht="18" customHeight="1">
      <c r="J36" s="334"/>
      <c r="K36" s="334"/>
      <c r="L36" s="320"/>
      <c r="M36" s="320"/>
      <c r="N36" s="337"/>
    </row>
    <row r="41" spans="10:14" ht="14.25" customHeight="1"/>
    <row r="43" spans="10:14" ht="77.25" customHeight="1"/>
  </sheetData>
  <mergeCells count="12">
    <mergeCell ref="J35:K35"/>
    <mergeCell ref="K1:M1"/>
    <mergeCell ref="J4:K4"/>
    <mergeCell ref="J5:K5"/>
    <mergeCell ref="J6:K6"/>
    <mergeCell ref="J7:J21"/>
    <mergeCell ref="J22:J26"/>
    <mergeCell ref="J27:J30"/>
    <mergeCell ref="J31:K31"/>
    <mergeCell ref="J32:K32"/>
    <mergeCell ref="J33:K33"/>
    <mergeCell ref="J34:K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3:M43"/>
  <sheetViews>
    <sheetView topLeftCell="A34" workbookViewId="0">
      <selection activeCell="P39" sqref="P39"/>
    </sheetView>
  </sheetViews>
  <sheetFormatPr defaultRowHeight="15"/>
  <cols>
    <col min="1" max="1" width="19" style="504" customWidth="1"/>
    <col min="2" max="2" width="11" style="504" customWidth="1"/>
    <col min="3" max="3" width="13.85546875" style="504" customWidth="1"/>
    <col min="4" max="4" width="14" style="504" customWidth="1"/>
    <col min="5" max="5" width="11" style="504" customWidth="1"/>
    <col min="6" max="6" width="13.140625" style="504" customWidth="1"/>
    <col min="7" max="7" width="13.5703125" style="504" customWidth="1"/>
    <col min="8" max="8" width="14.42578125" style="502" hidden="1" customWidth="1"/>
    <col min="9" max="9" width="14.42578125" style="503" hidden="1" customWidth="1"/>
    <col min="10" max="10" width="13.140625" style="503" hidden="1" customWidth="1"/>
    <col min="11" max="11" width="10.140625" style="503" hidden="1" customWidth="1"/>
    <col min="12" max="13" width="0" style="504" hidden="1" customWidth="1"/>
    <col min="14" max="16384" width="9.140625" style="504"/>
  </cols>
  <sheetData>
    <row r="33" spans="1:13" ht="15.75">
      <c r="A33" s="505" t="s">
        <v>457</v>
      </c>
      <c r="B33" s="505"/>
      <c r="C33" s="505"/>
      <c r="D33" s="505"/>
      <c r="E33" s="505"/>
      <c r="F33" s="505"/>
      <c r="G33" s="505"/>
    </row>
    <row r="34" spans="1:13">
      <c r="G34" s="506">
        <v>41920</v>
      </c>
    </row>
    <row r="35" spans="1:13" ht="14.25" customHeight="1">
      <c r="A35" s="507" t="s">
        <v>458</v>
      </c>
      <c r="B35" s="507">
        <v>2012</v>
      </c>
      <c r="C35" s="508"/>
      <c r="D35" s="508"/>
      <c r="E35" s="507">
        <v>2013</v>
      </c>
      <c r="F35" s="507"/>
      <c r="G35" s="507"/>
      <c r="K35" s="509">
        <f>J35</f>
        <v>0</v>
      </c>
      <c r="L35" s="510"/>
      <c r="M35" s="511"/>
    </row>
    <row r="36" spans="1:13" ht="45.75" customHeight="1">
      <c r="A36" s="507"/>
      <c r="B36" s="512" t="s">
        <v>459</v>
      </c>
      <c r="C36" s="512" t="s">
        <v>460</v>
      </c>
      <c r="D36" s="512" t="s">
        <v>461</v>
      </c>
      <c r="E36" s="512" t="s">
        <v>459</v>
      </c>
      <c r="F36" s="512" t="s">
        <v>460</v>
      </c>
      <c r="G36" s="512" t="s">
        <v>461</v>
      </c>
      <c r="K36" s="509"/>
      <c r="L36" s="510"/>
      <c r="M36" s="511"/>
    </row>
    <row r="37" spans="1:13" s="519" customFormat="1" ht="37.5" customHeight="1">
      <c r="A37" s="513" t="s">
        <v>462</v>
      </c>
      <c r="B37" s="514">
        <v>334000</v>
      </c>
      <c r="C37" s="515">
        <v>255661.6</v>
      </c>
      <c r="D37" s="515">
        <f>B37-C37</f>
        <v>78338.399999999994</v>
      </c>
      <c r="E37" s="514">
        <v>105000</v>
      </c>
      <c r="F37" s="514">
        <v>926.30000000000291</v>
      </c>
      <c r="G37" s="514">
        <f>E37-F37</f>
        <v>104073.7</v>
      </c>
      <c r="H37" s="516">
        <v>78338.399999999994</v>
      </c>
      <c r="I37" s="517">
        <v>104073.7</v>
      </c>
      <c r="J37" s="517">
        <f>B37-H37</f>
        <v>255661.6</v>
      </c>
      <c r="K37" s="518">
        <f>E37-I37</f>
        <v>926.30000000000291</v>
      </c>
      <c r="L37" s="510"/>
      <c r="M37" s="511"/>
    </row>
    <row r="38" spans="1:13" s="519" customFormat="1" ht="38.25" customHeight="1">
      <c r="A38" s="513" t="s">
        <v>463</v>
      </c>
      <c r="B38" s="514">
        <v>108750</v>
      </c>
      <c r="C38" s="514">
        <v>67073.5</v>
      </c>
      <c r="D38" s="514">
        <f>B38-C38</f>
        <v>41676.5</v>
      </c>
      <c r="E38" s="514">
        <v>75000</v>
      </c>
      <c r="F38" s="514">
        <v>5226.3999999999942</v>
      </c>
      <c r="G38" s="514">
        <f t="shared" ref="G38:G42" si="0">E38-F38</f>
        <v>69773.600000000006</v>
      </c>
      <c r="H38" s="516">
        <v>41676.5</v>
      </c>
      <c r="I38" s="517">
        <v>69773.600000000006</v>
      </c>
      <c r="J38" s="517">
        <f t="shared" ref="J38:J42" si="1">B38-H38</f>
        <v>67073.5</v>
      </c>
      <c r="K38" s="518">
        <f t="shared" ref="K38:K42" si="2">E38-I38</f>
        <v>5226.3999999999942</v>
      </c>
    </row>
    <row r="39" spans="1:13" s="519" customFormat="1" ht="39" customHeight="1">
      <c r="A39" s="513" t="s">
        <v>464</v>
      </c>
      <c r="B39" s="514">
        <v>173000</v>
      </c>
      <c r="C39" s="514">
        <v>73868.2</v>
      </c>
      <c r="D39" s="514">
        <f>B39-C39</f>
        <v>99131.8</v>
      </c>
      <c r="E39" s="514">
        <v>0</v>
      </c>
      <c r="F39" s="514">
        <v>0</v>
      </c>
      <c r="G39" s="514">
        <f t="shared" si="0"/>
        <v>0</v>
      </c>
      <c r="H39" s="516">
        <v>99131.8</v>
      </c>
      <c r="I39" s="517">
        <v>0</v>
      </c>
      <c r="J39" s="517">
        <f t="shared" si="1"/>
        <v>73868.2</v>
      </c>
      <c r="K39" s="518">
        <f t="shared" si="2"/>
        <v>0</v>
      </c>
    </row>
    <row r="40" spans="1:13" s="519" customFormat="1" ht="38.25" customHeight="1">
      <c r="A40" s="519" t="s">
        <v>465</v>
      </c>
      <c r="B40" s="514">
        <v>191800</v>
      </c>
      <c r="C40" s="514">
        <v>109641</v>
      </c>
      <c r="D40" s="514">
        <f t="shared" ref="D40:D41" si="3">B40-C40</f>
        <v>82159</v>
      </c>
      <c r="E40" s="514">
        <v>105000</v>
      </c>
      <c r="F40" s="514">
        <v>1251.6999999999971</v>
      </c>
      <c r="G40" s="514">
        <f>E40-F40</f>
        <v>103748.3</v>
      </c>
      <c r="H40" s="516">
        <v>82159</v>
      </c>
      <c r="I40" s="517">
        <v>103748.3</v>
      </c>
      <c r="J40" s="517">
        <f t="shared" si="1"/>
        <v>109641</v>
      </c>
      <c r="K40" s="518">
        <f t="shared" si="2"/>
        <v>1251.6999999999971</v>
      </c>
    </row>
    <row r="41" spans="1:13" ht="32.25" customHeight="1">
      <c r="A41" s="504" t="s">
        <v>466</v>
      </c>
      <c r="B41" s="520">
        <v>166000</v>
      </c>
      <c r="C41" s="520">
        <v>72232.5</v>
      </c>
      <c r="D41" s="520">
        <f t="shared" si="3"/>
        <v>93767.5</v>
      </c>
      <c r="E41" s="520">
        <v>105000</v>
      </c>
      <c r="F41" s="520">
        <v>1044</v>
      </c>
      <c r="G41" s="520">
        <f t="shared" si="0"/>
        <v>103956</v>
      </c>
      <c r="H41" s="502">
        <v>93767.5</v>
      </c>
      <c r="I41" s="503">
        <v>103956</v>
      </c>
      <c r="J41" s="517">
        <f t="shared" si="1"/>
        <v>72232.5</v>
      </c>
      <c r="K41" s="518">
        <f t="shared" si="2"/>
        <v>1044</v>
      </c>
    </row>
    <row r="42" spans="1:13" s="519" customFormat="1" ht="32.25" customHeight="1">
      <c r="A42" s="519" t="s">
        <v>467</v>
      </c>
      <c r="B42" s="514">
        <v>358800</v>
      </c>
      <c r="C42" s="514">
        <v>228059.6</v>
      </c>
      <c r="D42" s="514">
        <f>B42-C42</f>
        <v>130740.4</v>
      </c>
      <c r="E42" s="514">
        <v>110000</v>
      </c>
      <c r="F42" s="514">
        <v>1549.5</v>
      </c>
      <c r="G42" s="514">
        <f t="shared" si="0"/>
        <v>108450.5</v>
      </c>
      <c r="H42" s="516">
        <v>130740.4</v>
      </c>
      <c r="I42" s="517">
        <v>108450.5</v>
      </c>
      <c r="J42" s="517">
        <f t="shared" si="1"/>
        <v>228059.6</v>
      </c>
      <c r="K42" s="518">
        <f t="shared" si="2"/>
        <v>1549.5</v>
      </c>
    </row>
    <row r="43" spans="1:13" ht="27.75" customHeight="1">
      <c r="A43" s="521" t="s">
        <v>468</v>
      </c>
      <c r="B43" s="522">
        <f>SUM(B37:B42)</f>
        <v>1332350</v>
      </c>
      <c r="C43" s="523">
        <f t="shared" ref="C43:G43" si="4">SUM(C37:C42)</f>
        <v>806536.4</v>
      </c>
      <c r="D43" s="523">
        <f t="shared" si="4"/>
        <v>525813.6</v>
      </c>
      <c r="E43" s="522">
        <f t="shared" si="4"/>
        <v>500000</v>
      </c>
      <c r="F43" s="523">
        <f t="shared" si="4"/>
        <v>9997.8999999999942</v>
      </c>
      <c r="G43" s="523">
        <f t="shared" si="4"/>
        <v>490002.1</v>
      </c>
    </row>
  </sheetData>
  <mergeCells count="4">
    <mergeCell ref="A33:G33"/>
    <mergeCell ref="A35:A36"/>
    <mergeCell ref="B35:D35"/>
    <mergeCell ref="E35:G3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N28" sqref="N28"/>
    </sheetView>
  </sheetViews>
  <sheetFormatPr defaultRowHeight="12"/>
  <cols>
    <col min="1" max="1" width="12.42578125" style="525" customWidth="1"/>
    <col min="2" max="2" width="10.85546875" style="525" customWidth="1"/>
    <col min="3" max="3" width="8.28515625" style="525" customWidth="1"/>
    <col min="4" max="4" width="9.5703125" style="525" customWidth="1"/>
    <col min="5" max="5" width="8.42578125" style="525" customWidth="1"/>
    <col min="6" max="6" width="10.42578125" style="525" customWidth="1"/>
    <col min="7" max="7" width="8.140625" style="525" customWidth="1"/>
    <col min="8" max="8" width="9.5703125" style="525" customWidth="1"/>
    <col min="9" max="9" width="5.85546875" style="525" customWidth="1"/>
    <col min="10" max="10" width="7.140625" style="525" customWidth="1"/>
    <col min="11" max="11" width="9.140625" style="525"/>
    <col min="12" max="12" width="15.140625" style="525" bestFit="1" customWidth="1"/>
    <col min="13" max="16384" width="9.140625" style="525"/>
  </cols>
  <sheetData>
    <row r="1" spans="1:11">
      <c r="A1" s="524" t="s">
        <v>469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1">
      <c r="I2" s="526" t="s">
        <v>470</v>
      </c>
      <c r="J2" s="527"/>
    </row>
    <row r="3" spans="1:11">
      <c r="A3" s="528" t="s">
        <v>471</v>
      </c>
      <c r="B3" s="529" t="s">
        <v>472</v>
      </c>
      <c r="C3" s="528" t="s">
        <v>458</v>
      </c>
      <c r="D3" s="528"/>
      <c r="E3" s="528"/>
      <c r="F3" s="528"/>
      <c r="G3" s="528"/>
      <c r="H3" s="528"/>
      <c r="I3" s="528" t="s">
        <v>473</v>
      </c>
      <c r="J3" s="528"/>
    </row>
    <row r="4" spans="1:11">
      <c r="A4" s="528"/>
      <c r="B4" s="529"/>
      <c r="C4" s="529" t="s">
        <v>462</v>
      </c>
      <c r="D4" s="529" t="s">
        <v>463</v>
      </c>
      <c r="E4" s="529" t="s">
        <v>464</v>
      </c>
      <c r="F4" s="529" t="s">
        <v>465</v>
      </c>
      <c r="G4" s="529" t="s">
        <v>466</v>
      </c>
      <c r="H4" s="530" t="s">
        <v>467</v>
      </c>
      <c r="I4" s="531" t="s">
        <v>474</v>
      </c>
      <c r="J4" s="531" t="s">
        <v>475</v>
      </c>
    </row>
    <row r="5" spans="1:11">
      <c r="A5" s="528"/>
      <c r="B5" s="528"/>
      <c r="C5" s="529"/>
      <c r="D5" s="529"/>
      <c r="E5" s="529"/>
      <c r="F5" s="529"/>
      <c r="G5" s="529"/>
      <c r="H5" s="530"/>
      <c r="I5" s="531"/>
      <c r="J5" s="531"/>
    </row>
    <row r="6" spans="1:11">
      <c r="A6" s="532" t="s">
        <v>476</v>
      </c>
      <c r="B6" s="533">
        <v>9000</v>
      </c>
      <c r="C6" s="533"/>
      <c r="D6" s="533"/>
      <c r="E6" s="533"/>
      <c r="F6" s="533">
        <v>9000</v>
      </c>
      <c r="G6" s="533"/>
      <c r="H6" s="533"/>
      <c r="I6" s="534">
        <v>4</v>
      </c>
      <c r="J6" s="534">
        <v>3</v>
      </c>
      <c r="K6" s="535"/>
    </row>
    <row r="7" spans="1:11">
      <c r="A7" s="532" t="s">
        <v>477</v>
      </c>
      <c r="B7" s="533">
        <v>18000</v>
      </c>
      <c r="C7" s="533">
        <v>2000</v>
      </c>
      <c r="D7" s="533"/>
      <c r="E7" s="533"/>
      <c r="F7" s="533">
        <v>16000</v>
      </c>
      <c r="G7" s="533"/>
      <c r="H7" s="533"/>
      <c r="I7" s="534">
        <v>16</v>
      </c>
      <c r="J7" s="534">
        <v>4</v>
      </c>
      <c r="K7" s="535"/>
    </row>
    <row r="8" spans="1:11">
      <c r="A8" s="532" t="s">
        <v>478</v>
      </c>
      <c r="B8" s="533">
        <v>40975</v>
      </c>
      <c r="C8" s="533"/>
      <c r="D8" s="533">
        <v>1000</v>
      </c>
      <c r="E8" s="533"/>
      <c r="F8" s="533">
        <f>B8-D8</f>
        <v>39975</v>
      </c>
      <c r="G8" s="533"/>
      <c r="H8" s="533"/>
      <c r="I8" s="534">
        <v>19</v>
      </c>
      <c r="J8" s="534">
        <v>10</v>
      </c>
      <c r="K8" s="535"/>
    </row>
    <row r="9" spans="1:11">
      <c r="A9" s="532" t="s">
        <v>479</v>
      </c>
      <c r="B9" s="533">
        <v>3000</v>
      </c>
      <c r="C9" s="533"/>
      <c r="D9" s="533"/>
      <c r="E9" s="533"/>
      <c r="F9" s="533">
        <v>3000</v>
      </c>
      <c r="G9" s="533"/>
      <c r="H9" s="533"/>
      <c r="I9" s="534">
        <v>1</v>
      </c>
      <c r="J9" s="534">
        <v>2</v>
      </c>
    </row>
    <row r="10" spans="1:11">
      <c r="A10" s="532" t="s">
        <v>480</v>
      </c>
      <c r="B10" s="533">
        <v>6000</v>
      </c>
      <c r="C10" s="533"/>
      <c r="D10" s="533"/>
      <c r="E10" s="533"/>
      <c r="F10" s="533">
        <v>6000</v>
      </c>
      <c r="G10" s="533"/>
      <c r="H10" s="533"/>
      <c r="I10" s="534">
        <v>2</v>
      </c>
      <c r="J10" s="534">
        <v>4</v>
      </c>
      <c r="K10" s="535"/>
    </row>
    <row r="11" spans="1:11">
      <c r="A11" s="532" t="s">
        <v>481</v>
      </c>
      <c r="B11" s="533">
        <v>21000</v>
      </c>
      <c r="C11" s="533"/>
      <c r="D11" s="533"/>
      <c r="E11" s="533"/>
      <c r="F11" s="533">
        <v>21000</v>
      </c>
      <c r="G11" s="533"/>
      <c r="H11" s="533"/>
      <c r="I11" s="534">
        <v>17</v>
      </c>
      <c r="J11" s="534">
        <v>12</v>
      </c>
      <c r="K11" s="535"/>
    </row>
    <row r="12" spans="1:11">
      <c r="A12" s="532" t="s">
        <v>482</v>
      </c>
      <c r="B12" s="533">
        <v>51200</v>
      </c>
      <c r="C12" s="536"/>
      <c r="D12" s="533">
        <v>9000</v>
      </c>
      <c r="E12" s="533">
        <v>2000</v>
      </c>
      <c r="F12" s="533">
        <v>35200</v>
      </c>
      <c r="G12" s="533">
        <v>5000</v>
      </c>
      <c r="H12" s="533"/>
      <c r="I12" s="534">
        <v>18</v>
      </c>
      <c r="J12" s="534">
        <v>23</v>
      </c>
      <c r="K12" s="535"/>
    </row>
    <row r="13" spans="1:11">
      <c r="A13" s="532" t="s">
        <v>483</v>
      </c>
      <c r="B13" s="533">
        <v>10000</v>
      </c>
      <c r="C13" s="533"/>
      <c r="D13" s="533"/>
      <c r="E13" s="533"/>
      <c r="F13" s="533"/>
      <c r="G13" s="533"/>
      <c r="H13" s="533">
        <v>10000</v>
      </c>
      <c r="I13" s="534">
        <v>5</v>
      </c>
      <c r="J13" s="534">
        <v>5</v>
      </c>
      <c r="K13" s="535"/>
    </row>
    <row r="14" spans="1:11">
      <c r="A14" s="532" t="s">
        <v>484</v>
      </c>
      <c r="B14" s="533">
        <v>6800</v>
      </c>
      <c r="C14" s="533"/>
      <c r="D14" s="533"/>
      <c r="E14" s="533"/>
      <c r="F14" s="533">
        <v>6800</v>
      </c>
      <c r="G14" s="533"/>
      <c r="H14" s="533"/>
      <c r="I14" s="534">
        <v>7</v>
      </c>
      <c r="J14" s="534">
        <v>8</v>
      </c>
      <c r="K14" s="535"/>
    </row>
    <row r="15" spans="1:11">
      <c r="A15" s="532" t="s">
        <v>485</v>
      </c>
      <c r="B15" s="533">
        <v>15000</v>
      </c>
      <c r="C15" s="533"/>
      <c r="D15" s="533"/>
      <c r="E15" s="533"/>
      <c r="F15" s="533">
        <v>15000</v>
      </c>
      <c r="G15" s="533"/>
      <c r="H15" s="533"/>
      <c r="I15" s="534">
        <v>10</v>
      </c>
      <c r="J15" s="534">
        <v>5</v>
      </c>
      <c r="K15" s="535"/>
    </row>
    <row r="16" spans="1:11">
      <c r="A16" s="532" t="s">
        <v>486</v>
      </c>
      <c r="B16" s="533">
        <v>100300</v>
      </c>
      <c r="C16" s="533">
        <v>9000</v>
      </c>
      <c r="D16" s="533">
        <v>21300</v>
      </c>
      <c r="E16" s="533"/>
      <c r="F16" s="533">
        <v>58000</v>
      </c>
      <c r="G16" s="533">
        <v>2000</v>
      </c>
      <c r="H16" s="533">
        <v>10000</v>
      </c>
      <c r="I16" s="534">
        <v>31</v>
      </c>
      <c r="J16" s="534">
        <v>38</v>
      </c>
      <c r="K16" s="535"/>
    </row>
    <row r="17" spans="1:18">
      <c r="A17" s="532" t="s">
        <v>487</v>
      </c>
      <c r="B17" s="533">
        <v>28500</v>
      </c>
      <c r="C17" s="533"/>
      <c r="D17" s="533"/>
      <c r="E17" s="533">
        <v>4000</v>
      </c>
      <c r="F17" s="533">
        <v>24500</v>
      </c>
      <c r="G17" s="533"/>
      <c r="H17" s="533"/>
      <c r="I17" s="534">
        <v>6</v>
      </c>
      <c r="J17" s="534">
        <v>7</v>
      </c>
      <c r="K17" s="535"/>
    </row>
    <row r="18" spans="1:18">
      <c r="A18" s="532" t="s">
        <v>488</v>
      </c>
      <c r="B18" s="533">
        <v>11500</v>
      </c>
      <c r="C18" s="533"/>
      <c r="D18" s="533">
        <v>6000</v>
      </c>
      <c r="E18" s="533"/>
      <c r="F18" s="533">
        <v>3500</v>
      </c>
      <c r="G18" s="533"/>
      <c r="H18" s="533">
        <v>2000</v>
      </c>
      <c r="I18" s="534">
        <v>5</v>
      </c>
      <c r="J18" s="534">
        <v>12</v>
      </c>
      <c r="K18" s="535"/>
      <c r="L18" s="537"/>
    </row>
    <row r="19" spans="1:18">
      <c r="A19" s="532" t="s">
        <v>489</v>
      </c>
      <c r="B19" s="533">
        <v>121000</v>
      </c>
      <c r="C19" s="533">
        <v>8000</v>
      </c>
      <c r="D19" s="533">
        <v>35100</v>
      </c>
      <c r="E19" s="533">
        <v>11000</v>
      </c>
      <c r="F19" s="533">
        <v>35700</v>
      </c>
      <c r="G19" s="533">
        <v>6300</v>
      </c>
      <c r="H19" s="533">
        <v>24900</v>
      </c>
      <c r="I19" s="534">
        <v>42</v>
      </c>
      <c r="J19" s="534">
        <v>85</v>
      </c>
      <c r="K19" s="538"/>
      <c r="L19" s="538"/>
      <c r="M19" s="538"/>
      <c r="N19" s="538"/>
      <c r="O19" s="538"/>
      <c r="P19" s="538"/>
      <c r="Q19" s="539"/>
      <c r="R19" s="539"/>
    </row>
    <row r="20" spans="1:18">
      <c r="A20" s="532" t="s">
        <v>490</v>
      </c>
      <c r="B20" s="533">
        <v>18500</v>
      </c>
      <c r="C20" s="533"/>
      <c r="D20" s="533">
        <v>11000</v>
      </c>
      <c r="E20" s="533"/>
      <c r="F20" s="533">
        <v>5000</v>
      </c>
      <c r="G20" s="533"/>
      <c r="H20" s="533">
        <v>2500</v>
      </c>
      <c r="I20" s="534">
        <v>1</v>
      </c>
      <c r="J20" s="534">
        <v>14</v>
      </c>
      <c r="K20" s="535"/>
    </row>
    <row r="21" spans="1:18">
      <c r="A21" s="540" t="s">
        <v>468</v>
      </c>
      <c r="B21" s="541">
        <f t="shared" ref="B21:J21" si="0">SUM(B6:B20)</f>
        <v>460775</v>
      </c>
      <c r="C21" s="541">
        <f t="shared" si="0"/>
        <v>19000</v>
      </c>
      <c r="D21" s="541">
        <f t="shared" si="0"/>
        <v>83400</v>
      </c>
      <c r="E21" s="541">
        <f t="shared" si="0"/>
        <v>17000</v>
      </c>
      <c r="F21" s="541">
        <f t="shared" si="0"/>
        <v>278675</v>
      </c>
      <c r="G21" s="541">
        <f t="shared" si="0"/>
        <v>13300</v>
      </c>
      <c r="H21" s="541">
        <f t="shared" si="0"/>
        <v>49400</v>
      </c>
      <c r="I21" s="542">
        <f t="shared" si="0"/>
        <v>184</v>
      </c>
      <c r="J21" s="542">
        <f t="shared" si="0"/>
        <v>232</v>
      </c>
      <c r="K21" s="543"/>
      <c r="L21" s="543"/>
      <c r="M21" s="544"/>
      <c r="N21" s="544"/>
    </row>
    <row r="23" spans="1:18">
      <c r="C23" s="538"/>
      <c r="D23" s="538"/>
      <c r="E23" s="538"/>
      <c r="F23" s="538"/>
      <c r="G23" s="538"/>
      <c r="H23" s="538"/>
      <c r="I23" s="539"/>
      <c r="J23" s="539"/>
    </row>
    <row r="24" spans="1:18">
      <c r="C24" s="545"/>
      <c r="D24" s="545"/>
      <c r="E24" s="543"/>
      <c r="F24" s="543"/>
      <c r="G24" s="544"/>
      <c r="H24" s="544"/>
      <c r="I24" s="544"/>
      <c r="J24" s="544"/>
      <c r="L24" s="535"/>
    </row>
    <row r="25" spans="1:18">
      <c r="E25" s="546"/>
      <c r="G25" s="546"/>
      <c r="J25" s="535"/>
      <c r="N25" s="535"/>
    </row>
    <row r="26" spans="1:18">
      <c r="C26" s="535"/>
      <c r="D26" s="546"/>
      <c r="E26" s="546"/>
      <c r="G26" s="537"/>
      <c r="L26" s="535"/>
    </row>
    <row r="27" spans="1:18">
      <c r="C27" s="546"/>
    </row>
  </sheetData>
  <mergeCells count="14">
    <mergeCell ref="G4:G5"/>
    <mergeCell ref="H4:H5"/>
    <mergeCell ref="I4:I5"/>
    <mergeCell ref="J4:J5"/>
    <mergeCell ref="A1:J1"/>
    <mergeCell ref="I2:J2"/>
    <mergeCell ref="A3:A5"/>
    <mergeCell ref="B3:B5"/>
    <mergeCell ref="C3:H3"/>
    <mergeCell ref="I3:J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H58"/>
  <sheetViews>
    <sheetView topLeftCell="A40" workbookViewId="0">
      <selection activeCell="E15" sqref="E15"/>
    </sheetView>
  </sheetViews>
  <sheetFormatPr defaultRowHeight="12.75"/>
  <cols>
    <col min="1" max="1" width="16.42578125" style="33" customWidth="1"/>
    <col min="2" max="2" width="12.140625" style="34" customWidth="1"/>
    <col min="3" max="3" width="12.28515625" style="34" customWidth="1"/>
    <col min="4" max="5" width="12.42578125" style="34" customWidth="1"/>
    <col min="6" max="7" width="12" style="34" customWidth="1"/>
    <col min="8" max="256" width="9.140625" style="33"/>
    <col min="257" max="257" width="16.42578125" style="33" customWidth="1"/>
    <col min="258" max="258" width="12.140625" style="33" customWidth="1"/>
    <col min="259" max="259" width="12.28515625" style="33" customWidth="1"/>
    <col min="260" max="261" width="12.42578125" style="33" customWidth="1"/>
    <col min="262" max="263" width="12" style="33" customWidth="1"/>
    <col min="264" max="512" width="9.140625" style="33"/>
    <col min="513" max="513" width="16.42578125" style="33" customWidth="1"/>
    <col min="514" max="514" width="12.140625" style="33" customWidth="1"/>
    <col min="515" max="515" width="12.28515625" style="33" customWidth="1"/>
    <col min="516" max="517" width="12.42578125" style="33" customWidth="1"/>
    <col min="518" max="519" width="12" style="33" customWidth="1"/>
    <col min="520" max="768" width="9.140625" style="33"/>
    <col min="769" max="769" width="16.42578125" style="33" customWidth="1"/>
    <col min="770" max="770" width="12.140625" style="33" customWidth="1"/>
    <col min="771" max="771" width="12.28515625" style="33" customWidth="1"/>
    <col min="772" max="773" width="12.42578125" style="33" customWidth="1"/>
    <col min="774" max="775" width="12" style="33" customWidth="1"/>
    <col min="776" max="1024" width="9.140625" style="33"/>
    <col min="1025" max="1025" width="16.42578125" style="33" customWidth="1"/>
    <col min="1026" max="1026" width="12.140625" style="33" customWidth="1"/>
    <col min="1027" max="1027" width="12.28515625" style="33" customWidth="1"/>
    <col min="1028" max="1029" width="12.42578125" style="33" customWidth="1"/>
    <col min="1030" max="1031" width="12" style="33" customWidth="1"/>
    <col min="1032" max="1280" width="9.140625" style="33"/>
    <col min="1281" max="1281" width="16.42578125" style="33" customWidth="1"/>
    <col min="1282" max="1282" width="12.140625" style="33" customWidth="1"/>
    <col min="1283" max="1283" width="12.28515625" style="33" customWidth="1"/>
    <col min="1284" max="1285" width="12.42578125" style="33" customWidth="1"/>
    <col min="1286" max="1287" width="12" style="33" customWidth="1"/>
    <col min="1288" max="1536" width="9.140625" style="33"/>
    <col min="1537" max="1537" width="16.42578125" style="33" customWidth="1"/>
    <col min="1538" max="1538" width="12.140625" style="33" customWidth="1"/>
    <col min="1539" max="1539" width="12.28515625" style="33" customWidth="1"/>
    <col min="1540" max="1541" width="12.42578125" style="33" customWidth="1"/>
    <col min="1542" max="1543" width="12" style="33" customWidth="1"/>
    <col min="1544" max="1792" width="9.140625" style="33"/>
    <col min="1793" max="1793" width="16.42578125" style="33" customWidth="1"/>
    <col min="1794" max="1794" width="12.140625" style="33" customWidth="1"/>
    <col min="1795" max="1795" width="12.28515625" style="33" customWidth="1"/>
    <col min="1796" max="1797" width="12.42578125" style="33" customWidth="1"/>
    <col min="1798" max="1799" width="12" style="33" customWidth="1"/>
    <col min="1800" max="2048" width="9.140625" style="33"/>
    <col min="2049" max="2049" width="16.42578125" style="33" customWidth="1"/>
    <col min="2050" max="2050" width="12.140625" style="33" customWidth="1"/>
    <col min="2051" max="2051" width="12.28515625" style="33" customWidth="1"/>
    <col min="2052" max="2053" width="12.42578125" style="33" customWidth="1"/>
    <col min="2054" max="2055" width="12" style="33" customWidth="1"/>
    <col min="2056" max="2304" width="9.140625" style="33"/>
    <col min="2305" max="2305" width="16.42578125" style="33" customWidth="1"/>
    <col min="2306" max="2306" width="12.140625" style="33" customWidth="1"/>
    <col min="2307" max="2307" width="12.28515625" style="33" customWidth="1"/>
    <col min="2308" max="2309" width="12.42578125" style="33" customWidth="1"/>
    <col min="2310" max="2311" width="12" style="33" customWidth="1"/>
    <col min="2312" max="2560" width="9.140625" style="33"/>
    <col min="2561" max="2561" width="16.42578125" style="33" customWidth="1"/>
    <col min="2562" max="2562" width="12.140625" style="33" customWidth="1"/>
    <col min="2563" max="2563" width="12.28515625" style="33" customWidth="1"/>
    <col min="2564" max="2565" width="12.42578125" style="33" customWidth="1"/>
    <col min="2566" max="2567" width="12" style="33" customWidth="1"/>
    <col min="2568" max="2816" width="9.140625" style="33"/>
    <col min="2817" max="2817" width="16.42578125" style="33" customWidth="1"/>
    <col min="2818" max="2818" width="12.140625" style="33" customWidth="1"/>
    <col min="2819" max="2819" width="12.28515625" style="33" customWidth="1"/>
    <col min="2820" max="2821" width="12.42578125" style="33" customWidth="1"/>
    <col min="2822" max="2823" width="12" style="33" customWidth="1"/>
    <col min="2824" max="3072" width="9.140625" style="33"/>
    <col min="3073" max="3073" width="16.42578125" style="33" customWidth="1"/>
    <col min="3074" max="3074" width="12.140625" style="33" customWidth="1"/>
    <col min="3075" max="3075" width="12.28515625" style="33" customWidth="1"/>
    <col min="3076" max="3077" width="12.42578125" style="33" customWidth="1"/>
    <col min="3078" max="3079" width="12" style="33" customWidth="1"/>
    <col min="3080" max="3328" width="9.140625" style="33"/>
    <col min="3329" max="3329" width="16.42578125" style="33" customWidth="1"/>
    <col min="3330" max="3330" width="12.140625" style="33" customWidth="1"/>
    <col min="3331" max="3331" width="12.28515625" style="33" customWidth="1"/>
    <col min="3332" max="3333" width="12.42578125" style="33" customWidth="1"/>
    <col min="3334" max="3335" width="12" style="33" customWidth="1"/>
    <col min="3336" max="3584" width="9.140625" style="33"/>
    <col min="3585" max="3585" width="16.42578125" style="33" customWidth="1"/>
    <col min="3586" max="3586" width="12.140625" style="33" customWidth="1"/>
    <col min="3587" max="3587" width="12.28515625" style="33" customWidth="1"/>
    <col min="3588" max="3589" width="12.42578125" style="33" customWidth="1"/>
    <col min="3590" max="3591" width="12" style="33" customWidth="1"/>
    <col min="3592" max="3840" width="9.140625" style="33"/>
    <col min="3841" max="3841" width="16.42578125" style="33" customWidth="1"/>
    <col min="3842" max="3842" width="12.140625" style="33" customWidth="1"/>
    <col min="3843" max="3843" width="12.28515625" style="33" customWidth="1"/>
    <col min="3844" max="3845" width="12.42578125" style="33" customWidth="1"/>
    <col min="3846" max="3847" width="12" style="33" customWidth="1"/>
    <col min="3848" max="4096" width="9.140625" style="33"/>
    <col min="4097" max="4097" width="16.42578125" style="33" customWidth="1"/>
    <col min="4098" max="4098" width="12.140625" style="33" customWidth="1"/>
    <col min="4099" max="4099" width="12.28515625" style="33" customWidth="1"/>
    <col min="4100" max="4101" width="12.42578125" style="33" customWidth="1"/>
    <col min="4102" max="4103" width="12" style="33" customWidth="1"/>
    <col min="4104" max="4352" width="9.140625" style="33"/>
    <col min="4353" max="4353" width="16.42578125" style="33" customWidth="1"/>
    <col min="4354" max="4354" width="12.140625" style="33" customWidth="1"/>
    <col min="4355" max="4355" width="12.28515625" style="33" customWidth="1"/>
    <col min="4356" max="4357" width="12.42578125" style="33" customWidth="1"/>
    <col min="4358" max="4359" width="12" style="33" customWidth="1"/>
    <col min="4360" max="4608" width="9.140625" style="33"/>
    <col min="4609" max="4609" width="16.42578125" style="33" customWidth="1"/>
    <col min="4610" max="4610" width="12.140625" style="33" customWidth="1"/>
    <col min="4611" max="4611" width="12.28515625" style="33" customWidth="1"/>
    <col min="4612" max="4613" width="12.42578125" style="33" customWidth="1"/>
    <col min="4614" max="4615" width="12" style="33" customWidth="1"/>
    <col min="4616" max="4864" width="9.140625" style="33"/>
    <col min="4865" max="4865" width="16.42578125" style="33" customWidth="1"/>
    <col min="4866" max="4866" width="12.140625" style="33" customWidth="1"/>
    <col min="4867" max="4867" width="12.28515625" style="33" customWidth="1"/>
    <col min="4868" max="4869" width="12.42578125" style="33" customWidth="1"/>
    <col min="4870" max="4871" width="12" style="33" customWidth="1"/>
    <col min="4872" max="5120" width="9.140625" style="33"/>
    <col min="5121" max="5121" width="16.42578125" style="33" customWidth="1"/>
    <col min="5122" max="5122" width="12.140625" style="33" customWidth="1"/>
    <col min="5123" max="5123" width="12.28515625" style="33" customWidth="1"/>
    <col min="5124" max="5125" width="12.42578125" style="33" customWidth="1"/>
    <col min="5126" max="5127" width="12" style="33" customWidth="1"/>
    <col min="5128" max="5376" width="9.140625" style="33"/>
    <col min="5377" max="5377" width="16.42578125" style="33" customWidth="1"/>
    <col min="5378" max="5378" width="12.140625" style="33" customWidth="1"/>
    <col min="5379" max="5379" width="12.28515625" style="33" customWidth="1"/>
    <col min="5380" max="5381" width="12.42578125" style="33" customWidth="1"/>
    <col min="5382" max="5383" width="12" style="33" customWidth="1"/>
    <col min="5384" max="5632" width="9.140625" style="33"/>
    <col min="5633" max="5633" width="16.42578125" style="33" customWidth="1"/>
    <col min="5634" max="5634" width="12.140625" style="33" customWidth="1"/>
    <col min="5635" max="5635" width="12.28515625" style="33" customWidth="1"/>
    <col min="5636" max="5637" width="12.42578125" style="33" customWidth="1"/>
    <col min="5638" max="5639" width="12" style="33" customWidth="1"/>
    <col min="5640" max="5888" width="9.140625" style="33"/>
    <col min="5889" max="5889" width="16.42578125" style="33" customWidth="1"/>
    <col min="5890" max="5890" width="12.140625" style="33" customWidth="1"/>
    <col min="5891" max="5891" width="12.28515625" style="33" customWidth="1"/>
    <col min="5892" max="5893" width="12.42578125" style="33" customWidth="1"/>
    <col min="5894" max="5895" width="12" style="33" customWidth="1"/>
    <col min="5896" max="6144" width="9.140625" style="33"/>
    <col min="6145" max="6145" width="16.42578125" style="33" customWidth="1"/>
    <col min="6146" max="6146" width="12.140625" style="33" customWidth="1"/>
    <col min="6147" max="6147" width="12.28515625" style="33" customWidth="1"/>
    <col min="6148" max="6149" width="12.42578125" style="33" customWidth="1"/>
    <col min="6150" max="6151" width="12" style="33" customWidth="1"/>
    <col min="6152" max="6400" width="9.140625" style="33"/>
    <col min="6401" max="6401" width="16.42578125" style="33" customWidth="1"/>
    <col min="6402" max="6402" width="12.140625" style="33" customWidth="1"/>
    <col min="6403" max="6403" width="12.28515625" style="33" customWidth="1"/>
    <col min="6404" max="6405" width="12.42578125" style="33" customWidth="1"/>
    <col min="6406" max="6407" width="12" style="33" customWidth="1"/>
    <col min="6408" max="6656" width="9.140625" style="33"/>
    <col min="6657" max="6657" width="16.42578125" style="33" customWidth="1"/>
    <col min="6658" max="6658" width="12.140625" style="33" customWidth="1"/>
    <col min="6659" max="6659" width="12.28515625" style="33" customWidth="1"/>
    <col min="6660" max="6661" width="12.42578125" style="33" customWidth="1"/>
    <col min="6662" max="6663" width="12" style="33" customWidth="1"/>
    <col min="6664" max="6912" width="9.140625" style="33"/>
    <col min="6913" max="6913" width="16.42578125" style="33" customWidth="1"/>
    <col min="6914" max="6914" width="12.140625" style="33" customWidth="1"/>
    <col min="6915" max="6915" width="12.28515625" style="33" customWidth="1"/>
    <col min="6916" max="6917" width="12.42578125" style="33" customWidth="1"/>
    <col min="6918" max="6919" width="12" style="33" customWidth="1"/>
    <col min="6920" max="7168" width="9.140625" style="33"/>
    <col min="7169" max="7169" width="16.42578125" style="33" customWidth="1"/>
    <col min="7170" max="7170" width="12.140625" style="33" customWidth="1"/>
    <col min="7171" max="7171" width="12.28515625" style="33" customWidth="1"/>
    <col min="7172" max="7173" width="12.42578125" style="33" customWidth="1"/>
    <col min="7174" max="7175" width="12" style="33" customWidth="1"/>
    <col min="7176" max="7424" width="9.140625" style="33"/>
    <col min="7425" max="7425" width="16.42578125" style="33" customWidth="1"/>
    <col min="7426" max="7426" width="12.140625" style="33" customWidth="1"/>
    <col min="7427" max="7427" width="12.28515625" style="33" customWidth="1"/>
    <col min="7428" max="7429" width="12.42578125" style="33" customWidth="1"/>
    <col min="7430" max="7431" width="12" style="33" customWidth="1"/>
    <col min="7432" max="7680" width="9.140625" style="33"/>
    <col min="7681" max="7681" width="16.42578125" style="33" customWidth="1"/>
    <col min="7682" max="7682" width="12.140625" style="33" customWidth="1"/>
    <col min="7683" max="7683" width="12.28515625" style="33" customWidth="1"/>
    <col min="7684" max="7685" width="12.42578125" style="33" customWidth="1"/>
    <col min="7686" max="7687" width="12" style="33" customWidth="1"/>
    <col min="7688" max="7936" width="9.140625" style="33"/>
    <col min="7937" max="7937" width="16.42578125" style="33" customWidth="1"/>
    <col min="7938" max="7938" width="12.140625" style="33" customWidth="1"/>
    <col min="7939" max="7939" width="12.28515625" style="33" customWidth="1"/>
    <col min="7940" max="7941" width="12.42578125" style="33" customWidth="1"/>
    <col min="7942" max="7943" width="12" style="33" customWidth="1"/>
    <col min="7944" max="8192" width="9.140625" style="33"/>
    <col min="8193" max="8193" width="16.42578125" style="33" customWidth="1"/>
    <col min="8194" max="8194" width="12.140625" style="33" customWidth="1"/>
    <col min="8195" max="8195" width="12.28515625" style="33" customWidth="1"/>
    <col min="8196" max="8197" width="12.42578125" style="33" customWidth="1"/>
    <col min="8198" max="8199" width="12" style="33" customWidth="1"/>
    <col min="8200" max="8448" width="9.140625" style="33"/>
    <col min="8449" max="8449" width="16.42578125" style="33" customWidth="1"/>
    <col min="8450" max="8450" width="12.140625" style="33" customWidth="1"/>
    <col min="8451" max="8451" width="12.28515625" style="33" customWidth="1"/>
    <col min="8452" max="8453" width="12.42578125" style="33" customWidth="1"/>
    <col min="8454" max="8455" width="12" style="33" customWidth="1"/>
    <col min="8456" max="8704" width="9.140625" style="33"/>
    <col min="8705" max="8705" width="16.42578125" style="33" customWidth="1"/>
    <col min="8706" max="8706" width="12.140625" style="33" customWidth="1"/>
    <col min="8707" max="8707" width="12.28515625" style="33" customWidth="1"/>
    <col min="8708" max="8709" width="12.42578125" style="33" customWidth="1"/>
    <col min="8710" max="8711" width="12" style="33" customWidth="1"/>
    <col min="8712" max="8960" width="9.140625" style="33"/>
    <col min="8961" max="8961" width="16.42578125" style="33" customWidth="1"/>
    <col min="8962" max="8962" width="12.140625" style="33" customWidth="1"/>
    <col min="8963" max="8963" width="12.28515625" style="33" customWidth="1"/>
    <col min="8964" max="8965" width="12.42578125" style="33" customWidth="1"/>
    <col min="8966" max="8967" width="12" style="33" customWidth="1"/>
    <col min="8968" max="9216" width="9.140625" style="33"/>
    <col min="9217" max="9217" width="16.42578125" style="33" customWidth="1"/>
    <col min="9218" max="9218" width="12.140625" style="33" customWidth="1"/>
    <col min="9219" max="9219" width="12.28515625" style="33" customWidth="1"/>
    <col min="9220" max="9221" width="12.42578125" style="33" customWidth="1"/>
    <col min="9222" max="9223" width="12" style="33" customWidth="1"/>
    <col min="9224" max="9472" width="9.140625" style="33"/>
    <col min="9473" max="9473" width="16.42578125" style="33" customWidth="1"/>
    <col min="9474" max="9474" width="12.140625" style="33" customWidth="1"/>
    <col min="9475" max="9475" width="12.28515625" style="33" customWidth="1"/>
    <col min="9476" max="9477" width="12.42578125" style="33" customWidth="1"/>
    <col min="9478" max="9479" width="12" style="33" customWidth="1"/>
    <col min="9480" max="9728" width="9.140625" style="33"/>
    <col min="9729" max="9729" width="16.42578125" style="33" customWidth="1"/>
    <col min="9730" max="9730" width="12.140625" style="33" customWidth="1"/>
    <col min="9731" max="9731" width="12.28515625" style="33" customWidth="1"/>
    <col min="9732" max="9733" width="12.42578125" style="33" customWidth="1"/>
    <col min="9734" max="9735" width="12" style="33" customWidth="1"/>
    <col min="9736" max="9984" width="9.140625" style="33"/>
    <col min="9985" max="9985" width="16.42578125" style="33" customWidth="1"/>
    <col min="9986" max="9986" width="12.140625" style="33" customWidth="1"/>
    <col min="9987" max="9987" width="12.28515625" style="33" customWidth="1"/>
    <col min="9988" max="9989" width="12.42578125" style="33" customWidth="1"/>
    <col min="9990" max="9991" width="12" style="33" customWidth="1"/>
    <col min="9992" max="10240" width="9.140625" style="33"/>
    <col min="10241" max="10241" width="16.42578125" style="33" customWidth="1"/>
    <col min="10242" max="10242" width="12.140625" style="33" customWidth="1"/>
    <col min="10243" max="10243" width="12.28515625" style="33" customWidth="1"/>
    <col min="10244" max="10245" width="12.42578125" style="33" customWidth="1"/>
    <col min="10246" max="10247" width="12" style="33" customWidth="1"/>
    <col min="10248" max="10496" width="9.140625" style="33"/>
    <col min="10497" max="10497" width="16.42578125" style="33" customWidth="1"/>
    <col min="10498" max="10498" width="12.140625" style="33" customWidth="1"/>
    <col min="10499" max="10499" width="12.28515625" style="33" customWidth="1"/>
    <col min="10500" max="10501" width="12.42578125" style="33" customWidth="1"/>
    <col min="10502" max="10503" width="12" style="33" customWidth="1"/>
    <col min="10504" max="10752" width="9.140625" style="33"/>
    <col min="10753" max="10753" width="16.42578125" style="33" customWidth="1"/>
    <col min="10754" max="10754" width="12.140625" style="33" customWidth="1"/>
    <col min="10755" max="10755" width="12.28515625" style="33" customWidth="1"/>
    <col min="10756" max="10757" width="12.42578125" style="33" customWidth="1"/>
    <col min="10758" max="10759" width="12" style="33" customWidth="1"/>
    <col min="10760" max="11008" width="9.140625" style="33"/>
    <col min="11009" max="11009" width="16.42578125" style="33" customWidth="1"/>
    <col min="11010" max="11010" width="12.140625" style="33" customWidth="1"/>
    <col min="11011" max="11011" width="12.28515625" style="33" customWidth="1"/>
    <col min="11012" max="11013" width="12.42578125" style="33" customWidth="1"/>
    <col min="11014" max="11015" width="12" style="33" customWidth="1"/>
    <col min="11016" max="11264" width="9.140625" style="33"/>
    <col min="11265" max="11265" width="16.42578125" style="33" customWidth="1"/>
    <col min="11266" max="11266" width="12.140625" style="33" customWidth="1"/>
    <col min="11267" max="11267" width="12.28515625" style="33" customWidth="1"/>
    <col min="11268" max="11269" width="12.42578125" style="33" customWidth="1"/>
    <col min="11270" max="11271" width="12" style="33" customWidth="1"/>
    <col min="11272" max="11520" width="9.140625" style="33"/>
    <col min="11521" max="11521" width="16.42578125" style="33" customWidth="1"/>
    <col min="11522" max="11522" width="12.140625" style="33" customWidth="1"/>
    <col min="11523" max="11523" width="12.28515625" style="33" customWidth="1"/>
    <col min="11524" max="11525" width="12.42578125" style="33" customWidth="1"/>
    <col min="11526" max="11527" width="12" style="33" customWidth="1"/>
    <col min="11528" max="11776" width="9.140625" style="33"/>
    <col min="11777" max="11777" width="16.42578125" style="33" customWidth="1"/>
    <col min="11778" max="11778" width="12.140625" style="33" customWidth="1"/>
    <col min="11779" max="11779" width="12.28515625" style="33" customWidth="1"/>
    <col min="11780" max="11781" width="12.42578125" style="33" customWidth="1"/>
    <col min="11782" max="11783" width="12" style="33" customWidth="1"/>
    <col min="11784" max="12032" width="9.140625" style="33"/>
    <col min="12033" max="12033" width="16.42578125" style="33" customWidth="1"/>
    <col min="12034" max="12034" width="12.140625" style="33" customWidth="1"/>
    <col min="12035" max="12035" width="12.28515625" style="33" customWidth="1"/>
    <col min="12036" max="12037" width="12.42578125" style="33" customWidth="1"/>
    <col min="12038" max="12039" width="12" style="33" customWidth="1"/>
    <col min="12040" max="12288" width="9.140625" style="33"/>
    <col min="12289" max="12289" width="16.42578125" style="33" customWidth="1"/>
    <col min="12290" max="12290" width="12.140625" style="33" customWidth="1"/>
    <col min="12291" max="12291" width="12.28515625" style="33" customWidth="1"/>
    <col min="12292" max="12293" width="12.42578125" style="33" customWidth="1"/>
    <col min="12294" max="12295" width="12" style="33" customWidth="1"/>
    <col min="12296" max="12544" width="9.140625" style="33"/>
    <col min="12545" max="12545" width="16.42578125" style="33" customWidth="1"/>
    <col min="12546" max="12546" width="12.140625" style="33" customWidth="1"/>
    <col min="12547" max="12547" width="12.28515625" style="33" customWidth="1"/>
    <col min="12548" max="12549" width="12.42578125" style="33" customWidth="1"/>
    <col min="12550" max="12551" width="12" style="33" customWidth="1"/>
    <col min="12552" max="12800" width="9.140625" style="33"/>
    <col min="12801" max="12801" width="16.42578125" style="33" customWidth="1"/>
    <col min="12802" max="12802" width="12.140625" style="33" customWidth="1"/>
    <col min="12803" max="12803" width="12.28515625" style="33" customWidth="1"/>
    <col min="12804" max="12805" width="12.42578125" style="33" customWidth="1"/>
    <col min="12806" max="12807" width="12" style="33" customWidth="1"/>
    <col min="12808" max="13056" width="9.140625" style="33"/>
    <col min="13057" max="13057" width="16.42578125" style="33" customWidth="1"/>
    <col min="13058" max="13058" width="12.140625" style="33" customWidth="1"/>
    <col min="13059" max="13059" width="12.28515625" style="33" customWidth="1"/>
    <col min="13060" max="13061" width="12.42578125" style="33" customWidth="1"/>
    <col min="13062" max="13063" width="12" style="33" customWidth="1"/>
    <col min="13064" max="13312" width="9.140625" style="33"/>
    <col min="13313" max="13313" width="16.42578125" style="33" customWidth="1"/>
    <col min="13314" max="13314" width="12.140625" style="33" customWidth="1"/>
    <col min="13315" max="13315" width="12.28515625" style="33" customWidth="1"/>
    <col min="13316" max="13317" width="12.42578125" style="33" customWidth="1"/>
    <col min="13318" max="13319" width="12" style="33" customWidth="1"/>
    <col min="13320" max="13568" width="9.140625" style="33"/>
    <col min="13569" max="13569" width="16.42578125" style="33" customWidth="1"/>
    <col min="13570" max="13570" width="12.140625" style="33" customWidth="1"/>
    <col min="13571" max="13571" width="12.28515625" style="33" customWidth="1"/>
    <col min="13572" max="13573" width="12.42578125" style="33" customWidth="1"/>
    <col min="13574" max="13575" width="12" style="33" customWidth="1"/>
    <col min="13576" max="13824" width="9.140625" style="33"/>
    <col min="13825" max="13825" width="16.42578125" style="33" customWidth="1"/>
    <col min="13826" max="13826" width="12.140625" style="33" customWidth="1"/>
    <col min="13827" max="13827" width="12.28515625" style="33" customWidth="1"/>
    <col min="13828" max="13829" width="12.42578125" style="33" customWidth="1"/>
    <col min="13830" max="13831" width="12" style="33" customWidth="1"/>
    <col min="13832" max="14080" width="9.140625" style="33"/>
    <col min="14081" max="14081" width="16.42578125" style="33" customWidth="1"/>
    <col min="14082" max="14082" width="12.140625" style="33" customWidth="1"/>
    <col min="14083" max="14083" width="12.28515625" style="33" customWidth="1"/>
    <col min="14084" max="14085" width="12.42578125" style="33" customWidth="1"/>
    <col min="14086" max="14087" width="12" style="33" customWidth="1"/>
    <col min="14088" max="14336" width="9.140625" style="33"/>
    <col min="14337" max="14337" width="16.42578125" style="33" customWidth="1"/>
    <col min="14338" max="14338" width="12.140625" style="33" customWidth="1"/>
    <col min="14339" max="14339" width="12.28515625" style="33" customWidth="1"/>
    <col min="14340" max="14341" width="12.42578125" style="33" customWidth="1"/>
    <col min="14342" max="14343" width="12" style="33" customWidth="1"/>
    <col min="14344" max="14592" width="9.140625" style="33"/>
    <col min="14593" max="14593" width="16.42578125" style="33" customWidth="1"/>
    <col min="14594" max="14594" width="12.140625" style="33" customWidth="1"/>
    <col min="14595" max="14595" width="12.28515625" style="33" customWidth="1"/>
    <col min="14596" max="14597" width="12.42578125" style="33" customWidth="1"/>
    <col min="14598" max="14599" width="12" style="33" customWidth="1"/>
    <col min="14600" max="14848" width="9.140625" style="33"/>
    <col min="14849" max="14849" width="16.42578125" style="33" customWidth="1"/>
    <col min="14850" max="14850" width="12.140625" style="33" customWidth="1"/>
    <col min="14851" max="14851" width="12.28515625" style="33" customWidth="1"/>
    <col min="14852" max="14853" width="12.42578125" style="33" customWidth="1"/>
    <col min="14854" max="14855" width="12" style="33" customWidth="1"/>
    <col min="14856" max="15104" width="9.140625" style="33"/>
    <col min="15105" max="15105" width="16.42578125" style="33" customWidth="1"/>
    <col min="15106" max="15106" width="12.140625" style="33" customWidth="1"/>
    <col min="15107" max="15107" width="12.28515625" style="33" customWidth="1"/>
    <col min="15108" max="15109" width="12.42578125" style="33" customWidth="1"/>
    <col min="15110" max="15111" width="12" style="33" customWidth="1"/>
    <col min="15112" max="15360" width="9.140625" style="33"/>
    <col min="15361" max="15361" width="16.42578125" style="33" customWidth="1"/>
    <col min="15362" max="15362" width="12.140625" style="33" customWidth="1"/>
    <col min="15363" max="15363" width="12.28515625" style="33" customWidth="1"/>
    <col min="15364" max="15365" width="12.42578125" style="33" customWidth="1"/>
    <col min="15366" max="15367" width="12" style="33" customWidth="1"/>
    <col min="15368" max="15616" width="9.140625" style="33"/>
    <col min="15617" max="15617" width="16.42578125" style="33" customWidth="1"/>
    <col min="15618" max="15618" width="12.140625" style="33" customWidth="1"/>
    <col min="15619" max="15619" width="12.28515625" style="33" customWidth="1"/>
    <col min="15620" max="15621" width="12.42578125" style="33" customWidth="1"/>
    <col min="15622" max="15623" width="12" style="33" customWidth="1"/>
    <col min="15624" max="15872" width="9.140625" style="33"/>
    <col min="15873" max="15873" width="16.42578125" style="33" customWidth="1"/>
    <col min="15874" max="15874" width="12.140625" style="33" customWidth="1"/>
    <col min="15875" max="15875" width="12.28515625" style="33" customWidth="1"/>
    <col min="15876" max="15877" width="12.42578125" style="33" customWidth="1"/>
    <col min="15878" max="15879" width="12" style="33" customWidth="1"/>
    <col min="15880" max="16128" width="9.140625" style="33"/>
    <col min="16129" max="16129" width="16.42578125" style="33" customWidth="1"/>
    <col min="16130" max="16130" width="12.140625" style="33" customWidth="1"/>
    <col min="16131" max="16131" width="12.28515625" style="33" customWidth="1"/>
    <col min="16132" max="16133" width="12.42578125" style="33" customWidth="1"/>
    <col min="16134" max="16135" width="12" style="33" customWidth="1"/>
    <col min="16136" max="16384" width="9.140625" style="33"/>
  </cols>
  <sheetData>
    <row r="32" ht="51.75" customHeight="1"/>
    <row r="33" spans="1:8" ht="42.75" customHeight="1">
      <c r="A33" s="347" t="s">
        <v>45</v>
      </c>
      <c r="B33" s="347"/>
      <c r="C33" s="347"/>
      <c r="D33" s="347"/>
      <c r="E33" s="347"/>
      <c r="F33" s="347"/>
      <c r="G33" s="347"/>
    </row>
    <row r="34" spans="1:8" ht="4.5" customHeight="1"/>
    <row r="35" spans="1:8">
      <c r="A35" s="33" t="s">
        <v>46</v>
      </c>
    </row>
    <row r="36" spans="1:8">
      <c r="F36" s="34" t="s">
        <v>47</v>
      </c>
    </row>
    <row r="37" spans="1:8" ht="21.75" customHeight="1">
      <c r="A37" s="348" t="s">
        <v>48</v>
      </c>
      <c r="B37" s="350" t="s">
        <v>49</v>
      </c>
      <c r="C37" s="350"/>
      <c r="D37" s="350"/>
      <c r="E37" s="350" t="s">
        <v>50</v>
      </c>
      <c r="F37" s="350"/>
      <c r="G37" s="350"/>
    </row>
    <row r="38" spans="1:8" ht="21.75" customHeight="1">
      <c r="A38" s="349"/>
      <c r="B38" s="36" t="s">
        <v>9</v>
      </c>
      <c r="C38" s="36" t="s">
        <v>10</v>
      </c>
      <c r="D38" s="36" t="s">
        <v>11</v>
      </c>
      <c r="E38" s="36" t="s">
        <v>9</v>
      </c>
      <c r="F38" s="36" t="s">
        <v>10</v>
      </c>
      <c r="G38" s="36" t="s">
        <v>11</v>
      </c>
    </row>
    <row r="39" spans="1:8" s="40" customFormat="1" ht="15.75" customHeight="1">
      <c r="A39" s="37" t="s">
        <v>51</v>
      </c>
      <c r="B39" s="38">
        <v>56914</v>
      </c>
      <c r="C39" s="38">
        <v>65220.3</v>
      </c>
      <c r="D39" s="38">
        <f>(C39/B39)*100</f>
        <v>114.59447587588292</v>
      </c>
      <c r="E39" s="38">
        <v>6405</v>
      </c>
      <c r="F39" s="38">
        <v>6456.7</v>
      </c>
      <c r="G39" s="38">
        <f t="shared" ref="G39:G55" si="0">(F39/E39)*100</f>
        <v>100.80718188914911</v>
      </c>
      <c r="H39" s="39"/>
    </row>
    <row r="40" spans="1:8" s="40" customFormat="1" ht="15.75" customHeight="1">
      <c r="A40" s="41" t="s">
        <v>52</v>
      </c>
      <c r="B40" s="42">
        <v>60250</v>
      </c>
      <c r="C40" s="42">
        <v>64863.4</v>
      </c>
      <c r="D40" s="42">
        <f t="shared" ref="D40:D55" si="1">(C40/B40)*100</f>
        <v>107.65709543568465</v>
      </c>
      <c r="E40" s="42">
        <v>5812</v>
      </c>
      <c r="F40" s="42">
        <v>5310.5</v>
      </c>
      <c r="G40" s="42">
        <f t="shared" si="0"/>
        <v>91.371300757054371</v>
      </c>
    </row>
    <row r="41" spans="1:8" s="40" customFormat="1" ht="15.75" customHeight="1">
      <c r="A41" s="41" t="s">
        <v>53</v>
      </c>
      <c r="B41" s="42">
        <v>122531</v>
      </c>
      <c r="C41" s="42">
        <v>126109.3</v>
      </c>
      <c r="D41" s="42">
        <f t="shared" si="1"/>
        <v>102.92032220417691</v>
      </c>
      <c r="E41" s="42">
        <v>17555</v>
      </c>
      <c r="F41" s="42">
        <v>12701.1</v>
      </c>
      <c r="G41" s="42">
        <f t="shared" si="0"/>
        <v>72.350327542010831</v>
      </c>
    </row>
    <row r="42" spans="1:8" s="40" customFormat="1" ht="15.75" customHeight="1">
      <c r="A42" s="41" t="s">
        <v>54</v>
      </c>
      <c r="B42" s="42">
        <v>41749</v>
      </c>
      <c r="C42" s="42">
        <v>44444</v>
      </c>
      <c r="D42" s="42">
        <f t="shared" si="1"/>
        <v>106.4552444369925</v>
      </c>
      <c r="E42" s="42">
        <v>5191</v>
      </c>
      <c r="F42" s="42">
        <v>4455</v>
      </c>
      <c r="G42" s="42">
        <f t="shared" si="0"/>
        <v>85.821614332498555</v>
      </c>
    </row>
    <row r="43" spans="1:8" s="40" customFormat="1" ht="15.75" customHeight="1">
      <c r="A43" s="41" t="s">
        <v>55</v>
      </c>
      <c r="B43" s="42">
        <v>338908</v>
      </c>
      <c r="C43" s="42">
        <v>410487.5</v>
      </c>
      <c r="D43" s="42">
        <f t="shared" si="1"/>
        <v>121.12062860717363</v>
      </c>
      <c r="E43" s="42">
        <v>33413.5</v>
      </c>
      <c r="F43" s="42">
        <v>162338.79999999999</v>
      </c>
      <c r="G43" s="42">
        <f t="shared" si="0"/>
        <v>485.84793571460631</v>
      </c>
    </row>
    <row r="44" spans="1:8" s="40" customFormat="1" ht="15.75" customHeight="1">
      <c r="A44" s="41" t="s">
        <v>56</v>
      </c>
      <c r="B44" s="42">
        <v>103893</v>
      </c>
      <c r="C44" s="42">
        <v>187878.7</v>
      </c>
      <c r="D44" s="42">
        <f t="shared" si="1"/>
        <v>180.83865130470772</v>
      </c>
      <c r="E44" s="42">
        <v>6024</v>
      </c>
      <c r="F44" s="42">
        <v>19008</v>
      </c>
      <c r="G44" s="42">
        <f t="shared" si="0"/>
        <v>315.53784860557766</v>
      </c>
    </row>
    <row r="45" spans="1:8" s="40" customFormat="1" ht="15.75" customHeight="1">
      <c r="A45" s="41" t="s">
        <v>57</v>
      </c>
      <c r="B45" s="42">
        <v>85488</v>
      </c>
      <c r="C45" s="42">
        <v>123032.8</v>
      </c>
      <c r="D45" s="42">
        <f t="shared" si="1"/>
        <v>143.91821074302825</v>
      </c>
      <c r="E45" s="42">
        <v>9211</v>
      </c>
      <c r="F45" s="42">
        <v>10418.6</v>
      </c>
      <c r="G45" s="42">
        <f t="shared" si="0"/>
        <v>113.11041146455325</v>
      </c>
    </row>
    <row r="46" spans="1:8" s="40" customFormat="1" ht="15.75" customHeight="1">
      <c r="A46" s="41" t="s">
        <v>58</v>
      </c>
      <c r="B46" s="42">
        <v>254402.4</v>
      </c>
      <c r="C46" s="42">
        <v>174447.7</v>
      </c>
      <c r="D46" s="42">
        <f t="shared" si="1"/>
        <v>68.571562217966502</v>
      </c>
      <c r="E46" s="42">
        <v>48814</v>
      </c>
      <c r="F46" s="42">
        <v>19945.900000000001</v>
      </c>
      <c r="G46" s="42">
        <f t="shared" si="0"/>
        <v>40.861023476871395</v>
      </c>
    </row>
    <row r="47" spans="1:8" s="40" customFormat="1" ht="15.75" customHeight="1">
      <c r="A47" s="41" t="s">
        <v>59</v>
      </c>
      <c r="B47" s="42">
        <v>214304</v>
      </c>
      <c r="C47" s="42">
        <v>244586.5</v>
      </c>
      <c r="D47" s="42">
        <f t="shared" si="1"/>
        <v>114.13062751978498</v>
      </c>
      <c r="E47" s="42">
        <v>26402</v>
      </c>
      <c r="F47" s="42">
        <v>6522.9</v>
      </c>
      <c r="G47" s="42">
        <f t="shared" si="0"/>
        <v>24.706082872509658</v>
      </c>
    </row>
    <row r="48" spans="1:8" s="40" customFormat="1" ht="15.75" customHeight="1">
      <c r="A48" s="41" t="s">
        <v>60</v>
      </c>
      <c r="B48" s="42">
        <v>57304</v>
      </c>
      <c r="C48" s="42">
        <v>62010</v>
      </c>
      <c r="D48" s="42">
        <f t="shared" si="1"/>
        <v>108.21234119782216</v>
      </c>
      <c r="E48" s="42">
        <v>5525</v>
      </c>
      <c r="F48" s="42">
        <v>5737.6</v>
      </c>
      <c r="G48" s="42">
        <f t="shared" si="0"/>
        <v>103.84796380090498</v>
      </c>
    </row>
    <row r="49" spans="1:7" s="40" customFormat="1" ht="15.75" customHeight="1">
      <c r="A49" s="41" t="s">
        <v>61</v>
      </c>
      <c r="B49" s="42">
        <v>82883</v>
      </c>
      <c r="C49" s="42">
        <v>77805.600000000006</v>
      </c>
      <c r="D49" s="42">
        <f t="shared" si="1"/>
        <v>93.874015178022034</v>
      </c>
      <c r="E49" s="42">
        <v>11193</v>
      </c>
      <c r="F49" s="42">
        <v>11903.3</v>
      </c>
      <c r="G49" s="42">
        <f t="shared" si="0"/>
        <v>106.34593049227195</v>
      </c>
    </row>
    <row r="50" spans="1:7" s="40" customFormat="1" ht="15.75" customHeight="1">
      <c r="A50" s="41" t="s">
        <v>62</v>
      </c>
      <c r="B50" s="42">
        <v>65272</v>
      </c>
      <c r="C50" s="42">
        <v>54474.2</v>
      </c>
      <c r="D50" s="42">
        <f t="shared" si="1"/>
        <v>83.457225150140943</v>
      </c>
      <c r="E50" s="42">
        <v>8297</v>
      </c>
      <c r="F50" s="42">
        <v>4978.5</v>
      </c>
      <c r="G50" s="42">
        <f t="shared" si="0"/>
        <v>60.003615764734242</v>
      </c>
    </row>
    <row r="51" spans="1:7" s="40" customFormat="1" ht="15.75" customHeight="1">
      <c r="A51" s="41" t="s">
        <v>63</v>
      </c>
      <c r="B51" s="42">
        <v>186645</v>
      </c>
      <c r="C51" s="42">
        <v>197265.4</v>
      </c>
      <c r="D51" s="42">
        <f t="shared" si="1"/>
        <v>105.69016046505398</v>
      </c>
      <c r="E51" s="42">
        <v>21250</v>
      </c>
      <c r="F51" s="42">
        <v>21640.5</v>
      </c>
      <c r="G51" s="42">
        <f t="shared" si="0"/>
        <v>101.83764705882352</v>
      </c>
    </row>
    <row r="52" spans="1:7" s="40" customFormat="1" ht="15.75" customHeight="1">
      <c r="A52" s="41" t="s">
        <v>64</v>
      </c>
      <c r="B52" s="42">
        <v>176344</v>
      </c>
      <c r="C52" s="42">
        <v>228514.5</v>
      </c>
      <c r="D52" s="42">
        <f t="shared" si="1"/>
        <v>129.58450528512452</v>
      </c>
      <c r="E52" s="42">
        <v>16299.5</v>
      </c>
      <c r="F52" s="42">
        <v>20824</v>
      </c>
      <c r="G52" s="42">
        <f t="shared" si="0"/>
        <v>127.75852020000613</v>
      </c>
    </row>
    <row r="53" spans="1:7" s="40" customFormat="1" ht="15.75" customHeight="1">
      <c r="A53" s="41" t="s">
        <v>65</v>
      </c>
      <c r="B53" s="42">
        <v>71774</v>
      </c>
      <c r="C53" s="42">
        <v>82301.399999999994</v>
      </c>
      <c r="D53" s="42">
        <f>(C53/B53)*100</f>
        <v>114.66742831666062</v>
      </c>
      <c r="E53" s="42">
        <v>7521</v>
      </c>
      <c r="F53" s="42">
        <v>10275.299999999999</v>
      </c>
      <c r="G53" s="42">
        <f t="shared" si="0"/>
        <v>136.62145991224571</v>
      </c>
    </row>
    <row r="54" spans="1:7" s="40" customFormat="1" ht="15.75" customHeight="1">
      <c r="A54" s="41" t="s">
        <v>66</v>
      </c>
      <c r="B54" s="42">
        <v>2267999</v>
      </c>
      <c r="C54" s="42">
        <v>2532235.2000000002</v>
      </c>
      <c r="D54" s="42">
        <f t="shared" si="1"/>
        <v>111.6506312392554</v>
      </c>
      <c r="E54" s="42">
        <v>252121.4</v>
      </c>
      <c r="F54" s="42">
        <v>221819.7</v>
      </c>
      <c r="G54" s="42">
        <f t="shared" si="0"/>
        <v>87.981305831238458</v>
      </c>
    </row>
    <row r="55" spans="1:7" s="40" customFormat="1" ht="15.75" customHeight="1">
      <c r="A55" s="43" t="s">
        <v>67</v>
      </c>
      <c r="B55" s="44">
        <f>SUM(B39:B54)</f>
        <v>4186660.4</v>
      </c>
      <c r="C55" s="44">
        <f>SUM(C39:C54)</f>
        <v>4675676.5</v>
      </c>
      <c r="D55" s="44">
        <f t="shared" si="1"/>
        <v>111.6803383431816</v>
      </c>
      <c r="E55" s="44">
        <f>SUM(E39:E54)</f>
        <v>481034.4</v>
      </c>
      <c r="F55" s="44">
        <f>SUM(F39:F54)</f>
        <v>544336.39999999991</v>
      </c>
      <c r="G55" s="44">
        <f t="shared" si="0"/>
        <v>113.15955781956548</v>
      </c>
    </row>
    <row r="56" spans="1:7" s="40" customFormat="1" ht="14.25" customHeight="1">
      <c r="A56" s="45"/>
      <c r="B56" s="46"/>
      <c r="C56" s="46"/>
      <c r="D56" s="46"/>
      <c r="E56" s="47"/>
      <c r="F56" s="46"/>
      <c r="G56" s="46"/>
    </row>
    <row r="57" spans="1:7" s="40" customFormat="1" ht="14.25" customHeight="1">
      <c r="A57" s="45"/>
      <c r="B57" s="46"/>
      <c r="C57" s="46"/>
      <c r="D57" s="46"/>
      <c r="E57" s="47"/>
      <c r="F57" s="46"/>
      <c r="G57" s="46"/>
    </row>
    <row r="58" spans="1:7" s="40" customFormat="1" ht="14.25" customHeight="1">
      <c r="A58" s="45"/>
      <c r="B58" s="46"/>
      <c r="C58" s="46"/>
      <c r="D58" s="46"/>
      <c r="E58" s="47"/>
      <c r="F58" s="46"/>
      <c r="G58" s="46"/>
    </row>
  </sheetData>
  <mergeCells count="4">
    <mergeCell ref="A33:G33"/>
    <mergeCell ref="A37:A38"/>
    <mergeCell ref="B37:D37"/>
    <mergeCell ref="E37:G3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7" workbookViewId="0">
      <selection activeCell="E9" sqref="E9"/>
    </sheetView>
  </sheetViews>
  <sheetFormatPr defaultRowHeight="14.25"/>
  <cols>
    <col min="1" max="1" width="16.5703125" style="548" customWidth="1"/>
    <col min="2" max="2" width="12.28515625" style="548" customWidth="1"/>
    <col min="3" max="3" width="13.42578125" style="548" bestFit="1" customWidth="1"/>
    <col min="4" max="4" width="12.140625" style="548" customWidth="1"/>
    <col min="5" max="5" width="12.5703125" style="548" customWidth="1"/>
    <col min="6" max="6" width="11.5703125" style="548" customWidth="1"/>
    <col min="7" max="7" width="15.5703125" style="548" customWidth="1"/>
    <col min="8" max="8" width="15.7109375" style="548" hidden="1" customWidth="1"/>
    <col min="9" max="9" width="15.140625" style="548" hidden="1" customWidth="1"/>
    <col min="10" max="10" width="12.7109375" style="547" hidden="1" customWidth="1"/>
    <col min="11" max="16384" width="9.140625" style="548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spans="1:7" ht="15.75" customHeight="1"/>
    <row r="18" spans="1:7" ht="15.75" customHeight="1"/>
    <row r="19" spans="1:7" ht="15.75" customHeight="1"/>
    <row r="20" spans="1:7" ht="15.75" customHeight="1"/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32.25" customHeight="1">
      <c r="A29" s="549" t="s">
        <v>491</v>
      </c>
      <c r="B29" s="549"/>
      <c r="C29" s="549"/>
      <c r="D29" s="549"/>
      <c r="E29" s="549"/>
      <c r="F29" s="549"/>
      <c r="G29" s="549"/>
    </row>
    <row r="30" spans="1:7">
      <c r="A30" s="550"/>
      <c r="B30" s="550"/>
      <c r="C30" s="550"/>
      <c r="D30" s="550"/>
      <c r="E30" s="550"/>
      <c r="F30" s="550"/>
      <c r="G30" s="551">
        <v>41920</v>
      </c>
    </row>
    <row r="31" spans="1:7" ht="32.25" customHeight="1">
      <c r="A31" s="552" t="s">
        <v>471</v>
      </c>
      <c r="B31" s="553" t="s">
        <v>492</v>
      </c>
      <c r="C31" s="553" t="s">
        <v>493</v>
      </c>
      <c r="D31" s="553"/>
      <c r="E31" s="553" t="s">
        <v>494</v>
      </c>
      <c r="F31" s="553" t="s">
        <v>461</v>
      </c>
      <c r="G31" s="553" t="s">
        <v>495</v>
      </c>
    </row>
    <row r="32" spans="1:7" ht="35.25" customHeight="1">
      <c r="A32" s="554"/>
      <c r="B32" s="554"/>
      <c r="C32" s="555" t="s">
        <v>496</v>
      </c>
      <c r="D32" s="556" t="s">
        <v>497</v>
      </c>
      <c r="E32" s="557"/>
      <c r="F32" s="557"/>
      <c r="G32" s="557"/>
    </row>
    <row r="33" spans="1:10" ht="15.75" customHeight="1">
      <c r="A33" s="558" t="s">
        <v>476</v>
      </c>
      <c r="B33" s="559">
        <v>150000</v>
      </c>
      <c r="C33" s="559">
        <f>D33+H33</f>
        <v>234590</v>
      </c>
      <c r="D33" s="559">
        <v>47590</v>
      </c>
      <c r="E33" s="560">
        <f>I33+J33</f>
        <v>92854</v>
      </c>
      <c r="F33" s="560">
        <f>C33-E33</f>
        <v>141736</v>
      </c>
      <c r="G33" s="560">
        <v>13000</v>
      </c>
      <c r="H33" s="561">
        <v>187000</v>
      </c>
      <c r="I33" s="547">
        <v>92135</v>
      </c>
      <c r="J33" s="547">
        <v>719</v>
      </c>
    </row>
    <row r="34" spans="1:10" s="565" customFormat="1" ht="15.75" customHeight="1">
      <c r="A34" s="562" t="s">
        <v>477</v>
      </c>
      <c r="B34" s="559">
        <v>150000</v>
      </c>
      <c r="C34" s="559">
        <f t="shared" ref="C34:C47" si="0">D34+H34</f>
        <v>182000</v>
      </c>
      <c r="D34" s="559">
        <v>30000</v>
      </c>
      <c r="E34" s="560">
        <f t="shared" ref="E34:E47" si="1">I34+J34</f>
        <v>33749</v>
      </c>
      <c r="F34" s="560">
        <f t="shared" ref="F34:F47" si="2">C34-E34</f>
        <v>148251</v>
      </c>
      <c r="G34" s="560">
        <v>19931.8</v>
      </c>
      <c r="H34" s="563">
        <v>152000</v>
      </c>
      <c r="I34" s="564">
        <v>33532</v>
      </c>
      <c r="J34" s="564">
        <v>217</v>
      </c>
    </row>
    <row r="35" spans="1:10" ht="15.75" customHeight="1">
      <c r="A35" s="558" t="s">
        <v>478</v>
      </c>
      <c r="B35" s="559">
        <v>150000</v>
      </c>
      <c r="C35" s="559">
        <f t="shared" si="0"/>
        <v>226000</v>
      </c>
      <c r="D35" s="559">
        <v>0</v>
      </c>
      <c r="E35" s="560">
        <f t="shared" si="1"/>
        <v>134807</v>
      </c>
      <c r="F35" s="560">
        <f t="shared" si="2"/>
        <v>91193</v>
      </c>
      <c r="G35" s="560">
        <v>56606.6</v>
      </c>
      <c r="H35" s="563">
        <v>226000</v>
      </c>
      <c r="I35" s="547">
        <v>134807</v>
      </c>
    </row>
    <row r="36" spans="1:10" ht="15.75" customHeight="1">
      <c r="A36" s="558" t="s">
        <v>479</v>
      </c>
      <c r="B36" s="559">
        <v>150000</v>
      </c>
      <c r="C36" s="559">
        <f t="shared" si="0"/>
        <v>146540</v>
      </c>
      <c r="D36" s="559">
        <v>30540</v>
      </c>
      <c r="E36" s="560">
        <f t="shared" si="1"/>
        <v>40875.5</v>
      </c>
      <c r="F36" s="560">
        <f t="shared" si="2"/>
        <v>105664.5</v>
      </c>
      <c r="G36" s="560">
        <v>17549</v>
      </c>
      <c r="H36" s="561">
        <v>116000</v>
      </c>
      <c r="I36" s="547">
        <v>40446.699999999997</v>
      </c>
      <c r="J36" s="547">
        <v>428.8</v>
      </c>
    </row>
    <row r="37" spans="1:10" ht="15.75" customHeight="1">
      <c r="A37" s="558" t="s">
        <v>480</v>
      </c>
      <c r="B37" s="559">
        <v>150000</v>
      </c>
      <c r="C37" s="559">
        <f t="shared" si="0"/>
        <v>134000</v>
      </c>
      <c r="D37" s="559">
        <v>0</v>
      </c>
      <c r="E37" s="560">
        <f t="shared" si="1"/>
        <v>45311</v>
      </c>
      <c r="F37" s="560">
        <f t="shared" si="2"/>
        <v>88689</v>
      </c>
      <c r="G37" s="560">
        <v>1586.3</v>
      </c>
      <c r="H37" s="563">
        <v>134000</v>
      </c>
      <c r="I37" s="547">
        <v>45311</v>
      </c>
    </row>
    <row r="38" spans="1:10" s="565" customFormat="1" ht="15.75" customHeight="1">
      <c r="A38" s="562" t="s">
        <v>481</v>
      </c>
      <c r="B38" s="559">
        <v>150000</v>
      </c>
      <c r="C38" s="559">
        <f t="shared" si="0"/>
        <v>175000</v>
      </c>
      <c r="D38" s="559">
        <v>10000</v>
      </c>
      <c r="E38" s="560">
        <f t="shared" si="1"/>
        <v>54986.3</v>
      </c>
      <c r="F38" s="560">
        <f t="shared" si="2"/>
        <v>120013.7</v>
      </c>
      <c r="G38" s="560">
        <v>34370.6</v>
      </c>
      <c r="H38" s="563">
        <v>165000</v>
      </c>
      <c r="I38" s="564">
        <v>53374.3</v>
      </c>
      <c r="J38" s="564">
        <v>1612</v>
      </c>
    </row>
    <row r="39" spans="1:10" s="565" customFormat="1" ht="15.75" customHeight="1">
      <c r="A39" s="562" t="s">
        <v>482</v>
      </c>
      <c r="B39" s="559">
        <v>150000</v>
      </c>
      <c r="C39" s="559">
        <f t="shared" si="0"/>
        <v>195000</v>
      </c>
      <c r="D39" s="559">
        <v>39000</v>
      </c>
      <c r="E39" s="560">
        <f t="shared" si="1"/>
        <v>45094.400000000001</v>
      </c>
      <c r="F39" s="560">
        <f t="shared" si="2"/>
        <v>149905.60000000001</v>
      </c>
      <c r="G39" s="560">
        <v>9164.9</v>
      </c>
      <c r="H39" s="563">
        <v>156000</v>
      </c>
      <c r="I39" s="564">
        <v>45031.9</v>
      </c>
      <c r="J39" s="564">
        <v>62.5</v>
      </c>
    </row>
    <row r="40" spans="1:10" ht="15.75" customHeight="1">
      <c r="A40" s="558" t="s">
        <v>483</v>
      </c>
      <c r="B40" s="559">
        <v>150000</v>
      </c>
      <c r="C40" s="559">
        <f t="shared" si="0"/>
        <v>181500</v>
      </c>
      <c r="D40" s="559">
        <v>9500</v>
      </c>
      <c r="E40" s="560">
        <f t="shared" si="1"/>
        <v>33989.9</v>
      </c>
      <c r="F40" s="560">
        <f t="shared" si="2"/>
        <v>147510.1</v>
      </c>
      <c r="G40" s="560">
        <v>680.5</v>
      </c>
      <c r="H40" s="563">
        <v>172000</v>
      </c>
      <c r="I40" s="547">
        <v>33894.9</v>
      </c>
      <c r="J40" s="547">
        <v>95</v>
      </c>
    </row>
    <row r="41" spans="1:10" s="565" customFormat="1" ht="15.75" customHeight="1">
      <c r="A41" s="562" t="s">
        <v>484</v>
      </c>
      <c r="B41" s="559">
        <v>150000</v>
      </c>
      <c r="C41" s="559">
        <f t="shared" si="0"/>
        <v>177000</v>
      </c>
      <c r="D41" s="559">
        <v>0</v>
      </c>
      <c r="E41" s="560">
        <f t="shared" si="1"/>
        <v>37920</v>
      </c>
      <c r="F41" s="560">
        <f t="shared" si="2"/>
        <v>139080</v>
      </c>
      <c r="G41" s="560">
        <v>56488</v>
      </c>
      <c r="H41" s="563">
        <v>177000</v>
      </c>
      <c r="I41" s="564">
        <v>37920</v>
      </c>
      <c r="J41" s="564"/>
    </row>
    <row r="42" spans="1:10" s="565" customFormat="1" ht="15.75" customHeight="1">
      <c r="A42" s="562" t="s">
        <v>485</v>
      </c>
      <c r="B42" s="559">
        <v>150000</v>
      </c>
      <c r="C42" s="559">
        <f t="shared" si="0"/>
        <v>161000</v>
      </c>
      <c r="D42" s="559">
        <v>0</v>
      </c>
      <c r="E42" s="560">
        <f t="shared" si="1"/>
        <v>45416</v>
      </c>
      <c r="F42" s="560">
        <f t="shared" si="2"/>
        <v>115584</v>
      </c>
      <c r="G42" s="560">
        <v>37698.5</v>
      </c>
      <c r="H42" s="563">
        <v>161000</v>
      </c>
      <c r="I42" s="564">
        <v>45416</v>
      </c>
      <c r="J42" s="564"/>
    </row>
    <row r="43" spans="1:10" ht="15.75" customHeight="1">
      <c r="A43" s="558" t="s">
        <v>486</v>
      </c>
      <c r="B43" s="559">
        <v>150000</v>
      </c>
      <c r="C43" s="559">
        <f t="shared" si="0"/>
        <v>150000</v>
      </c>
      <c r="D43" s="559">
        <v>7000</v>
      </c>
      <c r="E43" s="560">
        <f t="shared" si="1"/>
        <v>48853.2</v>
      </c>
      <c r="F43" s="560">
        <f t="shared" si="2"/>
        <v>101146.8</v>
      </c>
      <c r="G43" s="560">
        <v>18812</v>
      </c>
      <c r="H43" s="563">
        <v>143000</v>
      </c>
      <c r="I43" s="547">
        <v>48143.199999999997</v>
      </c>
      <c r="J43" s="547">
        <v>710</v>
      </c>
    </row>
    <row r="44" spans="1:10" ht="15.75" customHeight="1">
      <c r="A44" s="558" t="s">
        <v>487</v>
      </c>
      <c r="B44" s="559">
        <v>150000</v>
      </c>
      <c r="C44" s="559">
        <f t="shared" si="0"/>
        <v>180000</v>
      </c>
      <c r="D44" s="559">
        <v>14000</v>
      </c>
      <c r="E44" s="560">
        <f t="shared" si="1"/>
        <v>45790.7</v>
      </c>
      <c r="F44" s="560">
        <f t="shared" si="2"/>
        <v>134209.29999999999</v>
      </c>
      <c r="G44" s="560">
        <v>23215.3</v>
      </c>
      <c r="H44" s="563">
        <v>166000</v>
      </c>
      <c r="I44" s="547">
        <v>45765.7</v>
      </c>
      <c r="J44" s="547">
        <v>25</v>
      </c>
    </row>
    <row r="45" spans="1:10" s="565" customFormat="1" ht="15.75" customHeight="1">
      <c r="A45" s="562" t="s">
        <v>488</v>
      </c>
      <c r="B45" s="559">
        <v>225000</v>
      </c>
      <c r="C45" s="559">
        <f t="shared" si="0"/>
        <v>276500</v>
      </c>
      <c r="D45" s="559">
        <v>33500</v>
      </c>
      <c r="E45" s="560">
        <f t="shared" si="1"/>
        <v>54264.6</v>
      </c>
      <c r="F45" s="560">
        <f t="shared" si="2"/>
        <v>222235.4</v>
      </c>
      <c r="G45" s="560">
        <v>10749.9</v>
      </c>
      <c r="H45" s="563">
        <v>243000</v>
      </c>
      <c r="I45" s="564">
        <v>53958.6</v>
      </c>
      <c r="J45" s="564">
        <v>306</v>
      </c>
    </row>
    <row r="46" spans="1:10" s="565" customFormat="1" ht="15.75" customHeight="1">
      <c r="A46" s="562" t="s">
        <v>489</v>
      </c>
      <c r="B46" s="559">
        <v>795000</v>
      </c>
      <c r="C46" s="559">
        <f t="shared" si="0"/>
        <v>1058000</v>
      </c>
      <c r="D46" s="559">
        <v>134000</v>
      </c>
      <c r="E46" s="560">
        <f t="shared" si="1"/>
        <v>275172.10000000003</v>
      </c>
      <c r="F46" s="560">
        <f t="shared" si="2"/>
        <v>782827.89999999991</v>
      </c>
      <c r="G46" s="560">
        <v>13192.2</v>
      </c>
      <c r="H46" s="563">
        <v>924000</v>
      </c>
      <c r="I46" s="564">
        <v>274704.7</v>
      </c>
      <c r="J46" s="564">
        <v>467.4</v>
      </c>
    </row>
    <row r="47" spans="1:10" s="565" customFormat="1" ht="15.75" customHeight="1">
      <c r="A47" s="562" t="s">
        <v>490</v>
      </c>
      <c r="B47" s="559">
        <v>180000</v>
      </c>
      <c r="C47" s="559">
        <f t="shared" si="0"/>
        <v>248500</v>
      </c>
      <c r="D47" s="559">
        <v>64500</v>
      </c>
      <c r="E47" s="560">
        <f t="shared" si="1"/>
        <v>91815.799999999988</v>
      </c>
      <c r="F47" s="560">
        <f t="shared" si="2"/>
        <v>156684.20000000001</v>
      </c>
      <c r="G47" s="560">
        <v>20409.099999999999</v>
      </c>
      <c r="H47" s="563">
        <v>184000</v>
      </c>
      <c r="I47" s="564">
        <v>79879.399999999994</v>
      </c>
      <c r="J47" s="564">
        <v>11936.4</v>
      </c>
    </row>
    <row r="48" spans="1:10" ht="15.75" customHeight="1">
      <c r="A48" s="566" t="s">
        <v>468</v>
      </c>
      <c r="B48" s="567">
        <f t="shared" ref="B48:G48" si="3">SUM(B33:B47)</f>
        <v>3000000</v>
      </c>
      <c r="C48" s="568">
        <f t="shared" si="3"/>
        <v>3725630</v>
      </c>
      <c r="D48" s="568">
        <f t="shared" si="3"/>
        <v>419630</v>
      </c>
      <c r="E48" s="568">
        <f t="shared" si="3"/>
        <v>1080899.5</v>
      </c>
      <c r="F48" s="568">
        <f t="shared" si="3"/>
        <v>2644730.5</v>
      </c>
      <c r="G48" s="568">
        <f t="shared" si="3"/>
        <v>333454.69999999995</v>
      </c>
    </row>
  </sheetData>
  <mergeCells count="7">
    <mergeCell ref="A29:G29"/>
    <mergeCell ref="A31:A32"/>
    <mergeCell ref="B31:B32"/>
    <mergeCell ref="C31:D31"/>
    <mergeCell ref="E31:E32"/>
    <mergeCell ref="F31:F32"/>
    <mergeCell ref="G31:G3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M17" sqref="M17"/>
    </sheetView>
  </sheetViews>
  <sheetFormatPr defaultRowHeight="12.75"/>
  <cols>
    <col min="1" max="1" width="13.5703125" style="570" customWidth="1"/>
    <col min="2" max="3" width="6.5703125" style="570" customWidth="1"/>
    <col min="4" max="10" width="9.85546875" style="570" customWidth="1"/>
    <col min="11" max="16384" width="9.140625" style="570"/>
  </cols>
  <sheetData>
    <row r="1" spans="1:16">
      <c r="A1" s="569" t="s">
        <v>498</v>
      </c>
      <c r="B1" s="569"/>
      <c r="C1" s="569"/>
      <c r="D1" s="569"/>
      <c r="E1" s="569"/>
      <c r="F1" s="569"/>
      <c r="G1" s="569"/>
      <c r="H1" s="569"/>
      <c r="I1" s="569"/>
      <c r="J1" s="569"/>
    </row>
    <row r="2" spans="1:16">
      <c r="A2" s="571"/>
      <c r="B2" s="571"/>
      <c r="C2" s="571"/>
      <c r="D2" s="571"/>
      <c r="E2" s="571"/>
      <c r="F2" s="571"/>
      <c r="G2" s="571"/>
      <c r="H2" s="571"/>
      <c r="I2" s="572">
        <v>41920</v>
      </c>
      <c r="J2" s="573"/>
    </row>
    <row r="3" spans="1:16">
      <c r="A3" s="574" t="s">
        <v>499</v>
      </c>
      <c r="B3" s="575" t="s">
        <v>473</v>
      </c>
      <c r="C3" s="575"/>
      <c r="D3" s="576" t="s">
        <v>500</v>
      </c>
      <c r="E3" s="577" t="s">
        <v>458</v>
      </c>
      <c r="F3" s="577"/>
      <c r="G3" s="577"/>
      <c r="H3" s="577"/>
      <c r="I3" s="577"/>
      <c r="J3" s="577"/>
    </row>
    <row r="4" spans="1:16">
      <c r="A4" s="578"/>
      <c r="B4" s="579" t="s">
        <v>501</v>
      </c>
      <c r="C4" s="579" t="s">
        <v>502</v>
      </c>
      <c r="D4" s="580"/>
      <c r="E4" s="581" t="s">
        <v>462</v>
      </c>
      <c r="F4" s="581" t="s">
        <v>463</v>
      </c>
      <c r="G4" s="581" t="s">
        <v>464</v>
      </c>
      <c r="H4" s="581" t="s">
        <v>465</v>
      </c>
      <c r="I4" s="581" t="s">
        <v>466</v>
      </c>
      <c r="J4" s="582" t="s">
        <v>467</v>
      </c>
    </row>
    <row r="5" spans="1:16">
      <c r="A5" s="583"/>
      <c r="B5" s="584"/>
      <c r="C5" s="584"/>
      <c r="D5" s="585"/>
      <c r="E5" s="586"/>
      <c r="F5" s="586"/>
      <c r="G5" s="586"/>
      <c r="H5" s="586"/>
      <c r="I5" s="586"/>
      <c r="J5" s="587"/>
    </row>
    <row r="6" spans="1:16" s="592" customFormat="1">
      <c r="A6" s="588" t="s">
        <v>476</v>
      </c>
      <c r="B6" s="589">
        <v>14</v>
      </c>
      <c r="C6" s="589">
        <v>48</v>
      </c>
      <c r="D6" s="590">
        <f>'[1]СХС-1'!C33</f>
        <v>234590</v>
      </c>
      <c r="E6" s="590">
        <v>24600</v>
      </c>
      <c r="F6" s="590">
        <v>34700</v>
      </c>
      <c r="G6" s="590">
        <v>4900</v>
      </c>
      <c r="H6" s="590">
        <v>61700</v>
      </c>
      <c r="I6" s="590">
        <v>7500</v>
      </c>
      <c r="J6" s="591">
        <f>D6-E6-F6-G6-H6-I6</f>
        <v>101190</v>
      </c>
    </row>
    <row r="7" spans="1:16" s="592" customFormat="1">
      <c r="A7" s="593" t="s">
        <v>477</v>
      </c>
      <c r="B7" s="594">
        <v>1</v>
      </c>
      <c r="C7" s="594">
        <v>37</v>
      </c>
      <c r="D7" s="591">
        <f>'[1]СХС-1'!C34</f>
        <v>182000</v>
      </c>
      <c r="E7" s="591">
        <v>33000</v>
      </c>
      <c r="F7" s="591">
        <v>8000</v>
      </c>
      <c r="G7" s="591">
        <v>8500</v>
      </c>
      <c r="H7" s="591">
        <v>8500</v>
      </c>
      <c r="I7" s="591">
        <v>12000</v>
      </c>
      <c r="J7" s="591">
        <f t="shared" ref="J7:J20" si="0">D7-E7-F7-G7-H7-I7</f>
        <v>112000</v>
      </c>
    </row>
    <row r="8" spans="1:16" s="592" customFormat="1">
      <c r="A8" s="593" t="s">
        <v>478</v>
      </c>
      <c r="B8" s="594">
        <v>2</v>
      </c>
      <c r="C8" s="594">
        <v>37</v>
      </c>
      <c r="D8" s="591">
        <f>'[1]СХС-1'!C35</f>
        <v>226000</v>
      </c>
      <c r="E8" s="591">
        <v>10000</v>
      </c>
      <c r="F8" s="591">
        <v>7000</v>
      </c>
      <c r="G8" s="591">
        <v>4500</v>
      </c>
      <c r="H8" s="591">
        <v>15000</v>
      </c>
      <c r="I8" s="591">
        <v>11000</v>
      </c>
      <c r="J8" s="591">
        <f t="shared" si="0"/>
        <v>178500</v>
      </c>
    </row>
    <row r="9" spans="1:16" s="592" customFormat="1">
      <c r="A9" s="593" t="s">
        <v>479</v>
      </c>
      <c r="B9" s="594">
        <v>6</v>
      </c>
      <c r="C9" s="594">
        <v>36</v>
      </c>
      <c r="D9" s="591">
        <f>'[1]СХС-1'!C36</f>
        <v>146540</v>
      </c>
      <c r="E9" s="591">
        <v>0</v>
      </c>
      <c r="F9" s="591">
        <v>10500</v>
      </c>
      <c r="G9" s="591">
        <v>5000</v>
      </c>
      <c r="H9" s="591">
        <v>67600</v>
      </c>
      <c r="I9" s="591">
        <v>17500</v>
      </c>
      <c r="J9" s="591">
        <f t="shared" si="0"/>
        <v>45940</v>
      </c>
    </row>
    <row r="10" spans="1:16" s="592" customFormat="1">
      <c r="A10" s="593" t="s">
        <v>480</v>
      </c>
      <c r="B10" s="594">
        <v>11</v>
      </c>
      <c r="C10" s="594">
        <v>18</v>
      </c>
      <c r="D10" s="591">
        <f>'[1]СХС-1'!C37</f>
        <v>134000</v>
      </c>
      <c r="E10" s="591">
        <v>18500</v>
      </c>
      <c r="F10" s="591">
        <v>0</v>
      </c>
      <c r="G10" s="591">
        <v>12000</v>
      </c>
      <c r="H10" s="591">
        <v>33000</v>
      </c>
      <c r="I10" s="591">
        <v>0</v>
      </c>
      <c r="J10" s="591">
        <f t="shared" si="0"/>
        <v>70500</v>
      </c>
      <c r="P10" s="595"/>
    </row>
    <row r="11" spans="1:16" s="592" customFormat="1">
      <c r="A11" s="593" t="s">
        <v>481</v>
      </c>
      <c r="B11" s="594">
        <v>3</v>
      </c>
      <c r="C11" s="594">
        <v>47</v>
      </c>
      <c r="D11" s="591">
        <f>'[1]СХС-1'!C38</f>
        <v>175000</v>
      </c>
      <c r="E11" s="591">
        <v>12500</v>
      </c>
      <c r="F11" s="591">
        <v>97000</v>
      </c>
      <c r="G11" s="591">
        <v>25600</v>
      </c>
      <c r="H11" s="591">
        <v>15500</v>
      </c>
      <c r="I11" s="591">
        <v>0</v>
      </c>
      <c r="J11" s="591">
        <f t="shared" si="0"/>
        <v>24400</v>
      </c>
    </row>
    <row r="12" spans="1:16" s="592" customFormat="1">
      <c r="A12" s="593" t="s">
        <v>482</v>
      </c>
      <c r="B12" s="594">
        <v>3</v>
      </c>
      <c r="C12" s="594">
        <v>70</v>
      </c>
      <c r="D12" s="591">
        <f>'[1]СХС-1'!C39</f>
        <v>195000</v>
      </c>
      <c r="E12" s="591">
        <v>68000</v>
      </c>
      <c r="F12" s="591">
        <v>60300</v>
      </c>
      <c r="G12" s="591">
        <v>3000</v>
      </c>
      <c r="H12" s="591">
        <v>19500</v>
      </c>
      <c r="I12" s="591">
        <v>9800</v>
      </c>
      <c r="J12" s="591">
        <f t="shared" si="0"/>
        <v>34400</v>
      </c>
    </row>
    <row r="13" spans="1:16" s="592" customFormat="1">
      <c r="A13" s="593" t="s">
        <v>483</v>
      </c>
      <c r="B13" s="594">
        <v>43</v>
      </c>
      <c r="C13" s="594">
        <v>55</v>
      </c>
      <c r="D13" s="591">
        <f>'[1]СХС-1'!C40</f>
        <v>181500</v>
      </c>
      <c r="E13" s="591">
        <v>48500</v>
      </c>
      <c r="F13" s="591">
        <v>64500</v>
      </c>
      <c r="G13" s="591">
        <v>0</v>
      </c>
      <c r="H13" s="591">
        <v>0</v>
      </c>
      <c r="I13" s="591">
        <v>4000</v>
      </c>
      <c r="J13" s="591">
        <f t="shared" si="0"/>
        <v>64500</v>
      </c>
    </row>
    <row r="14" spans="1:16" s="592" customFormat="1">
      <c r="A14" s="593" t="s">
        <v>484</v>
      </c>
      <c r="B14" s="594">
        <v>34</v>
      </c>
      <c r="C14" s="594">
        <v>49</v>
      </c>
      <c r="D14" s="591">
        <f>'[1]СХС-1'!C41</f>
        <v>177000</v>
      </c>
      <c r="E14" s="591">
        <v>0</v>
      </c>
      <c r="F14" s="591">
        <v>4000</v>
      </c>
      <c r="G14" s="591">
        <v>2000</v>
      </c>
      <c r="H14" s="591">
        <v>55000</v>
      </c>
      <c r="I14" s="591">
        <v>16000</v>
      </c>
      <c r="J14" s="591">
        <f t="shared" si="0"/>
        <v>100000</v>
      </c>
    </row>
    <row r="15" spans="1:16" s="592" customFormat="1">
      <c r="A15" s="593" t="s">
        <v>485</v>
      </c>
      <c r="B15" s="594">
        <v>0</v>
      </c>
      <c r="C15" s="594">
        <v>59</v>
      </c>
      <c r="D15" s="591">
        <f>'[1]СХС-1'!C42</f>
        <v>161000</v>
      </c>
      <c r="E15" s="591">
        <v>5000</v>
      </c>
      <c r="F15" s="591">
        <v>76500</v>
      </c>
      <c r="G15" s="591">
        <v>14400</v>
      </c>
      <c r="H15" s="591">
        <v>46000</v>
      </c>
      <c r="I15" s="591">
        <v>13500</v>
      </c>
      <c r="J15" s="591">
        <f t="shared" si="0"/>
        <v>5600</v>
      </c>
    </row>
    <row r="16" spans="1:16" s="592" customFormat="1">
      <c r="A16" s="593" t="s">
        <v>486</v>
      </c>
      <c r="B16" s="594">
        <v>3</v>
      </c>
      <c r="C16" s="594">
        <v>49</v>
      </c>
      <c r="D16" s="591">
        <f>'[1]СХС-1'!C43</f>
        <v>150000</v>
      </c>
      <c r="E16" s="591">
        <v>18500</v>
      </c>
      <c r="F16" s="591">
        <v>15000</v>
      </c>
      <c r="G16" s="591">
        <v>26000</v>
      </c>
      <c r="H16" s="591">
        <v>32000</v>
      </c>
      <c r="I16" s="591">
        <v>15500</v>
      </c>
      <c r="J16" s="591">
        <f t="shared" si="0"/>
        <v>43000</v>
      </c>
    </row>
    <row r="17" spans="1:10" s="592" customFormat="1">
      <c r="A17" s="593" t="s">
        <v>487</v>
      </c>
      <c r="B17" s="594">
        <v>11</v>
      </c>
      <c r="C17" s="594">
        <v>54</v>
      </c>
      <c r="D17" s="591">
        <f>'[1]СХС-1'!C44</f>
        <v>180000</v>
      </c>
      <c r="E17" s="591">
        <v>7000</v>
      </c>
      <c r="F17" s="591">
        <v>55000</v>
      </c>
      <c r="G17" s="591">
        <v>30500</v>
      </c>
      <c r="H17" s="591">
        <v>39000</v>
      </c>
      <c r="I17" s="591">
        <v>16000</v>
      </c>
      <c r="J17" s="591">
        <f t="shared" si="0"/>
        <v>32500</v>
      </c>
    </row>
    <row r="18" spans="1:10" s="592" customFormat="1">
      <c r="A18" s="593" t="s">
        <v>488</v>
      </c>
      <c r="B18" s="594">
        <v>13</v>
      </c>
      <c r="C18" s="594">
        <v>49</v>
      </c>
      <c r="D18" s="591">
        <f>'[1]СХС-1'!C45</f>
        <v>276500</v>
      </c>
      <c r="E18" s="591">
        <v>18000</v>
      </c>
      <c r="F18" s="591">
        <v>92000</v>
      </c>
      <c r="G18" s="591">
        <v>21500</v>
      </c>
      <c r="H18" s="591">
        <v>20300</v>
      </c>
      <c r="I18" s="591">
        <v>50000</v>
      </c>
      <c r="J18" s="591">
        <f t="shared" si="0"/>
        <v>74700</v>
      </c>
    </row>
    <row r="19" spans="1:10" s="592" customFormat="1">
      <c r="A19" s="593" t="s">
        <v>489</v>
      </c>
      <c r="B19" s="594">
        <v>271</v>
      </c>
      <c r="C19" s="594">
        <v>758</v>
      </c>
      <c r="D19" s="591">
        <f>'[1]СХС-1'!C46</f>
        <v>1058000</v>
      </c>
      <c r="E19" s="591">
        <v>125500</v>
      </c>
      <c r="F19" s="591">
        <v>364700</v>
      </c>
      <c r="G19" s="591">
        <v>57600</v>
      </c>
      <c r="H19" s="591">
        <v>245700</v>
      </c>
      <c r="I19" s="591">
        <v>126500</v>
      </c>
      <c r="J19" s="591">
        <f t="shared" si="0"/>
        <v>138000</v>
      </c>
    </row>
    <row r="20" spans="1:10" s="592" customFormat="1">
      <c r="A20" s="593" t="s">
        <v>490</v>
      </c>
      <c r="B20" s="596">
        <v>12</v>
      </c>
      <c r="C20" s="596">
        <v>103</v>
      </c>
      <c r="D20" s="591">
        <f>'[1]СХС-1'!C47</f>
        <v>248500</v>
      </c>
      <c r="E20" s="597">
        <v>35400</v>
      </c>
      <c r="F20" s="597">
        <v>85800</v>
      </c>
      <c r="G20" s="597">
        <v>6000</v>
      </c>
      <c r="H20" s="597">
        <v>7500</v>
      </c>
      <c r="I20" s="597">
        <v>1500</v>
      </c>
      <c r="J20" s="591">
        <f t="shared" si="0"/>
        <v>112300</v>
      </c>
    </row>
    <row r="21" spans="1:10">
      <c r="A21" s="598" t="s">
        <v>468</v>
      </c>
      <c r="B21" s="599">
        <f>SUM(B6:B20)</f>
        <v>427</v>
      </c>
      <c r="C21" s="599">
        <f t="shared" ref="C21:J21" si="1">SUM(C6:C20)</f>
        <v>1469</v>
      </c>
      <c r="D21" s="600">
        <f t="shared" si="1"/>
        <v>3725630</v>
      </c>
      <c r="E21" s="600">
        <f t="shared" si="1"/>
        <v>424500</v>
      </c>
      <c r="F21" s="600">
        <f t="shared" si="1"/>
        <v>975000</v>
      </c>
      <c r="G21" s="600">
        <f t="shared" si="1"/>
        <v>221500</v>
      </c>
      <c r="H21" s="600">
        <f t="shared" si="1"/>
        <v>666300</v>
      </c>
      <c r="I21" s="600">
        <f t="shared" si="1"/>
        <v>300800</v>
      </c>
      <c r="J21" s="600">
        <f t="shared" si="1"/>
        <v>1137530</v>
      </c>
    </row>
  </sheetData>
  <mergeCells count="14">
    <mergeCell ref="G4:G5"/>
    <mergeCell ref="H4:H5"/>
    <mergeCell ref="I4:I5"/>
    <mergeCell ref="J4:J5"/>
    <mergeCell ref="A1:J1"/>
    <mergeCell ref="I2:J2"/>
    <mergeCell ref="A3:A5"/>
    <mergeCell ref="B3:C3"/>
    <mergeCell ref="D3:D5"/>
    <mergeCell ref="E3:J3"/>
    <mergeCell ref="B4:B5"/>
    <mergeCell ref="C4:C5"/>
    <mergeCell ref="E4:E5"/>
    <mergeCell ref="F4:F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3" workbookViewId="0">
      <selection activeCell="J11" sqref="J11"/>
    </sheetView>
  </sheetViews>
  <sheetFormatPr defaultRowHeight="15"/>
  <cols>
    <col min="1" max="1" width="6.42578125" customWidth="1"/>
    <col min="2" max="10" width="8.28515625" customWidth="1"/>
    <col min="11" max="11" width="7.85546875" customWidth="1"/>
    <col min="12" max="12" width="7.5703125" customWidth="1"/>
    <col min="13" max="13" width="6.140625" customWidth="1"/>
  </cols>
  <sheetData>
    <row r="1" spans="1:13" ht="15.75">
      <c r="B1" s="601" t="s">
        <v>503</v>
      </c>
      <c r="C1" s="601"/>
      <c r="D1" s="601"/>
      <c r="E1" s="601"/>
      <c r="F1" s="601"/>
      <c r="G1" s="601"/>
      <c r="H1" s="601"/>
      <c r="I1" s="601"/>
      <c r="J1" s="601"/>
      <c r="K1" s="601"/>
      <c r="L1" s="601"/>
    </row>
    <row r="2" spans="1:13">
      <c r="F2" t="s">
        <v>522</v>
      </c>
      <c r="K2" t="s">
        <v>527</v>
      </c>
    </row>
    <row r="3" spans="1:13">
      <c r="A3" s="611" t="s">
        <v>504</v>
      </c>
      <c r="B3" s="612">
        <v>2013</v>
      </c>
      <c r="C3" s="612"/>
      <c r="D3" s="612"/>
      <c r="E3" s="612"/>
      <c r="F3" s="612">
        <v>2014</v>
      </c>
      <c r="G3" s="612"/>
      <c r="H3" s="612"/>
      <c r="I3" s="612"/>
      <c r="J3" s="613" t="s">
        <v>523</v>
      </c>
      <c r="K3" s="614" t="s">
        <v>524</v>
      </c>
      <c r="L3" s="615"/>
      <c r="M3" s="606"/>
    </row>
    <row r="4" spans="1:13">
      <c r="A4" s="616"/>
      <c r="B4" s="617" t="s">
        <v>525</v>
      </c>
      <c r="C4" s="618"/>
      <c r="D4" s="617" t="s">
        <v>506</v>
      </c>
      <c r="E4" s="618"/>
      <c r="F4" s="617" t="s">
        <v>525</v>
      </c>
      <c r="G4" s="618"/>
      <c r="H4" s="617" t="s">
        <v>506</v>
      </c>
      <c r="I4" s="618"/>
      <c r="J4" s="619"/>
      <c r="K4" s="620"/>
      <c r="L4" s="621"/>
      <c r="M4" s="606"/>
    </row>
    <row r="5" spans="1:13">
      <c r="A5" s="616"/>
      <c r="B5" s="613" t="s">
        <v>505</v>
      </c>
      <c r="C5" s="613" t="s">
        <v>526</v>
      </c>
      <c r="D5" s="613" t="s">
        <v>505</v>
      </c>
      <c r="E5" s="613" t="s">
        <v>526</v>
      </c>
      <c r="F5" s="613" t="s">
        <v>505</v>
      </c>
      <c r="G5" s="613" t="s">
        <v>526</v>
      </c>
      <c r="H5" s="613" t="s">
        <v>505</v>
      </c>
      <c r="I5" s="613" t="s">
        <v>526</v>
      </c>
      <c r="J5" s="619"/>
      <c r="K5" s="622">
        <v>2013</v>
      </c>
      <c r="L5" s="622">
        <v>2014</v>
      </c>
      <c r="M5" s="606"/>
    </row>
    <row r="6" spans="1:13" ht="60" customHeight="1">
      <c r="A6" s="623"/>
      <c r="B6" s="624"/>
      <c r="C6" s="624"/>
      <c r="D6" s="624"/>
      <c r="E6" s="624"/>
      <c r="F6" s="624"/>
      <c r="G6" s="624"/>
      <c r="H6" s="624"/>
      <c r="I6" s="624"/>
      <c r="J6" s="624"/>
      <c r="K6" s="625"/>
      <c r="L6" s="625"/>
      <c r="M6" s="606"/>
    </row>
    <row r="7" spans="1:13">
      <c r="A7" s="602" t="s">
        <v>507</v>
      </c>
      <c r="B7" s="607">
        <v>3</v>
      </c>
      <c r="C7" s="607">
        <v>5.0999999999999996</v>
      </c>
      <c r="D7" s="607">
        <v>1.2</v>
      </c>
      <c r="E7" s="607">
        <v>3.1</v>
      </c>
      <c r="F7" s="608">
        <v>0.8</v>
      </c>
      <c r="G7" s="607">
        <v>4.0999999999999996</v>
      </c>
      <c r="H7" s="608">
        <v>0.9</v>
      </c>
      <c r="I7" s="603">
        <v>1.0249999999999999</v>
      </c>
      <c r="J7" s="607">
        <v>60</v>
      </c>
      <c r="K7" s="607">
        <v>54.3</v>
      </c>
      <c r="L7" s="603">
        <v>26</v>
      </c>
    </row>
    <row r="8" spans="1:13">
      <c r="A8" s="602" t="s">
        <v>508</v>
      </c>
      <c r="B8" s="607">
        <v>0</v>
      </c>
      <c r="C8" s="607">
        <v>0.2</v>
      </c>
      <c r="D8" s="607">
        <v>0</v>
      </c>
      <c r="E8" s="607">
        <v>0</v>
      </c>
      <c r="F8" s="608">
        <v>0.03</v>
      </c>
      <c r="G8" s="607">
        <v>0.4</v>
      </c>
      <c r="H8" s="608">
        <v>6.0000000000000001E-3</v>
      </c>
      <c r="I8" s="603">
        <v>0.12</v>
      </c>
      <c r="J8" s="607">
        <v>0</v>
      </c>
      <c r="K8" s="607">
        <v>0</v>
      </c>
      <c r="L8" s="603">
        <v>12</v>
      </c>
    </row>
    <row r="9" spans="1:13">
      <c r="A9" s="602" t="s">
        <v>509</v>
      </c>
      <c r="B9" s="607">
        <v>1.5</v>
      </c>
      <c r="C9" s="607">
        <v>2</v>
      </c>
      <c r="D9" s="607">
        <v>0.5</v>
      </c>
      <c r="E9" s="607">
        <v>0.6</v>
      </c>
      <c r="F9" s="608">
        <v>2</v>
      </c>
      <c r="G9" s="607">
        <v>4.5</v>
      </c>
      <c r="H9" s="608">
        <v>0.5</v>
      </c>
      <c r="I9" s="603">
        <v>0.64500000000000002</v>
      </c>
      <c r="J9" s="607">
        <v>31</v>
      </c>
      <c r="K9" s="607">
        <v>20</v>
      </c>
      <c r="L9" s="603">
        <v>81.599999999999994</v>
      </c>
    </row>
    <row r="10" spans="1:13">
      <c r="A10" s="602" t="s">
        <v>510</v>
      </c>
      <c r="B10" s="607">
        <v>1.5</v>
      </c>
      <c r="C10" s="607">
        <v>1.2</v>
      </c>
      <c r="D10" s="607">
        <v>1.1000000000000001</v>
      </c>
      <c r="E10" s="607">
        <v>0.9</v>
      </c>
      <c r="F10" s="608">
        <v>1.5</v>
      </c>
      <c r="G10" s="607">
        <v>1</v>
      </c>
      <c r="H10" s="608">
        <v>1</v>
      </c>
      <c r="I10" s="603">
        <v>1.45</v>
      </c>
      <c r="J10" s="607">
        <v>0</v>
      </c>
      <c r="K10" s="607">
        <v>0</v>
      </c>
      <c r="L10" s="603">
        <v>0</v>
      </c>
    </row>
    <row r="11" spans="1:13">
      <c r="A11" s="602" t="s">
        <v>511</v>
      </c>
      <c r="B11" s="607">
        <v>4</v>
      </c>
      <c r="C11" s="607">
        <v>7</v>
      </c>
      <c r="D11" s="607">
        <v>1</v>
      </c>
      <c r="E11" s="607">
        <v>0.5</v>
      </c>
      <c r="F11" s="608">
        <v>2.1</v>
      </c>
      <c r="G11" s="607">
        <v>13</v>
      </c>
      <c r="H11" s="608">
        <v>0.9</v>
      </c>
      <c r="I11" s="603">
        <v>1.032</v>
      </c>
      <c r="J11" s="607">
        <v>0</v>
      </c>
      <c r="K11" s="607">
        <v>0</v>
      </c>
      <c r="L11" s="603">
        <v>18.600000000000001</v>
      </c>
    </row>
    <row r="12" spans="1:13">
      <c r="A12" s="602" t="s">
        <v>512</v>
      </c>
      <c r="B12" s="607">
        <v>0.1</v>
      </c>
      <c r="C12" s="607">
        <v>0</v>
      </c>
      <c r="D12" s="607">
        <v>0.6</v>
      </c>
      <c r="E12" s="607">
        <v>0</v>
      </c>
      <c r="F12" s="608">
        <v>1</v>
      </c>
      <c r="G12" s="607">
        <v>13</v>
      </c>
      <c r="H12" s="608">
        <v>0.1</v>
      </c>
      <c r="I12" s="603">
        <v>3.1</v>
      </c>
      <c r="J12" s="607">
        <v>0</v>
      </c>
      <c r="K12" s="607">
        <v>0</v>
      </c>
      <c r="L12" s="603">
        <v>10</v>
      </c>
    </row>
    <row r="13" spans="1:13">
      <c r="A13" s="602" t="s">
        <v>513</v>
      </c>
      <c r="B13" s="607">
        <v>5.2</v>
      </c>
      <c r="C13" s="607">
        <v>14.5</v>
      </c>
      <c r="D13" s="607">
        <v>0.2</v>
      </c>
      <c r="E13" s="607">
        <v>0.6</v>
      </c>
      <c r="F13" s="608">
        <v>1.4477</v>
      </c>
      <c r="G13" s="607">
        <v>4</v>
      </c>
      <c r="H13" s="608">
        <v>0.23369999999999999</v>
      </c>
      <c r="I13" s="603">
        <v>0.8</v>
      </c>
      <c r="J13" s="607">
        <v>0</v>
      </c>
      <c r="K13" s="607">
        <v>16</v>
      </c>
      <c r="L13" s="603">
        <v>100</v>
      </c>
    </row>
    <row r="14" spans="1:13">
      <c r="A14" s="602" t="s">
        <v>514</v>
      </c>
      <c r="B14" s="607">
        <v>0.2</v>
      </c>
      <c r="C14" s="607">
        <v>6</v>
      </c>
      <c r="D14" s="607">
        <v>0.1</v>
      </c>
      <c r="E14" s="607">
        <v>0.9</v>
      </c>
      <c r="F14" s="608">
        <v>1</v>
      </c>
      <c r="G14" s="607">
        <v>0.84</v>
      </c>
      <c r="H14" s="608">
        <v>0.2</v>
      </c>
      <c r="I14" s="603">
        <v>0.12</v>
      </c>
      <c r="J14" s="607">
        <v>0</v>
      </c>
      <c r="K14" s="607">
        <v>0</v>
      </c>
      <c r="L14" s="603">
        <v>0</v>
      </c>
    </row>
    <row r="15" spans="1:13">
      <c r="A15" s="602" t="s">
        <v>515</v>
      </c>
      <c r="B15" s="607">
        <v>1.5</v>
      </c>
      <c r="C15" s="607">
        <v>15</v>
      </c>
      <c r="D15" s="607">
        <v>0.5</v>
      </c>
      <c r="E15" s="607">
        <v>0.7</v>
      </c>
      <c r="F15" s="608">
        <v>0.7</v>
      </c>
      <c r="G15" s="607">
        <v>2.2999999999999998</v>
      </c>
      <c r="H15" s="608">
        <v>0.3</v>
      </c>
      <c r="I15" s="603">
        <v>0.48</v>
      </c>
      <c r="J15" s="607">
        <v>0</v>
      </c>
      <c r="K15" s="607">
        <v>0</v>
      </c>
      <c r="L15" s="603">
        <v>0</v>
      </c>
    </row>
    <row r="16" spans="1:13">
      <c r="A16" s="602" t="s">
        <v>516</v>
      </c>
      <c r="B16" s="607">
        <v>1</v>
      </c>
      <c r="C16" s="607">
        <v>1.5</v>
      </c>
      <c r="D16" s="607">
        <v>0.5</v>
      </c>
      <c r="E16" s="607">
        <v>0.5</v>
      </c>
      <c r="F16" s="608">
        <v>0</v>
      </c>
      <c r="G16" s="607">
        <v>0</v>
      </c>
      <c r="H16" s="608">
        <v>0</v>
      </c>
      <c r="I16" s="603">
        <v>0</v>
      </c>
      <c r="J16" s="607">
        <v>0</v>
      </c>
      <c r="K16" s="607">
        <v>35.5</v>
      </c>
      <c r="L16" s="603">
        <v>0</v>
      </c>
    </row>
    <row r="17" spans="1:12">
      <c r="A17" s="602" t="s">
        <v>517</v>
      </c>
      <c r="B17" s="607">
        <v>9.8000000000000007</v>
      </c>
      <c r="C17" s="607">
        <v>22.2</v>
      </c>
      <c r="D17" s="607">
        <v>5.0999999999999996</v>
      </c>
      <c r="E17" s="607">
        <v>4.5</v>
      </c>
      <c r="F17" s="608">
        <v>5.0999999999999996</v>
      </c>
      <c r="G17" s="607">
        <v>24</v>
      </c>
      <c r="H17" s="608">
        <v>3.01</v>
      </c>
      <c r="I17" s="603">
        <v>8.4</v>
      </c>
      <c r="J17" s="607">
        <v>16</v>
      </c>
      <c r="K17" s="607">
        <v>0</v>
      </c>
      <c r="L17" s="603">
        <v>0</v>
      </c>
    </row>
    <row r="18" spans="1:12">
      <c r="A18" s="602" t="s">
        <v>518</v>
      </c>
      <c r="B18" s="607">
        <v>6.5</v>
      </c>
      <c r="C18" s="607">
        <v>25</v>
      </c>
      <c r="D18" s="607">
        <v>1</v>
      </c>
      <c r="E18" s="607">
        <v>2</v>
      </c>
      <c r="F18" s="608">
        <v>7</v>
      </c>
      <c r="G18" s="607">
        <v>35</v>
      </c>
      <c r="H18" s="608">
        <v>1.3</v>
      </c>
      <c r="I18" s="603">
        <v>6.8140000000000001</v>
      </c>
      <c r="J18" s="607">
        <v>57</v>
      </c>
      <c r="K18" s="607">
        <v>0</v>
      </c>
      <c r="L18" s="603">
        <v>980</v>
      </c>
    </row>
    <row r="19" spans="1:12">
      <c r="A19" s="602" t="s">
        <v>519</v>
      </c>
      <c r="B19" s="607">
        <v>2</v>
      </c>
      <c r="C19" s="607">
        <v>4</v>
      </c>
      <c r="D19" s="607">
        <v>1.1000000000000001</v>
      </c>
      <c r="E19" s="607">
        <v>2.5</v>
      </c>
      <c r="F19" s="608">
        <v>1.5</v>
      </c>
      <c r="G19" s="607">
        <v>3</v>
      </c>
      <c r="H19" s="608">
        <v>0.05</v>
      </c>
      <c r="I19" s="603">
        <v>0.65</v>
      </c>
      <c r="J19" s="607">
        <v>0</v>
      </c>
      <c r="K19" s="607">
        <v>0</v>
      </c>
      <c r="L19" s="603">
        <v>10</v>
      </c>
    </row>
    <row r="20" spans="1:12">
      <c r="A20" s="602" t="s">
        <v>520</v>
      </c>
      <c r="B20" s="607">
        <v>0</v>
      </c>
      <c r="C20" s="607">
        <v>0</v>
      </c>
      <c r="D20" s="607">
        <v>0.6</v>
      </c>
      <c r="E20" s="607">
        <v>0</v>
      </c>
      <c r="F20" s="608">
        <v>5</v>
      </c>
      <c r="G20" s="607">
        <v>7.1</v>
      </c>
      <c r="H20" s="608">
        <v>0.6</v>
      </c>
      <c r="I20" s="603">
        <v>4</v>
      </c>
      <c r="J20" s="607">
        <v>0</v>
      </c>
      <c r="K20" s="607">
        <v>0</v>
      </c>
      <c r="L20" s="603">
        <v>67</v>
      </c>
    </row>
    <row r="21" spans="1:12">
      <c r="A21" s="602" t="s">
        <v>521</v>
      </c>
      <c r="B21" s="607">
        <v>2</v>
      </c>
      <c r="C21" s="607">
        <v>7.5</v>
      </c>
      <c r="D21" s="607">
        <v>1.2</v>
      </c>
      <c r="E21" s="607">
        <v>5.7</v>
      </c>
      <c r="F21" s="608">
        <v>4.0065</v>
      </c>
      <c r="G21" s="607">
        <v>29.05</v>
      </c>
      <c r="H21" s="608">
        <v>1.6024</v>
      </c>
      <c r="I21" s="603">
        <v>6.25</v>
      </c>
      <c r="J21" s="607">
        <v>0</v>
      </c>
      <c r="K21" s="607">
        <v>540</v>
      </c>
      <c r="L21" s="603">
        <v>0</v>
      </c>
    </row>
    <row r="22" spans="1:12">
      <c r="A22" s="604" t="s">
        <v>468</v>
      </c>
      <c r="B22" s="609">
        <f t="shared" ref="B22:I22" si="0">SUM(B7:B21)</f>
        <v>38.299999999999997</v>
      </c>
      <c r="C22" s="609">
        <f t="shared" si="0"/>
        <v>111.2</v>
      </c>
      <c r="D22" s="609">
        <f t="shared" si="0"/>
        <v>14.699999999999998</v>
      </c>
      <c r="E22" s="609">
        <f t="shared" si="0"/>
        <v>22.5</v>
      </c>
      <c r="F22" s="610">
        <f t="shared" si="0"/>
        <v>33.184199999999997</v>
      </c>
      <c r="G22" s="609">
        <f t="shared" si="0"/>
        <v>141.29</v>
      </c>
      <c r="H22" s="610">
        <f t="shared" si="0"/>
        <v>10.7021</v>
      </c>
      <c r="I22" s="605">
        <f t="shared" si="0"/>
        <v>34.885999999999996</v>
      </c>
      <c r="J22" s="609">
        <f>SUM(J7:J21)</f>
        <v>164</v>
      </c>
      <c r="K22" s="609">
        <f>SUM(K7:K21)</f>
        <v>665.8</v>
      </c>
      <c r="L22" s="605">
        <f t="shared" ref="L22" si="1">SUM(L7:L21)</f>
        <v>1305.2</v>
      </c>
    </row>
    <row r="26" spans="1:12" ht="15" customHeight="1"/>
    <row r="28" spans="1:12" ht="15" customHeight="1"/>
  </sheetData>
  <mergeCells count="20">
    <mergeCell ref="B5:B6"/>
    <mergeCell ref="E5:E6"/>
    <mergeCell ref="F5:F6"/>
    <mergeCell ref="G5:G6"/>
    <mergeCell ref="K5:K6"/>
    <mergeCell ref="L5:L6"/>
    <mergeCell ref="B3:E3"/>
    <mergeCell ref="F3:I3"/>
    <mergeCell ref="J3:J6"/>
    <mergeCell ref="K3:L4"/>
    <mergeCell ref="B4:C4"/>
    <mergeCell ref="D4:E4"/>
    <mergeCell ref="F4:G4"/>
    <mergeCell ref="H4:I4"/>
    <mergeCell ref="C5:C6"/>
    <mergeCell ref="D5:D6"/>
    <mergeCell ref="H5:H6"/>
    <mergeCell ref="I5:I6"/>
    <mergeCell ref="B1:L1"/>
    <mergeCell ref="A3:A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K17" sqref="K17"/>
    </sheetView>
  </sheetViews>
  <sheetFormatPr defaultRowHeight="11.25"/>
  <cols>
    <col min="1" max="6" width="9.140625" style="629"/>
    <col min="7" max="7" width="9.42578125" style="629" customWidth="1"/>
    <col min="8" max="262" width="9.140625" style="629"/>
    <col min="263" max="263" width="9.42578125" style="629" customWidth="1"/>
    <col min="264" max="518" width="9.140625" style="629"/>
    <col min="519" max="519" width="9.42578125" style="629" customWidth="1"/>
    <col min="520" max="774" width="9.140625" style="629"/>
    <col min="775" max="775" width="9.42578125" style="629" customWidth="1"/>
    <col min="776" max="1030" width="9.140625" style="629"/>
    <col min="1031" max="1031" width="9.42578125" style="629" customWidth="1"/>
    <col min="1032" max="1286" width="9.140625" style="629"/>
    <col min="1287" max="1287" width="9.42578125" style="629" customWidth="1"/>
    <col min="1288" max="1542" width="9.140625" style="629"/>
    <col min="1543" max="1543" width="9.42578125" style="629" customWidth="1"/>
    <col min="1544" max="1798" width="9.140625" style="629"/>
    <col min="1799" max="1799" width="9.42578125" style="629" customWidth="1"/>
    <col min="1800" max="2054" width="9.140625" style="629"/>
    <col min="2055" max="2055" width="9.42578125" style="629" customWidth="1"/>
    <col min="2056" max="2310" width="9.140625" style="629"/>
    <col min="2311" max="2311" width="9.42578125" style="629" customWidth="1"/>
    <col min="2312" max="2566" width="9.140625" style="629"/>
    <col min="2567" max="2567" width="9.42578125" style="629" customWidth="1"/>
    <col min="2568" max="2822" width="9.140625" style="629"/>
    <col min="2823" max="2823" width="9.42578125" style="629" customWidth="1"/>
    <col min="2824" max="3078" width="9.140625" style="629"/>
    <col min="3079" max="3079" width="9.42578125" style="629" customWidth="1"/>
    <col min="3080" max="3334" width="9.140625" style="629"/>
    <col min="3335" max="3335" width="9.42578125" style="629" customWidth="1"/>
    <col min="3336" max="3590" width="9.140625" style="629"/>
    <col min="3591" max="3591" width="9.42578125" style="629" customWidth="1"/>
    <col min="3592" max="3846" width="9.140625" style="629"/>
    <col min="3847" max="3847" width="9.42578125" style="629" customWidth="1"/>
    <col min="3848" max="4102" width="9.140625" style="629"/>
    <col min="4103" max="4103" width="9.42578125" style="629" customWidth="1"/>
    <col min="4104" max="4358" width="9.140625" style="629"/>
    <col min="4359" max="4359" width="9.42578125" style="629" customWidth="1"/>
    <col min="4360" max="4614" width="9.140625" style="629"/>
    <col min="4615" max="4615" width="9.42578125" style="629" customWidth="1"/>
    <col min="4616" max="4870" width="9.140625" style="629"/>
    <col min="4871" max="4871" width="9.42578125" style="629" customWidth="1"/>
    <col min="4872" max="5126" width="9.140625" style="629"/>
    <col min="5127" max="5127" width="9.42578125" style="629" customWidth="1"/>
    <col min="5128" max="5382" width="9.140625" style="629"/>
    <col min="5383" max="5383" width="9.42578125" style="629" customWidth="1"/>
    <col min="5384" max="5638" width="9.140625" style="629"/>
    <col min="5639" max="5639" width="9.42578125" style="629" customWidth="1"/>
    <col min="5640" max="5894" width="9.140625" style="629"/>
    <col min="5895" max="5895" width="9.42578125" style="629" customWidth="1"/>
    <col min="5896" max="6150" width="9.140625" style="629"/>
    <col min="6151" max="6151" width="9.42578125" style="629" customWidth="1"/>
    <col min="6152" max="6406" width="9.140625" style="629"/>
    <col min="6407" max="6407" width="9.42578125" style="629" customWidth="1"/>
    <col min="6408" max="6662" width="9.140625" style="629"/>
    <col min="6663" max="6663" width="9.42578125" style="629" customWidth="1"/>
    <col min="6664" max="6918" width="9.140625" style="629"/>
    <col min="6919" max="6919" width="9.42578125" style="629" customWidth="1"/>
    <col min="6920" max="7174" width="9.140625" style="629"/>
    <col min="7175" max="7175" width="9.42578125" style="629" customWidth="1"/>
    <col min="7176" max="7430" width="9.140625" style="629"/>
    <col min="7431" max="7431" width="9.42578125" style="629" customWidth="1"/>
    <col min="7432" max="7686" width="9.140625" style="629"/>
    <col min="7687" max="7687" width="9.42578125" style="629" customWidth="1"/>
    <col min="7688" max="7942" width="9.140625" style="629"/>
    <col min="7943" max="7943" width="9.42578125" style="629" customWidth="1"/>
    <col min="7944" max="8198" width="9.140625" style="629"/>
    <col min="8199" max="8199" width="9.42578125" style="629" customWidth="1"/>
    <col min="8200" max="8454" width="9.140625" style="629"/>
    <col min="8455" max="8455" width="9.42578125" style="629" customWidth="1"/>
    <col min="8456" max="8710" width="9.140625" style="629"/>
    <col min="8711" max="8711" width="9.42578125" style="629" customWidth="1"/>
    <col min="8712" max="8966" width="9.140625" style="629"/>
    <col min="8967" max="8967" width="9.42578125" style="629" customWidth="1"/>
    <col min="8968" max="9222" width="9.140625" style="629"/>
    <col min="9223" max="9223" width="9.42578125" style="629" customWidth="1"/>
    <col min="9224" max="9478" width="9.140625" style="629"/>
    <col min="9479" max="9479" width="9.42578125" style="629" customWidth="1"/>
    <col min="9480" max="9734" width="9.140625" style="629"/>
    <col min="9735" max="9735" width="9.42578125" style="629" customWidth="1"/>
    <col min="9736" max="9990" width="9.140625" style="629"/>
    <col min="9991" max="9991" width="9.42578125" style="629" customWidth="1"/>
    <col min="9992" max="10246" width="9.140625" style="629"/>
    <col min="10247" max="10247" width="9.42578125" style="629" customWidth="1"/>
    <col min="10248" max="10502" width="9.140625" style="629"/>
    <col min="10503" max="10503" width="9.42578125" style="629" customWidth="1"/>
    <col min="10504" max="10758" width="9.140625" style="629"/>
    <col min="10759" max="10759" width="9.42578125" style="629" customWidth="1"/>
    <col min="10760" max="11014" width="9.140625" style="629"/>
    <col min="11015" max="11015" width="9.42578125" style="629" customWidth="1"/>
    <col min="11016" max="11270" width="9.140625" style="629"/>
    <col min="11271" max="11271" width="9.42578125" style="629" customWidth="1"/>
    <col min="11272" max="11526" width="9.140625" style="629"/>
    <col min="11527" max="11527" width="9.42578125" style="629" customWidth="1"/>
    <col min="11528" max="11782" width="9.140625" style="629"/>
    <col min="11783" max="11783" width="9.42578125" style="629" customWidth="1"/>
    <col min="11784" max="12038" width="9.140625" style="629"/>
    <col min="12039" max="12039" width="9.42578125" style="629" customWidth="1"/>
    <col min="12040" max="12294" width="9.140625" style="629"/>
    <col min="12295" max="12295" width="9.42578125" style="629" customWidth="1"/>
    <col min="12296" max="12550" width="9.140625" style="629"/>
    <col min="12551" max="12551" width="9.42578125" style="629" customWidth="1"/>
    <col min="12552" max="12806" width="9.140625" style="629"/>
    <col min="12807" max="12807" width="9.42578125" style="629" customWidth="1"/>
    <col min="12808" max="13062" width="9.140625" style="629"/>
    <col min="13063" max="13063" width="9.42578125" style="629" customWidth="1"/>
    <col min="13064" max="13318" width="9.140625" style="629"/>
    <col min="13319" max="13319" width="9.42578125" style="629" customWidth="1"/>
    <col min="13320" max="13574" width="9.140625" style="629"/>
    <col min="13575" max="13575" width="9.42578125" style="629" customWidth="1"/>
    <col min="13576" max="13830" width="9.140625" style="629"/>
    <col min="13831" max="13831" width="9.42578125" style="629" customWidth="1"/>
    <col min="13832" max="14086" width="9.140625" style="629"/>
    <col min="14087" max="14087" width="9.42578125" style="629" customWidth="1"/>
    <col min="14088" max="14342" width="9.140625" style="629"/>
    <col min="14343" max="14343" width="9.42578125" style="629" customWidth="1"/>
    <col min="14344" max="14598" width="9.140625" style="629"/>
    <col min="14599" max="14599" width="9.42578125" style="629" customWidth="1"/>
    <col min="14600" max="14854" width="9.140625" style="629"/>
    <col min="14855" max="14855" width="9.42578125" style="629" customWidth="1"/>
    <col min="14856" max="15110" width="9.140625" style="629"/>
    <col min="15111" max="15111" width="9.42578125" style="629" customWidth="1"/>
    <col min="15112" max="15366" width="9.140625" style="629"/>
    <col min="15367" max="15367" width="9.42578125" style="629" customWidth="1"/>
    <col min="15368" max="15622" width="9.140625" style="629"/>
    <col min="15623" max="15623" width="9.42578125" style="629" customWidth="1"/>
    <col min="15624" max="15878" width="9.140625" style="629"/>
    <col min="15879" max="15879" width="9.42578125" style="629" customWidth="1"/>
    <col min="15880" max="16134" width="9.140625" style="629"/>
    <col min="16135" max="16135" width="9.42578125" style="629" customWidth="1"/>
    <col min="16136" max="16384" width="9.140625" style="629"/>
  </cols>
  <sheetData>
    <row r="1" spans="1:9">
      <c r="A1" s="626" t="s">
        <v>528</v>
      </c>
      <c r="B1" s="626"/>
      <c r="C1" s="627"/>
      <c r="D1" s="627"/>
      <c r="E1" s="627"/>
      <c r="F1" s="627"/>
      <c r="G1" s="627"/>
      <c r="H1" s="628"/>
      <c r="I1" s="628"/>
    </row>
    <row r="2" spans="1:9" ht="23.25" customHeight="1">
      <c r="A2" s="630" t="s">
        <v>529</v>
      </c>
      <c r="B2" s="630"/>
      <c r="C2" s="630"/>
      <c r="D2" s="630"/>
      <c r="E2" s="630"/>
      <c r="F2" s="630"/>
      <c r="G2" s="630"/>
      <c r="H2" s="628"/>
      <c r="I2" s="628"/>
    </row>
    <row r="3" spans="1:9">
      <c r="A3" s="626" t="s">
        <v>530</v>
      </c>
      <c r="B3" s="626"/>
      <c r="C3" s="626"/>
      <c r="D3" s="628"/>
      <c r="E3" s="628"/>
      <c r="F3" s="631" t="s">
        <v>531</v>
      </c>
      <c r="G3" s="631"/>
      <c r="H3" s="628"/>
      <c r="I3" s="628"/>
    </row>
    <row r="4" spans="1:9">
      <c r="A4" s="632" t="s">
        <v>532</v>
      </c>
      <c r="B4" s="632"/>
      <c r="C4" s="632"/>
      <c r="D4" s="632"/>
      <c r="E4" s="632"/>
      <c r="F4" s="632"/>
      <c r="G4" s="632"/>
      <c r="H4" s="628"/>
      <c r="I4" s="628"/>
    </row>
    <row r="5" spans="1:9">
      <c r="A5" s="633"/>
      <c r="B5" s="633" t="s">
        <v>533</v>
      </c>
      <c r="C5" s="634" t="s">
        <v>534</v>
      </c>
      <c r="D5" s="634"/>
      <c r="E5" s="634"/>
      <c r="F5" s="634"/>
      <c r="G5" s="634"/>
      <c r="H5" s="628"/>
      <c r="I5" s="628"/>
    </row>
    <row r="6" spans="1:9">
      <c r="A6" s="633"/>
      <c r="B6" s="633"/>
      <c r="C6" s="634" t="s">
        <v>535</v>
      </c>
      <c r="D6" s="634"/>
      <c r="E6" s="634"/>
      <c r="F6" s="634"/>
      <c r="G6" s="634"/>
      <c r="H6" s="628"/>
      <c r="I6" s="628"/>
    </row>
    <row r="7" spans="1:9">
      <c r="A7" s="633"/>
      <c r="B7" s="633"/>
      <c r="C7" s="634" t="s">
        <v>536</v>
      </c>
      <c r="D7" s="634"/>
      <c r="E7" s="634"/>
      <c r="F7" s="634"/>
      <c r="G7" s="634"/>
      <c r="H7" s="628"/>
      <c r="I7" s="628"/>
    </row>
    <row r="8" spans="1:9">
      <c r="A8" s="633"/>
      <c r="B8" s="633"/>
      <c r="C8" s="634" t="s">
        <v>537</v>
      </c>
      <c r="D8" s="634"/>
      <c r="E8" s="634"/>
      <c r="F8" s="634"/>
      <c r="G8" s="634"/>
      <c r="H8" s="628"/>
      <c r="I8" s="628"/>
    </row>
    <row r="9" spans="1:9" ht="12.75" customHeight="1">
      <c r="A9" s="635" t="s">
        <v>538</v>
      </c>
      <c r="B9" s="636"/>
      <c r="C9" s="636"/>
      <c r="D9" s="636"/>
      <c r="E9" s="636"/>
      <c r="F9" s="636"/>
      <c r="G9" s="401"/>
      <c r="H9" s="628"/>
      <c r="I9" s="628"/>
    </row>
    <row r="10" spans="1:9" ht="11.25" customHeight="1">
      <c r="A10" s="632" t="s">
        <v>539</v>
      </c>
      <c r="B10" s="632"/>
      <c r="C10" s="632"/>
      <c r="D10" s="632"/>
      <c r="E10" s="632"/>
      <c r="F10" s="632"/>
      <c r="G10" s="632"/>
      <c r="H10" s="628"/>
      <c r="I10" s="628"/>
    </row>
    <row r="11" spans="1:9" ht="11.25" customHeight="1">
      <c r="A11" s="633"/>
      <c r="B11" s="633" t="s">
        <v>533</v>
      </c>
      <c r="C11" s="634" t="s">
        <v>540</v>
      </c>
      <c r="D11" s="634"/>
      <c r="E11" s="634"/>
      <c r="F11" s="634"/>
      <c r="G11" s="634"/>
      <c r="H11" s="628"/>
      <c r="I11" s="628"/>
    </row>
    <row r="12" spans="1:9" ht="11.25" customHeight="1">
      <c r="A12" s="633"/>
      <c r="B12" s="633"/>
      <c r="C12" s="634" t="s">
        <v>541</v>
      </c>
      <c r="D12" s="634"/>
      <c r="E12" s="634"/>
      <c r="F12" s="634"/>
      <c r="G12" s="634"/>
      <c r="H12" s="628"/>
      <c r="I12" s="628"/>
    </row>
    <row r="13" spans="1:9" ht="11.25" customHeight="1">
      <c r="A13" s="633"/>
      <c r="B13" s="633"/>
      <c r="C13" s="634" t="s">
        <v>542</v>
      </c>
      <c r="D13" s="634"/>
      <c r="E13" s="634"/>
      <c r="F13" s="634"/>
      <c r="G13" s="634"/>
      <c r="H13" s="628"/>
      <c r="I13" s="628"/>
    </row>
    <row r="14" spans="1:9" ht="11.25" customHeight="1">
      <c r="A14" s="633"/>
      <c r="B14" s="633"/>
      <c r="C14" s="634" t="s">
        <v>537</v>
      </c>
      <c r="D14" s="634"/>
      <c r="E14" s="634"/>
      <c r="F14" s="634"/>
      <c r="G14" s="634"/>
      <c r="H14" s="628"/>
      <c r="I14" s="628"/>
    </row>
    <row r="15" spans="1:9">
      <c r="A15" s="632" t="s">
        <v>543</v>
      </c>
      <c r="B15" s="632"/>
      <c r="C15" s="632"/>
      <c r="D15" s="632"/>
      <c r="E15" s="632"/>
      <c r="F15" s="632"/>
      <c r="G15" s="632"/>
      <c r="H15" s="628"/>
      <c r="I15" s="628"/>
    </row>
    <row r="16" spans="1:9">
      <c r="A16" s="632" t="s">
        <v>544</v>
      </c>
      <c r="B16" s="632"/>
      <c r="C16" s="632"/>
      <c r="D16" s="632"/>
      <c r="E16" s="632"/>
      <c r="F16" s="632"/>
      <c r="G16" s="632"/>
      <c r="H16" s="628"/>
      <c r="I16" s="628"/>
    </row>
    <row r="17" spans="1:9">
      <c r="A17" s="633"/>
      <c r="B17" s="637" t="s">
        <v>533</v>
      </c>
      <c r="C17" s="638" t="s">
        <v>545</v>
      </c>
      <c r="D17" s="638"/>
      <c r="E17" s="638"/>
      <c r="F17" s="638"/>
      <c r="G17" s="638"/>
      <c r="H17" s="628"/>
      <c r="I17" s="628"/>
    </row>
    <row r="18" spans="1:9">
      <c r="A18" s="633"/>
      <c r="B18" s="633"/>
      <c r="C18" s="634" t="s">
        <v>546</v>
      </c>
      <c r="D18" s="634"/>
      <c r="E18" s="634"/>
      <c r="F18" s="634"/>
      <c r="G18" s="634"/>
      <c r="H18" s="628"/>
      <c r="I18" s="628"/>
    </row>
    <row r="19" spans="1:9">
      <c r="A19" s="633"/>
      <c r="B19" s="633"/>
      <c r="C19" s="634" t="s">
        <v>547</v>
      </c>
      <c r="D19" s="634"/>
      <c r="E19" s="634"/>
      <c r="F19" s="634"/>
      <c r="G19" s="634"/>
      <c r="H19" s="628"/>
      <c r="I19" s="628"/>
    </row>
    <row r="20" spans="1:9" ht="13.5" customHeight="1">
      <c r="A20" s="633"/>
      <c r="B20" s="633"/>
      <c r="C20" s="634" t="s">
        <v>548</v>
      </c>
      <c r="D20" s="634"/>
      <c r="E20" s="634"/>
      <c r="F20" s="634"/>
      <c r="G20" s="634"/>
      <c r="H20" s="628"/>
      <c r="I20" s="628"/>
    </row>
    <row r="21" spans="1:9">
      <c r="A21" s="632" t="s">
        <v>549</v>
      </c>
      <c r="B21" s="632"/>
      <c r="C21" s="632"/>
      <c r="D21" s="632"/>
      <c r="E21" s="632"/>
      <c r="F21" s="632"/>
      <c r="G21" s="632"/>
      <c r="H21" s="628"/>
      <c r="I21" s="628"/>
    </row>
    <row r="22" spans="1:9">
      <c r="A22" s="633"/>
      <c r="B22" s="637" t="s">
        <v>533</v>
      </c>
      <c r="C22" s="638" t="s">
        <v>550</v>
      </c>
      <c r="D22" s="638"/>
      <c r="E22" s="638"/>
      <c r="F22" s="638"/>
      <c r="G22" s="638"/>
      <c r="H22" s="628"/>
      <c r="I22" s="628"/>
    </row>
    <row r="23" spans="1:9">
      <c r="A23" s="633"/>
      <c r="B23" s="633"/>
      <c r="C23" s="634" t="s">
        <v>551</v>
      </c>
      <c r="D23" s="634"/>
      <c r="E23" s="634"/>
      <c r="F23" s="634"/>
      <c r="G23" s="634"/>
      <c r="H23" s="628"/>
      <c r="I23" s="628"/>
    </row>
    <row r="24" spans="1:9">
      <c r="A24" s="633"/>
      <c r="B24" s="633"/>
      <c r="C24" s="634" t="s">
        <v>552</v>
      </c>
      <c r="D24" s="634"/>
      <c r="E24" s="634"/>
      <c r="F24" s="634"/>
      <c r="G24" s="634"/>
      <c r="H24" s="628"/>
      <c r="I24" s="628"/>
    </row>
    <row r="25" spans="1:9" ht="11.25" customHeight="1">
      <c r="A25" s="633"/>
      <c r="B25" s="633"/>
      <c r="C25" s="634" t="s">
        <v>553</v>
      </c>
      <c r="D25" s="634"/>
      <c r="E25" s="634"/>
      <c r="F25" s="634"/>
      <c r="G25" s="634"/>
      <c r="H25" s="628"/>
      <c r="I25" s="628"/>
    </row>
    <row r="26" spans="1:9">
      <c r="A26" s="632" t="s">
        <v>554</v>
      </c>
      <c r="B26" s="632"/>
      <c r="C26" s="632"/>
      <c r="D26" s="632"/>
      <c r="E26" s="632"/>
      <c r="F26" s="632"/>
      <c r="G26" s="632"/>
      <c r="H26" s="628"/>
      <c r="I26" s="628"/>
    </row>
    <row r="27" spans="1:9">
      <c r="A27" s="633"/>
      <c r="B27" s="637" t="s">
        <v>533</v>
      </c>
      <c r="C27" s="638" t="s">
        <v>555</v>
      </c>
      <c r="D27" s="638"/>
      <c r="E27" s="638"/>
      <c r="F27" s="638"/>
      <c r="G27" s="638"/>
      <c r="H27" s="628"/>
      <c r="I27" s="628"/>
    </row>
    <row r="28" spans="1:9">
      <c r="A28" s="633"/>
      <c r="B28" s="633"/>
      <c r="C28" s="638" t="s">
        <v>556</v>
      </c>
      <c r="D28" s="638"/>
      <c r="E28" s="638"/>
      <c r="F28" s="638"/>
      <c r="G28" s="638"/>
      <c r="H28" s="628"/>
      <c r="I28" s="628"/>
    </row>
    <row r="29" spans="1:9">
      <c r="A29" s="633"/>
      <c r="B29" s="633"/>
      <c r="C29" s="634" t="s">
        <v>552</v>
      </c>
      <c r="D29" s="634"/>
      <c r="E29" s="634"/>
      <c r="F29" s="634"/>
      <c r="G29" s="634"/>
      <c r="H29" s="628"/>
      <c r="I29" s="628"/>
    </row>
    <row r="30" spans="1:9" ht="12" customHeight="1">
      <c r="A30" s="633"/>
      <c r="B30" s="633"/>
      <c r="C30" s="634" t="s">
        <v>548</v>
      </c>
      <c r="D30" s="634"/>
      <c r="E30" s="634"/>
      <c r="F30" s="634"/>
      <c r="G30" s="634"/>
      <c r="H30" s="628"/>
      <c r="I30" s="628"/>
    </row>
    <row r="31" spans="1:9">
      <c r="A31" s="632" t="s">
        <v>557</v>
      </c>
      <c r="B31" s="632"/>
      <c r="C31" s="632"/>
      <c r="D31" s="632"/>
      <c r="E31" s="632"/>
      <c r="F31" s="632"/>
      <c r="G31" s="632"/>
      <c r="H31" s="628"/>
      <c r="I31" s="628"/>
    </row>
    <row r="32" spans="1:9">
      <c r="A32" s="633"/>
      <c r="B32" s="637" t="s">
        <v>533</v>
      </c>
      <c r="C32" s="638" t="s">
        <v>558</v>
      </c>
      <c r="D32" s="638"/>
      <c r="E32" s="638"/>
      <c r="F32" s="638"/>
      <c r="G32" s="638"/>
      <c r="H32" s="628"/>
      <c r="I32" s="628"/>
    </row>
    <row r="33" spans="1:9" ht="11.25" customHeight="1">
      <c r="A33" s="633"/>
      <c r="B33" s="639" t="s">
        <v>559</v>
      </c>
      <c r="C33" s="640"/>
      <c r="D33" s="640"/>
      <c r="E33" s="640"/>
      <c r="F33" s="640"/>
      <c r="G33" s="641"/>
      <c r="H33" s="628"/>
      <c r="I33" s="628"/>
    </row>
    <row r="34" spans="1:9" ht="11.25" customHeight="1">
      <c r="A34" s="632" t="s">
        <v>560</v>
      </c>
      <c r="B34" s="632"/>
      <c r="C34" s="632"/>
      <c r="D34" s="632"/>
      <c r="E34" s="632"/>
      <c r="F34" s="632"/>
      <c r="G34" s="632"/>
      <c r="H34" s="642"/>
      <c r="I34" s="642"/>
    </row>
    <row r="35" spans="1:9" ht="11.25" customHeight="1">
      <c r="A35" s="632" t="s">
        <v>561</v>
      </c>
      <c r="B35" s="632"/>
      <c r="C35" s="632"/>
      <c r="D35" s="632"/>
      <c r="E35" s="632"/>
      <c r="F35" s="632"/>
      <c r="G35" s="632"/>
      <c r="H35" s="642"/>
      <c r="I35" s="642"/>
    </row>
    <row r="36" spans="1:9" ht="11.25" customHeight="1">
      <c r="A36" s="633"/>
      <c r="B36" s="633" t="s">
        <v>533</v>
      </c>
      <c r="C36" s="634" t="s">
        <v>562</v>
      </c>
      <c r="D36" s="634"/>
      <c r="E36" s="634"/>
      <c r="F36" s="634"/>
      <c r="G36" s="634"/>
      <c r="H36" s="642"/>
      <c r="I36" s="642"/>
    </row>
    <row r="37" spans="1:9" ht="11.25" customHeight="1">
      <c r="A37" s="633"/>
      <c r="B37" s="633"/>
      <c r="C37" s="634" t="s">
        <v>563</v>
      </c>
      <c r="D37" s="634"/>
      <c r="E37" s="634"/>
      <c r="F37" s="634"/>
      <c r="G37" s="634"/>
      <c r="H37" s="642"/>
      <c r="I37" s="642"/>
    </row>
    <row r="38" spans="1:9" ht="11.25" customHeight="1">
      <c r="A38" s="633"/>
      <c r="B38" s="633"/>
      <c r="C38" s="634" t="s">
        <v>564</v>
      </c>
      <c r="D38" s="634"/>
      <c r="E38" s="634"/>
      <c r="F38" s="634"/>
      <c r="G38" s="634"/>
      <c r="H38" s="642"/>
      <c r="I38" s="642"/>
    </row>
    <row r="39" spans="1:9" ht="11.25" customHeight="1">
      <c r="A39" s="633"/>
      <c r="B39" s="633"/>
      <c r="C39" s="634" t="s">
        <v>565</v>
      </c>
      <c r="D39" s="634"/>
      <c r="E39" s="634"/>
      <c r="F39" s="634"/>
      <c r="G39" s="634"/>
      <c r="H39" s="642"/>
      <c r="I39" s="642"/>
    </row>
    <row r="40" spans="1:9" ht="11.25" customHeight="1">
      <c r="A40" s="635" t="s">
        <v>566</v>
      </c>
      <c r="B40" s="643"/>
      <c r="C40" s="643"/>
      <c r="D40" s="643"/>
      <c r="E40" s="643"/>
      <c r="F40" s="643"/>
      <c r="G40" s="644"/>
    </row>
    <row r="41" spans="1:9" ht="11.25" customHeight="1">
      <c r="A41" s="633"/>
      <c r="B41" s="633" t="s">
        <v>533</v>
      </c>
      <c r="C41" s="639" t="s">
        <v>567</v>
      </c>
      <c r="D41" s="645"/>
      <c r="E41" s="645"/>
      <c r="F41" s="645"/>
      <c r="G41" s="646"/>
    </row>
    <row r="42" spans="1:9" ht="11.25" customHeight="1">
      <c r="A42" s="633"/>
      <c r="B42" s="633"/>
      <c r="C42" s="634" t="s">
        <v>568</v>
      </c>
      <c r="D42" s="634"/>
      <c r="E42" s="634"/>
      <c r="F42" s="634"/>
      <c r="G42" s="634"/>
    </row>
    <row r="43" spans="1:9">
      <c r="A43" s="633"/>
      <c r="B43" s="633"/>
      <c r="C43" s="634" t="s">
        <v>569</v>
      </c>
      <c r="D43" s="634"/>
      <c r="E43" s="634"/>
      <c r="F43" s="634"/>
      <c r="G43" s="634"/>
    </row>
    <row r="44" spans="1:9">
      <c r="A44" s="635" t="s">
        <v>570</v>
      </c>
      <c r="B44" s="643"/>
      <c r="C44" s="643"/>
      <c r="D44" s="643"/>
      <c r="E44" s="643"/>
      <c r="F44" s="647"/>
      <c r="G44" s="648"/>
    </row>
    <row r="45" spans="1:9">
      <c r="A45" s="633"/>
      <c r="B45" s="633" t="s">
        <v>533</v>
      </c>
      <c r="C45" s="634" t="s">
        <v>571</v>
      </c>
      <c r="D45" s="634"/>
      <c r="E45" s="634"/>
      <c r="F45" s="634"/>
      <c r="G45" s="634"/>
    </row>
    <row r="46" spans="1:9">
      <c r="A46" s="633"/>
      <c r="B46" s="633"/>
      <c r="C46" s="634" t="s">
        <v>572</v>
      </c>
      <c r="D46" s="634"/>
      <c r="E46" s="634"/>
      <c r="F46" s="634"/>
      <c r="G46" s="634"/>
    </row>
    <row r="47" spans="1:9">
      <c r="A47" s="633"/>
      <c r="B47" s="633"/>
      <c r="C47" s="634" t="s">
        <v>552</v>
      </c>
      <c r="D47" s="634"/>
      <c r="E47" s="634"/>
      <c r="F47" s="634"/>
      <c r="G47" s="634"/>
    </row>
    <row r="48" spans="1:9">
      <c r="A48" s="633"/>
      <c r="B48" s="633"/>
      <c r="C48" s="634" t="s">
        <v>569</v>
      </c>
      <c r="D48" s="634"/>
      <c r="E48" s="634"/>
      <c r="F48" s="634"/>
      <c r="G48" s="634"/>
    </row>
    <row r="49" spans="1:7">
      <c r="A49" s="632" t="s">
        <v>573</v>
      </c>
      <c r="B49" s="632"/>
      <c r="C49" s="632"/>
      <c r="D49" s="632"/>
      <c r="E49" s="632"/>
      <c r="F49" s="632"/>
      <c r="G49" s="632"/>
    </row>
    <row r="50" spans="1:7">
      <c r="A50" s="633"/>
      <c r="B50" s="633" t="s">
        <v>533</v>
      </c>
      <c r="C50" s="639" t="s">
        <v>574</v>
      </c>
      <c r="D50" s="645"/>
      <c r="E50" s="645"/>
      <c r="F50" s="645"/>
      <c r="G50" s="649"/>
    </row>
  </sheetData>
  <mergeCells count="51">
    <mergeCell ref="C48:G48"/>
    <mergeCell ref="A49:G49"/>
    <mergeCell ref="C50:G50"/>
    <mergeCell ref="C42:G42"/>
    <mergeCell ref="C43:G43"/>
    <mergeCell ref="A44:G44"/>
    <mergeCell ref="C45:G45"/>
    <mergeCell ref="C46:G46"/>
    <mergeCell ref="C47:G47"/>
    <mergeCell ref="C36:G36"/>
    <mergeCell ref="C37:G37"/>
    <mergeCell ref="C38:G38"/>
    <mergeCell ref="C39:G39"/>
    <mergeCell ref="A40:G40"/>
    <mergeCell ref="C41:G41"/>
    <mergeCell ref="C30:G30"/>
    <mergeCell ref="A31:G31"/>
    <mergeCell ref="C32:G32"/>
    <mergeCell ref="B33:G33"/>
    <mergeCell ref="A34:G34"/>
    <mergeCell ref="A35:G35"/>
    <mergeCell ref="C24:G24"/>
    <mergeCell ref="C25:G25"/>
    <mergeCell ref="A26:G26"/>
    <mergeCell ref="C27:G27"/>
    <mergeCell ref="C28:G28"/>
    <mergeCell ref="C29:G29"/>
    <mergeCell ref="C18:G18"/>
    <mergeCell ref="C19:G19"/>
    <mergeCell ref="C20:G20"/>
    <mergeCell ref="A21:G21"/>
    <mergeCell ref="C22:G22"/>
    <mergeCell ref="C23:G23"/>
    <mergeCell ref="C12:G12"/>
    <mergeCell ref="C13:G13"/>
    <mergeCell ref="C14:G14"/>
    <mergeCell ref="A15:G15"/>
    <mergeCell ref="A16:G16"/>
    <mergeCell ref="C17:G17"/>
    <mergeCell ref="C6:G6"/>
    <mergeCell ref="C7:G7"/>
    <mergeCell ref="C8:G8"/>
    <mergeCell ref="A9:G9"/>
    <mergeCell ref="A10:G10"/>
    <mergeCell ref="C11:G11"/>
    <mergeCell ref="A1:G1"/>
    <mergeCell ref="A2:G2"/>
    <mergeCell ref="A3:C3"/>
    <mergeCell ref="F3:G3"/>
    <mergeCell ref="A4:G4"/>
    <mergeCell ref="C5:G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G19" sqref="G19"/>
    </sheetView>
  </sheetViews>
  <sheetFormatPr defaultRowHeight="14.25"/>
  <cols>
    <col min="1" max="1" width="23.85546875" style="651" customWidth="1"/>
    <col min="2" max="2" width="17.42578125" style="651" customWidth="1"/>
    <col min="3" max="5" width="16.28515625" style="651" customWidth="1"/>
    <col min="6" max="256" width="9.140625" style="651"/>
    <col min="257" max="257" width="23.85546875" style="651" customWidth="1"/>
    <col min="258" max="258" width="17.42578125" style="651" customWidth="1"/>
    <col min="259" max="261" width="16.28515625" style="651" customWidth="1"/>
    <col min="262" max="512" width="9.140625" style="651"/>
    <col min="513" max="513" width="23.85546875" style="651" customWidth="1"/>
    <col min="514" max="514" width="17.42578125" style="651" customWidth="1"/>
    <col min="515" max="517" width="16.28515625" style="651" customWidth="1"/>
    <col min="518" max="768" width="9.140625" style="651"/>
    <col min="769" max="769" width="23.85546875" style="651" customWidth="1"/>
    <col min="770" max="770" width="17.42578125" style="651" customWidth="1"/>
    <col min="771" max="773" width="16.28515625" style="651" customWidth="1"/>
    <col min="774" max="1024" width="9.140625" style="651"/>
    <col min="1025" max="1025" width="23.85546875" style="651" customWidth="1"/>
    <col min="1026" max="1026" width="17.42578125" style="651" customWidth="1"/>
    <col min="1027" max="1029" width="16.28515625" style="651" customWidth="1"/>
    <col min="1030" max="1280" width="9.140625" style="651"/>
    <col min="1281" max="1281" width="23.85546875" style="651" customWidth="1"/>
    <col min="1282" max="1282" width="17.42578125" style="651" customWidth="1"/>
    <col min="1283" max="1285" width="16.28515625" style="651" customWidth="1"/>
    <col min="1286" max="1536" width="9.140625" style="651"/>
    <col min="1537" max="1537" width="23.85546875" style="651" customWidth="1"/>
    <col min="1538" max="1538" width="17.42578125" style="651" customWidth="1"/>
    <col min="1539" max="1541" width="16.28515625" style="651" customWidth="1"/>
    <col min="1542" max="1792" width="9.140625" style="651"/>
    <col min="1793" max="1793" width="23.85546875" style="651" customWidth="1"/>
    <col min="1794" max="1794" width="17.42578125" style="651" customWidth="1"/>
    <col min="1795" max="1797" width="16.28515625" style="651" customWidth="1"/>
    <col min="1798" max="2048" width="9.140625" style="651"/>
    <col min="2049" max="2049" width="23.85546875" style="651" customWidth="1"/>
    <col min="2050" max="2050" width="17.42578125" style="651" customWidth="1"/>
    <col min="2051" max="2053" width="16.28515625" style="651" customWidth="1"/>
    <col min="2054" max="2304" width="9.140625" style="651"/>
    <col min="2305" max="2305" width="23.85546875" style="651" customWidth="1"/>
    <col min="2306" max="2306" width="17.42578125" style="651" customWidth="1"/>
    <col min="2307" max="2309" width="16.28515625" style="651" customWidth="1"/>
    <col min="2310" max="2560" width="9.140625" style="651"/>
    <col min="2561" max="2561" width="23.85546875" style="651" customWidth="1"/>
    <col min="2562" max="2562" width="17.42578125" style="651" customWidth="1"/>
    <col min="2563" max="2565" width="16.28515625" style="651" customWidth="1"/>
    <col min="2566" max="2816" width="9.140625" style="651"/>
    <col min="2817" max="2817" width="23.85546875" style="651" customWidth="1"/>
    <col min="2818" max="2818" width="17.42578125" style="651" customWidth="1"/>
    <col min="2819" max="2821" width="16.28515625" style="651" customWidth="1"/>
    <col min="2822" max="3072" width="9.140625" style="651"/>
    <col min="3073" max="3073" width="23.85546875" style="651" customWidth="1"/>
    <col min="3074" max="3074" width="17.42578125" style="651" customWidth="1"/>
    <col min="3075" max="3077" width="16.28515625" style="651" customWidth="1"/>
    <col min="3078" max="3328" width="9.140625" style="651"/>
    <col min="3329" max="3329" width="23.85546875" style="651" customWidth="1"/>
    <col min="3330" max="3330" width="17.42578125" style="651" customWidth="1"/>
    <col min="3331" max="3333" width="16.28515625" style="651" customWidth="1"/>
    <col min="3334" max="3584" width="9.140625" style="651"/>
    <col min="3585" max="3585" width="23.85546875" style="651" customWidth="1"/>
    <col min="3586" max="3586" width="17.42578125" style="651" customWidth="1"/>
    <col min="3587" max="3589" width="16.28515625" style="651" customWidth="1"/>
    <col min="3590" max="3840" width="9.140625" style="651"/>
    <col min="3841" max="3841" width="23.85546875" style="651" customWidth="1"/>
    <col min="3842" max="3842" width="17.42578125" style="651" customWidth="1"/>
    <col min="3843" max="3845" width="16.28515625" style="651" customWidth="1"/>
    <col min="3846" max="4096" width="9.140625" style="651"/>
    <col min="4097" max="4097" width="23.85546875" style="651" customWidth="1"/>
    <col min="4098" max="4098" width="17.42578125" style="651" customWidth="1"/>
    <col min="4099" max="4101" width="16.28515625" style="651" customWidth="1"/>
    <col min="4102" max="4352" width="9.140625" style="651"/>
    <col min="4353" max="4353" width="23.85546875" style="651" customWidth="1"/>
    <col min="4354" max="4354" width="17.42578125" style="651" customWidth="1"/>
    <col min="4355" max="4357" width="16.28515625" style="651" customWidth="1"/>
    <col min="4358" max="4608" width="9.140625" style="651"/>
    <col min="4609" max="4609" width="23.85546875" style="651" customWidth="1"/>
    <col min="4610" max="4610" width="17.42578125" style="651" customWidth="1"/>
    <col min="4611" max="4613" width="16.28515625" style="651" customWidth="1"/>
    <col min="4614" max="4864" width="9.140625" style="651"/>
    <col min="4865" max="4865" width="23.85546875" style="651" customWidth="1"/>
    <col min="4866" max="4866" width="17.42578125" style="651" customWidth="1"/>
    <col min="4867" max="4869" width="16.28515625" style="651" customWidth="1"/>
    <col min="4870" max="5120" width="9.140625" style="651"/>
    <col min="5121" max="5121" width="23.85546875" style="651" customWidth="1"/>
    <col min="5122" max="5122" width="17.42578125" style="651" customWidth="1"/>
    <col min="5123" max="5125" width="16.28515625" style="651" customWidth="1"/>
    <col min="5126" max="5376" width="9.140625" style="651"/>
    <col min="5377" max="5377" width="23.85546875" style="651" customWidth="1"/>
    <col min="5378" max="5378" width="17.42578125" style="651" customWidth="1"/>
    <col min="5379" max="5381" width="16.28515625" style="651" customWidth="1"/>
    <col min="5382" max="5632" width="9.140625" style="651"/>
    <col min="5633" max="5633" width="23.85546875" style="651" customWidth="1"/>
    <col min="5634" max="5634" width="17.42578125" style="651" customWidth="1"/>
    <col min="5635" max="5637" width="16.28515625" style="651" customWidth="1"/>
    <col min="5638" max="5888" width="9.140625" style="651"/>
    <col min="5889" max="5889" width="23.85546875" style="651" customWidth="1"/>
    <col min="5890" max="5890" width="17.42578125" style="651" customWidth="1"/>
    <col min="5891" max="5893" width="16.28515625" style="651" customWidth="1"/>
    <col min="5894" max="6144" width="9.140625" style="651"/>
    <col min="6145" max="6145" width="23.85546875" style="651" customWidth="1"/>
    <col min="6146" max="6146" width="17.42578125" style="651" customWidth="1"/>
    <col min="6147" max="6149" width="16.28515625" style="651" customWidth="1"/>
    <col min="6150" max="6400" width="9.140625" style="651"/>
    <col min="6401" max="6401" width="23.85546875" style="651" customWidth="1"/>
    <col min="6402" max="6402" width="17.42578125" style="651" customWidth="1"/>
    <col min="6403" max="6405" width="16.28515625" style="651" customWidth="1"/>
    <col min="6406" max="6656" width="9.140625" style="651"/>
    <col min="6657" max="6657" width="23.85546875" style="651" customWidth="1"/>
    <col min="6658" max="6658" width="17.42578125" style="651" customWidth="1"/>
    <col min="6659" max="6661" width="16.28515625" style="651" customWidth="1"/>
    <col min="6662" max="6912" width="9.140625" style="651"/>
    <col min="6913" max="6913" width="23.85546875" style="651" customWidth="1"/>
    <col min="6914" max="6914" width="17.42578125" style="651" customWidth="1"/>
    <col min="6915" max="6917" width="16.28515625" style="651" customWidth="1"/>
    <col min="6918" max="7168" width="9.140625" style="651"/>
    <col min="7169" max="7169" width="23.85546875" style="651" customWidth="1"/>
    <col min="7170" max="7170" width="17.42578125" style="651" customWidth="1"/>
    <col min="7171" max="7173" width="16.28515625" style="651" customWidth="1"/>
    <col min="7174" max="7424" width="9.140625" style="651"/>
    <col min="7425" max="7425" width="23.85546875" style="651" customWidth="1"/>
    <col min="7426" max="7426" width="17.42578125" style="651" customWidth="1"/>
    <col min="7427" max="7429" width="16.28515625" style="651" customWidth="1"/>
    <col min="7430" max="7680" width="9.140625" style="651"/>
    <col min="7681" max="7681" width="23.85546875" style="651" customWidth="1"/>
    <col min="7682" max="7682" width="17.42578125" style="651" customWidth="1"/>
    <col min="7683" max="7685" width="16.28515625" style="651" customWidth="1"/>
    <col min="7686" max="7936" width="9.140625" style="651"/>
    <col min="7937" max="7937" width="23.85546875" style="651" customWidth="1"/>
    <col min="7938" max="7938" width="17.42578125" style="651" customWidth="1"/>
    <col min="7939" max="7941" width="16.28515625" style="651" customWidth="1"/>
    <col min="7942" max="8192" width="9.140625" style="651"/>
    <col min="8193" max="8193" width="23.85546875" style="651" customWidth="1"/>
    <col min="8194" max="8194" width="17.42578125" style="651" customWidth="1"/>
    <col min="8195" max="8197" width="16.28515625" style="651" customWidth="1"/>
    <col min="8198" max="8448" width="9.140625" style="651"/>
    <col min="8449" max="8449" width="23.85546875" style="651" customWidth="1"/>
    <col min="8450" max="8450" width="17.42578125" style="651" customWidth="1"/>
    <col min="8451" max="8453" width="16.28515625" style="651" customWidth="1"/>
    <col min="8454" max="8704" width="9.140625" style="651"/>
    <col min="8705" max="8705" width="23.85546875" style="651" customWidth="1"/>
    <col min="8706" max="8706" width="17.42578125" style="651" customWidth="1"/>
    <col min="8707" max="8709" width="16.28515625" style="651" customWidth="1"/>
    <col min="8710" max="8960" width="9.140625" style="651"/>
    <col min="8961" max="8961" width="23.85546875" style="651" customWidth="1"/>
    <col min="8962" max="8962" width="17.42578125" style="651" customWidth="1"/>
    <col min="8963" max="8965" width="16.28515625" style="651" customWidth="1"/>
    <col min="8966" max="9216" width="9.140625" style="651"/>
    <col min="9217" max="9217" width="23.85546875" style="651" customWidth="1"/>
    <col min="9218" max="9218" width="17.42578125" style="651" customWidth="1"/>
    <col min="9219" max="9221" width="16.28515625" style="651" customWidth="1"/>
    <col min="9222" max="9472" width="9.140625" style="651"/>
    <col min="9473" max="9473" width="23.85546875" style="651" customWidth="1"/>
    <col min="9474" max="9474" width="17.42578125" style="651" customWidth="1"/>
    <col min="9475" max="9477" width="16.28515625" style="651" customWidth="1"/>
    <col min="9478" max="9728" width="9.140625" style="651"/>
    <col min="9729" max="9729" width="23.85546875" style="651" customWidth="1"/>
    <col min="9730" max="9730" width="17.42578125" style="651" customWidth="1"/>
    <col min="9731" max="9733" width="16.28515625" style="651" customWidth="1"/>
    <col min="9734" max="9984" width="9.140625" style="651"/>
    <col min="9985" max="9985" width="23.85546875" style="651" customWidth="1"/>
    <col min="9986" max="9986" width="17.42578125" style="651" customWidth="1"/>
    <col min="9987" max="9989" width="16.28515625" style="651" customWidth="1"/>
    <col min="9990" max="10240" width="9.140625" style="651"/>
    <col min="10241" max="10241" width="23.85546875" style="651" customWidth="1"/>
    <col min="10242" max="10242" width="17.42578125" style="651" customWidth="1"/>
    <col min="10243" max="10245" width="16.28515625" style="651" customWidth="1"/>
    <col min="10246" max="10496" width="9.140625" style="651"/>
    <col min="10497" max="10497" width="23.85546875" style="651" customWidth="1"/>
    <col min="10498" max="10498" width="17.42578125" style="651" customWidth="1"/>
    <col min="10499" max="10501" width="16.28515625" style="651" customWidth="1"/>
    <col min="10502" max="10752" width="9.140625" style="651"/>
    <col min="10753" max="10753" width="23.85546875" style="651" customWidth="1"/>
    <col min="10754" max="10754" width="17.42578125" style="651" customWidth="1"/>
    <col min="10755" max="10757" width="16.28515625" style="651" customWidth="1"/>
    <col min="10758" max="11008" width="9.140625" style="651"/>
    <col min="11009" max="11009" width="23.85546875" style="651" customWidth="1"/>
    <col min="11010" max="11010" width="17.42578125" style="651" customWidth="1"/>
    <col min="11011" max="11013" width="16.28515625" style="651" customWidth="1"/>
    <col min="11014" max="11264" width="9.140625" style="651"/>
    <col min="11265" max="11265" width="23.85546875" style="651" customWidth="1"/>
    <col min="11266" max="11266" width="17.42578125" style="651" customWidth="1"/>
    <col min="11267" max="11269" width="16.28515625" style="651" customWidth="1"/>
    <col min="11270" max="11520" width="9.140625" style="651"/>
    <col min="11521" max="11521" width="23.85546875" style="651" customWidth="1"/>
    <col min="11522" max="11522" width="17.42578125" style="651" customWidth="1"/>
    <col min="11523" max="11525" width="16.28515625" style="651" customWidth="1"/>
    <col min="11526" max="11776" width="9.140625" style="651"/>
    <col min="11777" max="11777" width="23.85546875" style="651" customWidth="1"/>
    <col min="11778" max="11778" width="17.42578125" style="651" customWidth="1"/>
    <col min="11779" max="11781" width="16.28515625" style="651" customWidth="1"/>
    <col min="11782" max="12032" width="9.140625" style="651"/>
    <col min="12033" max="12033" width="23.85546875" style="651" customWidth="1"/>
    <col min="12034" max="12034" width="17.42578125" style="651" customWidth="1"/>
    <col min="12035" max="12037" width="16.28515625" style="651" customWidth="1"/>
    <col min="12038" max="12288" width="9.140625" style="651"/>
    <col min="12289" max="12289" width="23.85546875" style="651" customWidth="1"/>
    <col min="12290" max="12290" width="17.42578125" style="651" customWidth="1"/>
    <col min="12291" max="12293" width="16.28515625" style="651" customWidth="1"/>
    <col min="12294" max="12544" width="9.140625" style="651"/>
    <col min="12545" max="12545" width="23.85546875" style="651" customWidth="1"/>
    <col min="12546" max="12546" width="17.42578125" style="651" customWidth="1"/>
    <col min="12547" max="12549" width="16.28515625" style="651" customWidth="1"/>
    <col min="12550" max="12800" width="9.140625" style="651"/>
    <col min="12801" max="12801" width="23.85546875" style="651" customWidth="1"/>
    <col min="12802" max="12802" width="17.42578125" style="651" customWidth="1"/>
    <col min="12803" max="12805" width="16.28515625" style="651" customWidth="1"/>
    <col min="12806" max="13056" width="9.140625" style="651"/>
    <col min="13057" max="13057" width="23.85546875" style="651" customWidth="1"/>
    <col min="13058" max="13058" width="17.42578125" style="651" customWidth="1"/>
    <col min="13059" max="13061" width="16.28515625" style="651" customWidth="1"/>
    <col min="13062" max="13312" width="9.140625" style="651"/>
    <col min="13313" max="13313" width="23.85546875" style="651" customWidth="1"/>
    <col min="13314" max="13314" width="17.42578125" style="651" customWidth="1"/>
    <col min="13315" max="13317" width="16.28515625" style="651" customWidth="1"/>
    <col min="13318" max="13568" width="9.140625" style="651"/>
    <col min="13569" max="13569" width="23.85546875" style="651" customWidth="1"/>
    <col min="13570" max="13570" width="17.42578125" style="651" customWidth="1"/>
    <col min="13571" max="13573" width="16.28515625" style="651" customWidth="1"/>
    <col min="13574" max="13824" width="9.140625" style="651"/>
    <col min="13825" max="13825" width="23.85546875" style="651" customWidth="1"/>
    <col min="13826" max="13826" width="17.42578125" style="651" customWidth="1"/>
    <col min="13827" max="13829" width="16.28515625" style="651" customWidth="1"/>
    <col min="13830" max="14080" width="9.140625" style="651"/>
    <col min="14081" max="14081" width="23.85546875" style="651" customWidth="1"/>
    <col min="14082" max="14082" width="17.42578125" style="651" customWidth="1"/>
    <col min="14083" max="14085" width="16.28515625" style="651" customWidth="1"/>
    <col min="14086" max="14336" width="9.140625" style="651"/>
    <col min="14337" max="14337" width="23.85546875" style="651" customWidth="1"/>
    <col min="14338" max="14338" width="17.42578125" style="651" customWidth="1"/>
    <col min="14339" max="14341" width="16.28515625" style="651" customWidth="1"/>
    <col min="14342" max="14592" width="9.140625" style="651"/>
    <col min="14593" max="14593" width="23.85546875" style="651" customWidth="1"/>
    <col min="14594" max="14594" width="17.42578125" style="651" customWidth="1"/>
    <col min="14595" max="14597" width="16.28515625" style="651" customWidth="1"/>
    <col min="14598" max="14848" width="9.140625" style="651"/>
    <col min="14849" max="14849" width="23.85546875" style="651" customWidth="1"/>
    <col min="14850" max="14850" width="17.42578125" style="651" customWidth="1"/>
    <col min="14851" max="14853" width="16.28515625" style="651" customWidth="1"/>
    <col min="14854" max="15104" width="9.140625" style="651"/>
    <col min="15105" max="15105" width="23.85546875" style="651" customWidth="1"/>
    <col min="15106" max="15106" width="17.42578125" style="651" customWidth="1"/>
    <col min="15107" max="15109" width="16.28515625" style="651" customWidth="1"/>
    <col min="15110" max="15360" width="9.140625" style="651"/>
    <col min="15361" max="15361" width="23.85546875" style="651" customWidth="1"/>
    <col min="15362" max="15362" width="17.42578125" style="651" customWidth="1"/>
    <col min="15363" max="15365" width="16.28515625" style="651" customWidth="1"/>
    <col min="15366" max="15616" width="9.140625" style="651"/>
    <col min="15617" max="15617" width="23.85546875" style="651" customWidth="1"/>
    <col min="15618" max="15618" width="17.42578125" style="651" customWidth="1"/>
    <col min="15619" max="15621" width="16.28515625" style="651" customWidth="1"/>
    <col min="15622" max="15872" width="9.140625" style="651"/>
    <col min="15873" max="15873" width="23.85546875" style="651" customWidth="1"/>
    <col min="15874" max="15874" width="17.42578125" style="651" customWidth="1"/>
    <col min="15875" max="15877" width="16.28515625" style="651" customWidth="1"/>
    <col min="15878" max="16128" width="9.140625" style="651"/>
    <col min="16129" max="16129" width="23.85546875" style="651" customWidth="1"/>
    <col min="16130" max="16130" width="17.42578125" style="651" customWidth="1"/>
    <col min="16131" max="16133" width="16.28515625" style="651" customWidth="1"/>
    <col min="16134" max="16384" width="9.140625" style="651"/>
  </cols>
  <sheetData>
    <row r="2" spans="1:5">
      <c r="A2" s="650" t="s">
        <v>575</v>
      </c>
      <c r="B2" s="650"/>
      <c r="C2" s="650"/>
      <c r="D2" s="650"/>
      <c r="E2" s="650"/>
    </row>
    <row r="4" spans="1:5">
      <c r="C4" s="652" t="s">
        <v>190</v>
      </c>
      <c r="D4" s="652"/>
    </row>
    <row r="5" spans="1:5">
      <c r="A5" s="653" t="s">
        <v>576</v>
      </c>
      <c r="B5" s="653" t="s">
        <v>577</v>
      </c>
      <c r="C5" s="653" t="s">
        <v>578</v>
      </c>
      <c r="D5" s="653" t="s">
        <v>579</v>
      </c>
      <c r="E5" s="653" t="s">
        <v>580</v>
      </c>
    </row>
    <row r="6" spans="1:5">
      <c r="A6" s="654" t="s">
        <v>581</v>
      </c>
      <c r="B6" s="653" t="s">
        <v>582</v>
      </c>
      <c r="C6" s="655">
        <v>8700.2999999999993</v>
      </c>
      <c r="D6" s="655">
        <v>10121.5</v>
      </c>
      <c r="E6" s="656">
        <f>D6/C6*100</f>
        <v>116.33506890566994</v>
      </c>
    </row>
    <row r="7" spans="1:5">
      <c r="A7" s="654" t="s">
        <v>583</v>
      </c>
      <c r="B7" s="653" t="s">
        <v>584</v>
      </c>
      <c r="C7" s="656">
        <v>30</v>
      </c>
      <c r="D7" s="653">
        <v>24.6</v>
      </c>
      <c r="E7" s="656">
        <f>D7/C7*100</f>
        <v>82</v>
      </c>
    </row>
    <row r="8" spans="1:5">
      <c r="A8" s="654" t="s">
        <v>103</v>
      </c>
      <c r="B8" s="653" t="s">
        <v>183</v>
      </c>
      <c r="C8" s="653">
        <v>50478.9</v>
      </c>
      <c r="D8" s="653">
        <v>46819.5</v>
      </c>
      <c r="E8" s="656">
        <f>D8/C8*100</f>
        <v>92.750634423491789</v>
      </c>
    </row>
    <row r="10" spans="1:5">
      <c r="B10" s="657"/>
      <c r="C10" s="657"/>
      <c r="D10" s="657"/>
      <c r="E10" s="657"/>
    </row>
    <row r="11" spans="1:5" ht="14.25" customHeight="1">
      <c r="A11" s="650" t="s">
        <v>585</v>
      </c>
      <c r="B11" s="650"/>
      <c r="C11" s="650"/>
      <c r="D11" s="650"/>
      <c r="E11" s="650"/>
    </row>
    <row r="13" spans="1:5">
      <c r="A13" s="653" t="s">
        <v>3</v>
      </c>
      <c r="B13" s="653" t="s">
        <v>586</v>
      </c>
      <c r="C13" s="653" t="s">
        <v>587</v>
      </c>
      <c r="D13" s="653" t="s">
        <v>588</v>
      </c>
      <c r="E13" s="653" t="s">
        <v>580</v>
      </c>
    </row>
    <row r="14" spans="1:5">
      <c r="A14" s="654" t="s">
        <v>589</v>
      </c>
      <c r="B14" s="653" t="s">
        <v>183</v>
      </c>
      <c r="C14" s="653">
        <v>172850.9</v>
      </c>
      <c r="D14" s="653">
        <v>231521.1</v>
      </c>
      <c r="E14" s="656">
        <f>D14/C14*100</f>
        <v>133.94266387967897</v>
      </c>
    </row>
    <row r="15" spans="1:5">
      <c r="A15" s="654" t="s">
        <v>590</v>
      </c>
      <c r="B15" s="653" t="s">
        <v>183</v>
      </c>
      <c r="C15" s="656">
        <v>49790</v>
      </c>
      <c r="D15" s="653">
        <v>69173.399999999994</v>
      </c>
      <c r="E15" s="656">
        <f>D15/C15*100</f>
        <v>138.93030729062059</v>
      </c>
    </row>
    <row r="16" spans="1:5">
      <c r="A16" s="654" t="s">
        <v>591</v>
      </c>
      <c r="B16" s="653" t="s">
        <v>592</v>
      </c>
      <c r="C16" s="653">
        <v>603</v>
      </c>
      <c r="D16" s="653">
        <v>660</v>
      </c>
      <c r="E16" s="656">
        <f>D16/C16*100</f>
        <v>109.45273631840794</v>
      </c>
    </row>
    <row r="17" spans="1:5" ht="28.5">
      <c r="A17" s="654" t="s">
        <v>593</v>
      </c>
      <c r="B17" s="653" t="s">
        <v>592</v>
      </c>
      <c r="C17" s="653">
        <v>8710</v>
      </c>
      <c r="D17" s="653">
        <v>11277</v>
      </c>
      <c r="E17" s="656">
        <f>D17/C17*100</f>
        <v>129.47187141216992</v>
      </c>
    </row>
  </sheetData>
  <mergeCells count="3">
    <mergeCell ref="A2:E2"/>
    <mergeCell ref="C4:D4"/>
    <mergeCell ref="A11:E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U20" sqref="U20"/>
    </sheetView>
  </sheetViews>
  <sheetFormatPr defaultRowHeight="15"/>
  <cols>
    <col min="1" max="1" width="3.7109375" customWidth="1"/>
    <col min="2" max="2" width="6" style="671" customWidth="1"/>
    <col min="3" max="4" width="6.7109375" style="671" customWidth="1"/>
    <col min="5" max="5" width="7.5703125" style="671" customWidth="1"/>
    <col min="6" max="7" width="6.42578125" style="671" customWidth="1"/>
    <col min="8" max="8" width="4.42578125" style="671" customWidth="1"/>
    <col min="9" max="10" width="5.28515625" style="671" customWidth="1"/>
    <col min="11" max="11" width="5.85546875" style="671" customWidth="1"/>
    <col min="12" max="12" width="6.28515625" style="671" customWidth="1"/>
    <col min="13" max="13" width="4.28515625" style="671" customWidth="1"/>
    <col min="14" max="14" width="2.7109375" style="671" customWidth="1"/>
    <col min="15" max="15" width="2.5703125" style="671" customWidth="1"/>
    <col min="16" max="16" width="3.140625" style="671" customWidth="1"/>
    <col min="17" max="17" width="3.7109375" style="671" customWidth="1"/>
    <col min="18" max="18" width="3.28515625" style="671" customWidth="1"/>
    <col min="19" max="19" width="5" style="671" customWidth="1"/>
    <col min="20" max="20" width="5.140625" customWidth="1"/>
    <col min="257" max="257" width="3.7109375" customWidth="1"/>
    <col min="258" max="258" width="6" customWidth="1"/>
    <col min="259" max="260" width="6.7109375" customWidth="1"/>
    <col min="261" max="261" width="7.5703125" customWidth="1"/>
    <col min="262" max="263" width="6.42578125" customWidth="1"/>
    <col min="264" max="264" width="4.42578125" customWidth="1"/>
    <col min="265" max="266" width="5.28515625" customWidth="1"/>
    <col min="267" max="267" width="5.85546875" customWidth="1"/>
    <col min="268" max="268" width="6.28515625" customWidth="1"/>
    <col min="269" max="269" width="4.28515625" customWidth="1"/>
    <col min="270" max="270" width="2.7109375" customWidth="1"/>
    <col min="271" max="271" width="2.5703125" customWidth="1"/>
    <col min="272" max="272" width="3.140625" customWidth="1"/>
    <col min="273" max="273" width="3.7109375" customWidth="1"/>
    <col min="274" max="274" width="3.28515625" customWidth="1"/>
    <col min="275" max="275" width="5" customWidth="1"/>
    <col min="276" max="276" width="5.140625" customWidth="1"/>
    <col min="513" max="513" width="3.7109375" customWidth="1"/>
    <col min="514" max="514" width="6" customWidth="1"/>
    <col min="515" max="516" width="6.7109375" customWidth="1"/>
    <col min="517" max="517" width="7.5703125" customWidth="1"/>
    <col min="518" max="519" width="6.42578125" customWidth="1"/>
    <col min="520" max="520" width="4.42578125" customWidth="1"/>
    <col min="521" max="522" width="5.28515625" customWidth="1"/>
    <col min="523" max="523" width="5.85546875" customWidth="1"/>
    <col min="524" max="524" width="6.28515625" customWidth="1"/>
    <col min="525" max="525" width="4.28515625" customWidth="1"/>
    <col min="526" max="526" width="2.7109375" customWidth="1"/>
    <col min="527" max="527" width="2.5703125" customWidth="1"/>
    <col min="528" max="528" width="3.140625" customWidth="1"/>
    <col min="529" max="529" width="3.7109375" customWidth="1"/>
    <col min="530" max="530" width="3.28515625" customWidth="1"/>
    <col min="531" max="531" width="5" customWidth="1"/>
    <col min="532" max="532" width="5.140625" customWidth="1"/>
    <col min="769" max="769" width="3.7109375" customWidth="1"/>
    <col min="770" max="770" width="6" customWidth="1"/>
    <col min="771" max="772" width="6.7109375" customWidth="1"/>
    <col min="773" max="773" width="7.5703125" customWidth="1"/>
    <col min="774" max="775" width="6.42578125" customWidth="1"/>
    <col min="776" max="776" width="4.42578125" customWidth="1"/>
    <col min="777" max="778" width="5.28515625" customWidth="1"/>
    <col min="779" max="779" width="5.85546875" customWidth="1"/>
    <col min="780" max="780" width="6.28515625" customWidth="1"/>
    <col min="781" max="781" width="4.28515625" customWidth="1"/>
    <col min="782" max="782" width="2.7109375" customWidth="1"/>
    <col min="783" max="783" width="2.5703125" customWidth="1"/>
    <col min="784" max="784" width="3.140625" customWidth="1"/>
    <col min="785" max="785" width="3.7109375" customWidth="1"/>
    <col min="786" max="786" width="3.28515625" customWidth="1"/>
    <col min="787" max="787" width="5" customWidth="1"/>
    <col min="788" max="788" width="5.140625" customWidth="1"/>
    <col min="1025" max="1025" width="3.7109375" customWidth="1"/>
    <col min="1026" max="1026" width="6" customWidth="1"/>
    <col min="1027" max="1028" width="6.7109375" customWidth="1"/>
    <col min="1029" max="1029" width="7.5703125" customWidth="1"/>
    <col min="1030" max="1031" width="6.42578125" customWidth="1"/>
    <col min="1032" max="1032" width="4.42578125" customWidth="1"/>
    <col min="1033" max="1034" width="5.28515625" customWidth="1"/>
    <col min="1035" max="1035" width="5.85546875" customWidth="1"/>
    <col min="1036" max="1036" width="6.28515625" customWidth="1"/>
    <col min="1037" max="1037" width="4.28515625" customWidth="1"/>
    <col min="1038" max="1038" width="2.7109375" customWidth="1"/>
    <col min="1039" max="1039" width="2.5703125" customWidth="1"/>
    <col min="1040" max="1040" width="3.140625" customWidth="1"/>
    <col min="1041" max="1041" width="3.7109375" customWidth="1"/>
    <col min="1042" max="1042" width="3.28515625" customWidth="1"/>
    <col min="1043" max="1043" width="5" customWidth="1"/>
    <col min="1044" max="1044" width="5.140625" customWidth="1"/>
    <col min="1281" max="1281" width="3.7109375" customWidth="1"/>
    <col min="1282" max="1282" width="6" customWidth="1"/>
    <col min="1283" max="1284" width="6.7109375" customWidth="1"/>
    <col min="1285" max="1285" width="7.5703125" customWidth="1"/>
    <col min="1286" max="1287" width="6.42578125" customWidth="1"/>
    <col min="1288" max="1288" width="4.42578125" customWidth="1"/>
    <col min="1289" max="1290" width="5.28515625" customWidth="1"/>
    <col min="1291" max="1291" width="5.85546875" customWidth="1"/>
    <col min="1292" max="1292" width="6.28515625" customWidth="1"/>
    <col min="1293" max="1293" width="4.28515625" customWidth="1"/>
    <col min="1294" max="1294" width="2.7109375" customWidth="1"/>
    <col min="1295" max="1295" width="2.5703125" customWidth="1"/>
    <col min="1296" max="1296" width="3.140625" customWidth="1"/>
    <col min="1297" max="1297" width="3.7109375" customWidth="1"/>
    <col min="1298" max="1298" width="3.28515625" customWidth="1"/>
    <col min="1299" max="1299" width="5" customWidth="1"/>
    <col min="1300" max="1300" width="5.140625" customWidth="1"/>
    <col min="1537" max="1537" width="3.7109375" customWidth="1"/>
    <col min="1538" max="1538" width="6" customWidth="1"/>
    <col min="1539" max="1540" width="6.7109375" customWidth="1"/>
    <col min="1541" max="1541" width="7.5703125" customWidth="1"/>
    <col min="1542" max="1543" width="6.42578125" customWidth="1"/>
    <col min="1544" max="1544" width="4.42578125" customWidth="1"/>
    <col min="1545" max="1546" width="5.28515625" customWidth="1"/>
    <col min="1547" max="1547" width="5.85546875" customWidth="1"/>
    <col min="1548" max="1548" width="6.28515625" customWidth="1"/>
    <col min="1549" max="1549" width="4.28515625" customWidth="1"/>
    <col min="1550" max="1550" width="2.7109375" customWidth="1"/>
    <col min="1551" max="1551" width="2.5703125" customWidth="1"/>
    <col min="1552" max="1552" width="3.140625" customWidth="1"/>
    <col min="1553" max="1553" width="3.7109375" customWidth="1"/>
    <col min="1554" max="1554" width="3.28515625" customWidth="1"/>
    <col min="1555" max="1555" width="5" customWidth="1"/>
    <col min="1556" max="1556" width="5.140625" customWidth="1"/>
    <col min="1793" max="1793" width="3.7109375" customWidth="1"/>
    <col min="1794" max="1794" width="6" customWidth="1"/>
    <col min="1795" max="1796" width="6.7109375" customWidth="1"/>
    <col min="1797" max="1797" width="7.5703125" customWidth="1"/>
    <col min="1798" max="1799" width="6.42578125" customWidth="1"/>
    <col min="1800" max="1800" width="4.42578125" customWidth="1"/>
    <col min="1801" max="1802" width="5.28515625" customWidth="1"/>
    <col min="1803" max="1803" width="5.85546875" customWidth="1"/>
    <col min="1804" max="1804" width="6.28515625" customWidth="1"/>
    <col min="1805" max="1805" width="4.28515625" customWidth="1"/>
    <col min="1806" max="1806" width="2.7109375" customWidth="1"/>
    <col min="1807" max="1807" width="2.5703125" customWidth="1"/>
    <col min="1808" max="1808" width="3.140625" customWidth="1"/>
    <col min="1809" max="1809" width="3.7109375" customWidth="1"/>
    <col min="1810" max="1810" width="3.28515625" customWidth="1"/>
    <col min="1811" max="1811" width="5" customWidth="1"/>
    <col min="1812" max="1812" width="5.140625" customWidth="1"/>
    <col min="2049" max="2049" width="3.7109375" customWidth="1"/>
    <col min="2050" max="2050" width="6" customWidth="1"/>
    <col min="2051" max="2052" width="6.7109375" customWidth="1"/>
    <col min="2053" max="2053" width="7.5703125" customWidth="1"/>
    <col min="2054" max="2055" width="6.42578125" customWidth="1"/>
    <col min="2056" max="2056" width="4.42578125" customWidth="1"/>
    <col min="2057" max="2058" width="5.28515625" customWidth="1"/>
    <col min="2059" max="2059" width="5.85546875" customWidth="1"/>
    <col min="2060" max="2060" width="6.28515625" customWidth="1"/>
    <col min="2061" max="2061" width="4.28515625" customWidth="1"/>
    <col min="2062" max="2062" width="2.7109375" customWidth="1"/>
    <col min="2063" max="2063" width="2.5703125" customWidth="1"/>
    <col min="2064" max="2064" width="3.140625" customWidth="1"/>
    <col min="2065" max="2065" width="3.7109375" customWidth="1"/>
    <col min="2066" max="2066" width="3.28515625" customWidth="1"/>
    <col min="2067" max="2067" width="5" customWidth="1"/>
    <col min="2068" max="2068" width="5.140625" customWidth="1"/>
    <col min="2305" max="2305" width="3.7109375" customWidth="1"/>
    <col min="2306" max="2306" width="6" customWidth="1"/>
    <col min="2307" max="2308" width="6.7109375" customWidth="1"/>
    <col min="2309" max="2309" width="7.5703125" customWidth="1"/>
    <col min="2310" max="2311" width="6.42578125" customWidth="1"/>
    <col min="2312" max="2312" width="4.42578125" customWidth="1"/>
    <col min="2313" max="2314" width="5.28515625" customWidth="1"/>
    <col min="2315" max="2315" width="5.85546875" customWidth="1"/>
    <col min="2316" max="2316" width="6.28515625" customWidth="1"/>
    <col min="2317" max="2317" width="4.28515625" customWidth="1"/>
    <col min="2318" max="2318" width="2.7109375" customWidth="1"/>
    <col min="2319" max="2319" width="2.5703125" customWidth="1"/>
    <col min="2320" max="2320" width="3.140625" customWidth="1"/>
    <col min="2321" max="2321" width="3.7109375" customWidth="1"/>
    <col min="2322" max="2322" width="3.28515625" customWidth="1"/>
    <col min="2323" max="2323" width="5" customWidth="1"/>
    <col min="2324" max="2324" width="5.140625" customWidth="1"/>
    <col min="2561" max="2561" width="3.7109375" customWidth="1"/>
    <col min="2562" max="2562" width="6" customWidth="1"/>
    <col min="2563" max="2564" width="6.7109375" customWidth="1"/>
    <col min="2565" max="2565" width="7.5703125" customWidth="1"/>
    <col min="2566" max="2567" width="6.42578125" customWidth="1"/>
    <col min="2568" max="2568" width="4.42578125" customWidth="1"/>
    <col min="2569" max="2570" width="5.28515625" customWidth="1"/>
    <col min="2571" max="2571" width="5.85546875" customWidth="1"/>
    <col min="2572" max="2572" width="6.28515625" customWidth="1"/>
    <col min="2573" max="2573" width="4.28515625" customWidth="1"/>
    <col min="2574" max="2574" width="2.7109375" customWidth="1"/>
    <col min="2575" max="2575" width="2.5703125" customWidth="1"/>
    <col min="2576" max="2576" width="3.140625" customWidth="1"/>
    <col min="2577" max="2577" width="3.7109375" customWidth="1"/>
    <col min="2578" max="2578" width="3.28515625" customWidth="1"/>
    <col min="2579" max="2579" width="5" customWidth="1"/>
    <col min="2580" max="2580" width="5.140625" customWidth="1"/>
    <col min="2817" max="2817" width="3.7109375" customWidth="1"/>
    <col min="2818" max="2818" width="6" customWidth="1"/>
    <col min="2819" max="2820" width="6.7109375" customWidth="1"/>
    <col min="2821" max="2821" width="7.5703125" customWidth="1"/>
    <col min="2822" max="2823" width="6.42578125" customWidth="1"/>
    <col min="2824" max="2824" width="4.42578125" customWidth="1"/>
    <col min="2825" max="2826" width="5.28515625" customWidth="1"/>
    <col min="2827" max="2827" width="5.85546875" customWidth="1"/>
    <col min="2828" max="2828" width="6.28515625" customWidth="1"/>
    <col min="2829" max="2829" width="4.28515625" customWidth="1"/>
    <col min="2830" max="2830" width="2.7109375" customWidth="1"/>
    <col min="2831" max="2831" width="2.5703125" customWidth="1"/>
    <col min="2832" max="2832" width="3.140625" customWidth="1"/>
    <col min="2833" max="2833" width="3.7109375" customWidth="1"/>
    <col min="2834" max="2834" width="3.28515625" customWidth="1"/>
    <col min="2835" max="2835" width="5" customWidth="1"/>
    <col min="2836" max="2836" width="5.140625" customWidth="1"/>
    <col min="3073" max="3073" width="3.7109375" customWidth="1"/>
    <col min="3074" max="3074" width="6" customWidth="1"/>
    <col min="3075" max="3076" width="6.7109375" customWidth="1"/>
    <col min="3077" max="3077" width="7.5703125" customWidth="1"/>
    <col min="3078" max="3079" width="6.42578125" customWidth="1"/>
    <col min="3080" max="3080" width="4.42578125" customWidth="1"/>
    <col min="3081" max="3082" width="5.28515625" customWidth="1"/>
    <col min="3083" max="3083" width="5.85546875" customWidth="1"/>
    <col min="3084" max="3084" width="6.28515625" customWidth="1"/>
    <col min="3085" max="3085" width="4.28515625" customWidth="1"/>
    <col min="3086" max="3086" width="2.7109375" customWidth="1"/>
    <col min="3087" max="3087" width="2.5703125" customWidth="1"/>
    <col min="3088" max="3088" width="3.140625" customWidth="1"/>
    <col min="3089" max="3089" width="3.7109375" customWidth="1"/>
    <col min="3090" max="3090" width="3.28515625" customWidth="1"/>
    <col min="3091" max="3091" width="5" customWidth="1"/>
    <col min="3092" max="3092" width="5.140625" customWidth="1"/>
    <col min="3329" max="3329" width="3.7109375" customWidth="1"/>
    <col min="3330" max="3330" width="6" customWidth="1"/>
    <col min="3331" max="3332" width="6.7109375" customWidth="1"/>
    <col min="3333" max="3333" width="7.5703125" customWidth="1"/>
    <col min="3334" max="3335" width="6.42578125" customWidth="1"/>
    <col min="3336" max="3336" width="4.42578125" customWidth="1"/>
    <col min="3337" max="3338" width="5.28515625" customWidth="1"/>
    <col min="3339" max="3339" width="5.85546875" customWidth="1"/>
    <col min="3340" max="3340" width="6.28515625" customWidth="1"/>
    <col min="3341" max="3341" width="4.28515625" customWidth="1"/>
    <col min="3342" max="3342" width="2.7109375" customWidth="1"/>
    <col min="3343" max="3343" width="2.5703125" customWidth="1"/>
    <col min="3344" max="3344" width="3.140625" customWidth="1"/>
    <col min="3345" max="3345" width="3.7109375" customWidth="1"/>
    <col min="3346" max="3346" width="3.28515625" customWidth="1"/>
    <col min="3347" max="3347" width="5" customWidth="1"/>
    <col min="3348" max="3348" width="5.140625" customWidth="1"/>
    <col min="3585" max="3585" width="3.7109375" customWidth="1"/>
    <col min="3586" max="3586" width="6" customWidth="1"/>
    <col min="3587" max="3588" width="6.7109375" customWidth="1"/>
    <col min="3589" max="3589" width="7.5703125" customWidth="1"/>
    <col min="3590" max="3591" width="6.42578125" customWidth="1"/>
    <col min="3592" max="3592" width="4.42578125" customWidth="1"/>
    <col min="3593" max="3594" width="5.28515625" customWidth="1"/>
    <col min="3595" max="3595" width="5.85546875" customWidth="1"/>
    <col min="3596" max="3596" width="6.28515625" customWidth="1"/>
    <col min="3597" max="3597" width="4.28515625" customWidth="1"/>
    <col min="3598" max="3598" width="2.7109375" customWidth="1"/>
    <col min="3599" max="3599" width="2.5703125" customWidth="1"/>
    <col min="3600" max="3600" width="3.140625" customWidth="1"/>
    <col min="3601" max="3601" width="3.7109375" customWidth="1"/>
    <col min="3602" max="3602" width="3.28515625" customWidth="1"/>
    <col min="3603" max="3603" width="5" customWidth="1"/>
    <col min="3604" max="3604" width="5.140625" customWidth="1"/>
    <col min="3841" max="3841" width="3.7109375" customWidth="1"/>
    <col min="3842" max="3842" width="6" customWidth="1"/>
    <col min="3843" max="3844" width="6.7109375" customWidth="1"/>
    <col min="3845" max="3845" width="7.5703125" customWidth="1"/>
    <col min="3846" max="3847" width="6.42578125" customWidth="1"/>
    <col min="3848" max="3848" width="4.42578125" customWidth="1"/>
    <col min="3849" max="3850" width="5.28515625" customWidth="1"/>
    <col min="3851" max="3851" width="5.85546875" customWidth="1"/>
    <col min="3852" max="3852" width="6.28515625" customWidth="1"/>
    <col min="3853" max="3853" width="4.28515625" customWidth="1"/>
    <col min="3854" max="3854" width="2.7109375" customWidth="1"/>
    <col min="3855" max="3855" width="2.5703125" customWidth="1"/>
    <col min="3856" max="3856" width="3.140625" customWidth="1"/>
    <col min="3857" max="3857" width="3.7109375" customWidth="1"/>
    <col min="3858" max="3858" width="3.28515625" customWidth="1"/>
    <col min="3859" max="3859" width="5" customWidth="1"/>
    <col min="3860" max="3860" width="5.140625" customWidth="1"/>
    <col min="4097" max="4097" width="3.7109375" customWidth="1"/>
    <col min="4098" max="4098" width="6" customWidth="1"/>
    <col min="4099" max="4100" width="6.7109375" customWidth="1"/>
    <col min="4101" max="4101" width="7.5703125" customWidth="1"/>
    <col min="4102" max="4103" width="6.42578125" customWidth="1"/>
    <col min="4104" max="4104" width="4.42578125" customWidth="1"/>
    <col min="4105" max="4106" width="5.28515625" customWidth="1"/>
    <col min="4107" max="4107" width="5.85546875" customWidth="1"/>
    <col min="4108" max="4108" width="6.28515625" customWidth="1"/>
    <col min="4109" max="4109" width="4.28515625" customWidth="1"/>
    <col min="4110" max="4110" width="2.7109375" customWidth="1"/>
    <col min="4111" max="4111" width="2.5703125" customWidth="1"/>
    <col min="4112" max="4112" width="3.140625" customWidth="1"/>
    <col min="4113" max="4113" width="3.7109375" customWidth="1"/>
    <col min="4114" max="4114" width="3.28515625" customWidth="1"/>
    <col min="4115" max="4115" width="5" customWidth="1"/>
    <col min="4116" max="4116" width="5.140625" customWidth="1"/>
    <col min="4353" max="4353" width="3.7109375" customWidth="1"/>
    <col min="4354" max="4354" width="6" customWidth="1"/>
    <col min="4355" max="4356" width="6.7109375" customWidth="1"/>
    <col min="4357" max="4357" width="7.5703125" customWidth="1"/>
    <col min="4358" max="4359" width="6.42578125" customWidth="1"/>
    <col min="4360" max="4360" width="4.42578125" customWidth="1"/>
    <col min="4361" max="4362" width="5.28515625" customWidth="1"/>
    <col min="4363" max="4363" width="5.85546875" customWidth="1"/>
    <col min="4364" max="4364" width="6.28515625" customWidth="1"/>
    <col min="4365" max="4365" width="4.28515625" customWidth="1"/>
    <col min="4366" max="4366" width="2.7109375" customWidth="1"/>
    <col min="4367" max="4367" width="2.5703125" customWidth="1"/>
    <col min="4368" max="4368" width="3.140625" customWidth="1"/>
    <col min="4369" max="4369" width="3.7109375" customWidth="1"/>
    <col min="4370" max="4370" width="3.28515625" customWidth="1"/>
    <col min="4371" max="4371" width="5" customWidth="1"/>
    <col min="4372" max="4372" width="5.140625" customWidth="1"/>
    <col min="4609" max="4609" width="3.7109375" customWidth="1"/>
    <col min="4610" max="4610" width="6" customWidth="1"/>
    <col min="4611" max="4612" width="6.7109375" customWidth="1"/>
    <col min="4613" max="4613" width="7.5703125" customWidth="1"/>
    <col min="4614" max="4615" width="6.42578125" customWidth="1"/>
    <col min="4616" max="4616" width="4.42578125" customWidth="1"/>
    <col min="4617" max="4618" width="5.28515625" customWidth="1"/>
    <col min="4619" max="4619" width="5.85546875" customWidth="1"/>
    <col min="4620" max="4620" width="6.28515625" customWidth="1"/>
    <col min="4621" max="4621" width="4.28515625" customWidth="1"/>
    <col min="4622" max="4622" width="2.7109375" customWidth="1"/>
    <col min="4623" max="4623" width="2.5703125" customWidth="1"/>
    <col min="4624" max="4624" width="3.140625" customWidth="1"/>
    <col min="4625" max="4625" width="3.7109375" customWidth="1"/>
    <col min="4626" max="4626" width="3.28515625" customWidth="1"/>
    <col min="4627" max="4627" width="5" customWidth="1"/>
    <col min="4628" max="4628" width="5.140625" customWidth="1"/>
    <col min="4865" max="4865" width="3.7109375" customWidth="1"/>
    <col min="4866" max="4866" width="6" customWidth="1"/>
    <col min="4867" max="4868" width="6.7109375" customWidth="1"/>
    <col min="4869" max="4869" width="7.5703125" customWidth="1"/>
    <col min="4870" max="4871" width="6.42578125" customWidth="1"/>
    <col min="4872" max="4872" width="4.42578125" customWidth="1"/>
    <col min="4873" max="4874" width="5.28515625" customWidth="1"/>
    <col min="4875" max="4875" width="5.85546875" customWidth="1"/>
    <col min="4876" max="4876" width="6.28515625" customWidth="1"/>
    <col min="4877" max="4877" width="4.28515625" customWidth="1"/>
    <col min="4878" max="4878" width="2.7109375" customWidth="1"/>
    <col min="4879" max="4879" width="2.5703125" customWidth="1"/>
    <col min="4880" max="4880" width="3.140625" customWidth="1"/>
    <col min="4881" max="4881" width="3.7109375" customWidth="1"/>
    <col min="4882" max="4882" width="3.28515625" customWidth="1"/>
    <col min="4883" max="4883" width="5" customWidth="1"/>
    <col min="4884" max="4884" width="5.140625" customWidth="1"/>
    <col min="5121" max="5121" width="3.7109375" customWidth="1"/>
    <col min="5122" max="5122" width="6" customWidth="1"/>
    <col min="5123" max="5124" width="6.7109375" customWidth="1"/>
    <col min="5125" max="5125" width="7.5703125" customWidth="1"/>
    <col min="5126" max="5127" width="6.42578125" customWidth="1"/>
    <col min="5128" max="5128" width="4.42578125" customWidth="1"/>
    <col min="5129" max="5130" width="5.28515625" customWidth="1"/>
    <col min="5131" max="5131" width="5.85546875" customWidth="1"/>
    <col min="5132" max="5132" width="6.28515625" customWidth="1"/>
    <col min="5133" max="5133" width="4.28515625" customWidth="1"/>
    <col min="5134" max="5134" width="2.7109375" customWidth="1"/>
    <col min="5135" max="5135" width="2.5703125" customWidth="1"/>
    <col min="5136" max="5136" width="3.140625" customWidth="1"/>
    <col min="5137" max="5137" width="3.7109375" customWidth="1"/>
    <col min="5138" max="5138" width="3.28515625" customWidth="1"/>
    <col min="5139" max="5139" width="5" customWidth="1"/>
    <col min="5140" max="5140" width="5.140625" customWidth="1"/>
    <col min="5377" max="5377" width="3.7109375" customWidth="1"/>
    <col min="5378" max="5378" width="6" customWidth="1"/>
    <col min="5379" max="5380" width="6.7109375" customWidth="1"/>
    <col min="5381" max="5381" width="7.5703125" customWidth="1"/>
    <col min="5382" max="5383" width="6.42578125" customWidth="1"/>
    <col min="5384" max="5384" width="4.42578125" customWidth="1"/>
    <col min="5385" max="5386" width="5.28515625" customWidth="1"/>
    <col min="5387" max="5387" width="5.85546875" customWidth="1"/>
    <col min="5388" max="5388" width="6.28515625" customWidth="1"/>
    <col min="5389" max="5389" width="4.28515625" customWidth="1"/>
    <col min="5390" max="5390" width="2.7109375" customWidth="1"/>
    <col min="5391" max="5391" width="2.5703125" customWidth="1"/>
    <col min="5392" max="5392" width="3.140625" customWidth="1"/>
    <col min="5393" max="5393" width="3.7109375" customWidth="1"/>
    <col min="5394" max="5394" width="3.28515625" customWidth="1"/>
    <col min="5395" max="5395" width="5" customWidth="1"/>
    <col min="5396" max="5396" width="5.140625" customWidth="1"/>
    <col min="5633" max="5633" width="3.7109375" customWidth="1"/>
    <col min="5634" max="5634" width="6" customWidth="1"/>
    <col min="5635" max="5636" width="6.7109375" customWidth="1"/>
    <col min="5637" max="5637" width="7.5703125" customWidth="1"/>
    <col min="5638" max="5639" width="6.42578125" customWidth="1"/>
    <col min="5640" max="5640" width="4.42578125" customWidth="1"/>
    <col min="5641" max="5642" width="5.28515625" customWidth="1"/>
    <col min="5643" max="5643" width="5.85546875" customWidth="1"/>
    <col min="5644" max="5644" width="6.28515625" customWidth="1"/>
    <col min="5645" max="5645" width="4.28515625" customWidth="1"/>
    <col min="5646" max="5646" width="2.7109375" customWidth="1"/>
    <col min="5647" max="5647" width="2.5703125" customWidth="1"/>
    <col min="5648" max="5648" width="3.140625" customWidth="1"/>
    <col min="5649" max="5649" width="3.7109375" customWidth="1"/>
    <col min="5650" max="5650" width="3.28515625" customWidth="1"/>
    <col min="5651" max="5651" width="5" customWidth="1"/>
    <col min="5652" max="5652" width="5.140625" customWidth="1"/>
    <col min="5889" max="5889" width="3.7109375" customWidth="1"/>
    <col min="5890" max="5890" width="6" customWidth="1"/>
    <col min="5891" max="5892" width="6.7109375" customWidth="1"/>
    <col min="5893" max="5893" width="7.5703125" customWidth="1"/>
    <col min="5894" max="5895" width="6.42578125" customWidth="1"/>
    <col min="5896" max="5896" width="4.42578125" customWidth="1"/>
    <col min="5897" max="5898" width="5.28515625" customWidth="1"/>
    <col min="5899" max="5899" width="5.85546875" customWidth="1"/>
    <col min="5900" max="5900" width="6.28515625" customWidth="1"/>
    <col min="5901" max="5901" width="4.28515625" customWidth="1"/>
    <col min="5902" max="5902" width="2.7109375" customWidth="1"/>
    <col min="5903" max="5903" width="2.5703125" customWidth="1"/>
    <col min="5904" max="5904" width="3.140625" customWidth="1"/>
    <col min="5905" max="5905" width="3.7109375" customWidth="1"/>
    <col min="5906" max="5906" width="3.28515625" customWidth="1"/>
    <col min="5907" max="5907" width="5" customWidth="1"/>
    <col min="5908" max="5908" width="5.140625" customWidth="1"/>
    <col min="6145" max="6145" width="3.7109375" customWidth="1"/>
    <col min="6146" max="6146" width="6" customWidth="1"/>
    <col min="6147" max="6148" width="6.7109375" customWidth="1"/>
    <col min="6149" max="6149" width="7.5703125" customWidth="1"/>
    <col min="6150" max="6151" width="6.42578125" customWidth="1"/>
    <col min="6152" max="6152" width="4.42578125" customWidth="1"/>
    <col min="6153" max="6154" width="5.28515625" customWidth="1"/>
    <col min="6155" max="6155" width="5.85546875" customWidth="1"/>
    <col min="6156" max="6156" width="6.28515625" customWidth="1"/>
    <col min="6157" max="6157" width="4.28515625" customWidth="1"/>
    <col min="6158" max="6158" width="2.7109375" customWidth="1"/>
    <col min="6159" max="6159" width="2.5703125" customWidth="1"/>
    <col min="6160" max="6160" width="3.140625" customWidth="1"/>
    <col min="6161" max="6161" width="3.7109375" customWidth="1"/>
    <col min="6162" max="6162" width="3.28515625" customWidth="1"/>
    <col min="6163" max="6163" width="5" customWidth="1"/>
    <col min="6164" max="6164" width="5.140625" customWidth="1"/>
    <col min="6401" max="6401" width="3.7109375" customWidth="1"/>
    <col min="6402" max="6402" width="6" customWidth="1"/>
    <col min="6403" max="6404" width="6.7109375" customWidth="1"/>
    <col min="6405" max="6405" width="7.5703125" customWidth="1"/>
    <col min="6406" max="6407" width="6.42578125" customWidth="1"/>
    <col min="6408" max="6408" width="4.42578125" customWidth="1"/>
    <col min="6409" max="6410" width="5.28515625" customWidth="1"/>
    <col min="6411" max="6411" width="5.85546875" customWidth="1"/>
    <col min="6412" max="6412" width="6.28515625" customWidth="1"/>
    <col min="6413" max="6413" width="4.28515625" customWidth="1"/>
    <col min="6414" max="6414" width="2.7109375" customWidth="1"/>
    <col min="6415" max="6415" width="2.5703125" customWidth="1"/>
    <col min="6416" max="6416" width="3.140625" customWidth="1"/>
    <col min="6417" max="6417" width="3.7109375" customWidth="1"/>
    <col min="6418" max="6418" width="3.28515625" customWidth="1"/>
    <col min="6419" max="6419" width="5" customWidth="1"/>
    <col min="6420" max="6420" width="5.140625" customWidth="1"/>
    <col min="6657" max="6657" width="3.7109375" customWidth="1"/>
    <col min="6658" max="6658" width="6" customWidth="1"/>
    <col min="6659" max="6660" width="6.7109375" customWidth="1"/>
    <col min="6661" max="6661" width="7.5703125" customWidth="1"/>
    <col min="6662" max="6663" width="6.42578125" customWidth="1"/>
    <col min="6664" max="6664" width="4.42578125" customWidth="1"/>
    <col min="6665" max="6666" width="5.28515625" customWidth="1"/>
    <col min="6667" max="6667" width="5.85546875" customWidth="1"/>
    <col min="6668" max="6668" width="6.28515625" customWidth="1"/>
    <col min="6669" max="6669" width="4.28515625" customWidth="1"/>
    <col min="6670" max="6670" width="2.7109375" customWidth="1"/>
    <col min="6671" max="6671" width="2.5703125" customWidth="1"/>
    <col min="6672" max="6672" width="3.140625" customWidth="1"/>
    <col min="6673" max="6673" width="3.7109375" customWidth="1"/>
    <col min="6674" max="6674" width="3.28515625" customWidth="1"/>
    <col min="6675" max="6675" width="5" customWidth="1"/>
    <col min="6676" max="6676" width="5.140625" customWidth="1"/>
    <col min="6913" max="6913" width="3.7109375" customWidth="1"/>
    <col min="6914" max="6914" width="6" customWidth="1"/>
    <col min="6915" max="6916" width="6.7109375" customWidth="1"/>
    <col min="6917" max="6917" width="7.5703125" customWidth="1"/>
    <col min="6918" max="6919" width="6.42578125" customWidth="1"/>
    <col min="6920" max="6920" width="4.42578125" customWidth="1"/>
    <col min="6921" max="6922" width="5.28515625" customWidth="1"/>
    <col min="6923" max="6923" width="5.85546875" customWidth="1"/>
    <col min="6924" max="6924" width="6.28515625" customWidth="1"/>
    <col min="6925" max="6925" width="4.28515625" customWidth="1"/>
    <col min="6926" max="6926" width="2.7109375" customWidth="1"/>
    <col min="6927" max="6927" width="2.5703125" customWidth="1"/>
    <col min="6928" max="6928" width="3.140625" customWidth="1"/>
    <col min="6929" max="6929" width="3.7109375" customWidth="1"/>
    <col min="6930" max="6930" width="3.28515625" customWidth="1"/>
    <col min="6931" max="6931" width="5" customWidth="1"/>
    <col min="6932" max="6932" width="5.140625" customWidth="1"/>
    <col min="7169" max="7169" width="3.7109375" customWidth="1"/>
    <col min="7170" max="7170" width="6" customWidth="1"/>
    <col min="7171" max="7172" width="6.7109375" customWidth="1"/>
    <col min="7173" max="7173" width="7.5703125" customWidth="1"/>
    <col min="7174" max="7175" width="6.42578125" customWidth="1"/>
    <col min="7176" max="7176" width="4.42578125" customWidth="1"/>
    <col min="7177" max="7178" width="5.28515625" customWidth="1"/>
    <col min="7179" max="7179" width="5.85546875" customWidth="1"/>
    <col min="7180" max="7180" width="6.28515625" customWidth="1"/>
    <col min="7181" max="7181" width="4.28515625" customWidth="1"/>
    <col min="7182" max="7182" width="2.7109375" customWidth="1"/>
    <col min="7183" max="7183" width="2.5703125" customWidth="1"/>
    <col min="7184" max="7184" width="3.140625" customWidth="1"/>
    <col min="7185" max="7185" width="3.7109375" customWidth="1"/>
    <col min="7186" max="7186" width="3.28515625" customWidth="1"/>
    <col min="7187" max="7187" width="5" customWidth="1"/>
    <col min="7188" max="7188" width="5.140625" customWidth="1"/>
    <col min="7425" max="7425" width="3.7109375" customWidth="1"/>
    <col min="7426" max="7426" width="6" customWidth="1"/>
    <col min="7427" max="7428" width="6.7109375" customWidth="1"/>
    <col min="7429" max="7429" width="7.5703125" customWidth="1"/>
    <col min="7430" max="7431" width="6.42578125" customWidth="1"/>
    <col min="7432" max="7432" width="4.42578125" customWidth="1"/>
    <col min="7433" max="7434" width="5.28515625" customWidth="1"/>
    <col min="7435" max="7435" width="5.85546875" customWidth="1"/>
    <col min="7436" max="7436" width="6.28515625" customWidth="1"/>
    <col min="7437" max="7437" width="4.28515625" customWidth="1"/>
    <col min="7438" max="7438" width="2.7109375" customWidth="1"/>
    <col min="7439" max="7439" width="2.5703125" customWidth="1"/>
    <col min="7440" max="7440" width="3.140625" customWidth="1"/>
    <col min="7441" max="7441" width="3.7109375" customWidth="1"/>
    <col min="7442" max="7442" width="3.28515625" customWidth="1"/>
    <col min="7443" max="7443" width="5" customWidth="1"/>
    <col min="7444" max="7444" width="5.140625" customWidth="1"/>
    <col min="7681" max="7681" width="3.7109375" customWidth="1"/>
    <col min="7682" max="7682" width="6" customWidth="1"/>
    <col min="7683" max="7684" width="6.7109375" customWidth="1"/>
    <col min="7685" max="7685" width="7.5703125" customWidth="1"/>
    <col min="7686" max="7687" width="6.42578125" customWidth="1"/>
    <col min="7688" max="7688" width="4.42578125" customWidth="1"/>
    <col min="7689" max="7690" width="5.28515625" customWidth="1"/>
    <col min="7691" max="7691" width="5.85546875" customWidth="1"/>
    <col min="7692" max="7692" width="6.28515625" customWidth="1"/>
    <col min="7693" max="7693" width="4.28515625" customWidth="1"/>
    <col min="7694" max="7694" width="2.7109375" customWidth="1"/>
    <col min="7695" max="7695" width="2.5703125" customWidth="1"/>
    <col min="7696" max="7696" width="3.140625" customWidth="1"/>
    <col min="7697" max="7697" width="3.7109375" customWidth="1"/>
    <col min="7698" max="7698" width="3.28515625" customWidth="1"/>
    <col min="7699" max="7699" width="5" customWidth="1"/>
    <col min="7700" max="7700" width="5.140625" customWidth="1"/>
    <col min="7937" max="7937" width="3.7109375" customWidth="1"/>
    <col min="7938" max="7938" width="6" customWidth="1"/>
    <col min="7939" max="7940" width="6.7109375" customWidth="1"/>
    <col min="7941" max="7941" width="7.5703125" customWidth="1"/>
    <col min="7942" max="7943" width="6.42578125" customWidth="1"/>
    <col min="7944" max="7944" width="4.42578125" customWidth="1"/>
    <col min="7945" max="7946" width="5.28515625" customWidth="1"/>
    <col min="7947" max="7947" width="5.85546875" customWidth="1"/>
    <col min="7948" max="7948" width="6.28515625" customWidth="1"/>
    <col min="7949" max="7949" width="4.28515625" customWidth="1"/>
    <col min="7950" max="7950" width="2.7109375" customWidth="1"/>
    <col min="7951" max="7951" width="2.5703125" customWidth="1"/>
    <col min="7952" max="7952" width="3.140625" customWidth="1"/>
    <col min="7953" max="7953" width="3.7109375" customWidth="1"/>
    <col min="7954" max="7954" width="3.28515625" customWidth="1"/>
    <col min="7955" max="7955" width="5" customWidth="1"/>
    <col min="7956" max="7956" width="5.140625" customWidth="1"/>
    <col min="8193" max="8193" width="3.7109375" customWidth="1"/>
    <col min="8194" max="8194" width="6" customWidth="1"/>
    <col min="8195" max="8196" width="6.7109375" customWidth="1"/>
    <col min="8197" max="8197" width="7.5703125" customWidth="1"/>
    <col min="8198" max="8199" width="6.42578125" customWidth="1"/>
    <col min="8200" max="8200" width="4.42578125" customWidth="1"/>
    <col min="8201" max="8202" width="5.28515625" customWidth="1"/>
    <col min="8203" max="8203" width="5.85546875" customWidth="1"/>
    <col min="8204" max="8204" width="6.28515625" customWidth="1"/>
    <col min="8205" max="8205" width="4.28515625" customWidth="1"/>
    <col min="8206" max="8206" width="2.7109375" customWidth="1"/>
    <col min="8207" max="8207" width="2.5703125" customWidth="1"/>
    <col min="8208" max="8208" width="3.140625" customWidth="1"/>
    <col min="8209" max="8209" width="3.7109375" customWidth="1"/>
    <col min="8210" max="8210" width="3.28515625" customWidth="1"/>
    <col min="8211" max="8211" width="5" customWidth="1"/>
    <col min="8212" max="8212" width="5.140625" customWidth="1"/>
    <col min="8449" max="8449" width="3.7109375" customWidth="1"/>
    <col min="8450" max="8450" width="6" customWidth="1"/>
    <col min="8451" max="8452" width="6.7109375" customWidth="1"/>
    <col min="8453" max="8453" width="7.5703125" customWidth="1"/>
    <col min="8454" max="8455" width="6.42578125" customWidth="1"/>
    <col min="8456" max="8456" width="4.42578125" customWidth="1"/>
    <col min="8457" max="8458" width="5.28515625" customWidth="1"/>
    <col min="8459" max="8459" width="5.85546875" customWidth="1"/>
    <col min="8460" max="8460" width="6.28515625" customWidth="1"/>
    <col min="8461" max="8461" width="4.28515625" customWidth="1"/>
    <col min="8462" max="8462" width="2.7109375" customWidth="1"/>
    <col min="8463" max="8463" width="2.5703125" customWidth="1"/>
    <col min="8464" max="8464" width="3.140625" customWidth="1"/>
    <col min="8465" max="8465" width="3.7109375" customWidth="1"/>
    <col min="8466" max="8466" width="3.28515625" customWidth="1"/>
    <col min="8467" max="8467" width="5" customWidth="1"/>
    <col min="8468" max="8468" width="5.140625" customWidth="1"/>
    <col min="8705" max="8705" width="3.7109375" customWidth="1"/>
    <col min="8706" max="8706" width="6" customWidth="1"/>
    <col min="8707" max="8708" width="6.7109375" customWidth="1"/>
    <col min="8709" max="8709" width="7.5703125" customWidth="1"/>
    <col min="8710" max="8711" width="6.42578125" customWidth="1"/>
    <col min="8712" max="8712" width="4.42578125" customWidth="1"/>
    <col min="8713" max="8714" width="5.28515625" customWidth="1"/>
    <col min="8715" max="8715" width="5.85546875" customWidth="1"/>
    <col min="8716" max="8716" width="6.28515625" customWidth="1"/>
    <col min="8717" max="8717" width="4.28515625" customWidth="1"/>
    <col min="8718" max="8718" width="2.7109375" customWidth="1"/>
    <col min="8719" max="8719" width="2.5703125" customWidth="1"/>
    <col min="8720" max="8720" width="3.140625" customWidth="1"/>
    <col min="8721" max="8721" width="3.7109375" customWidth="1"/>
    <col min="8722" max="8722" width="3.28515625" customWidth="1"/>
    <col min="8723" max="8723" width="5" customWidth="1"/>
    <col min="8724" max="8724" width="5.140625" customWidth="1"/>
    <col min="8961" max="8961" width="3.7109375" customWidth="1"/>
    <col min="8962" max="8962" width="6" customWidth="1"/>
    <col min="8963" max="8964" width="6.7109375" customWidth="1"/>
    <col min="8965" max="8965" width="7.5703125" customWidth="1"/>
    <col min="8966" max="8967" width="6.42578125" customWidth="1"/>
    <col min="8968" max="8968" width="4.42578125" customWidth="1"/>
    <col min="8969" max="8970" width="5.28515625" customWidth="1"/>
    <col min="8971" max="8971" width="5.85546875" customWidth="1"/>
    <col min="8972" max="8972" width="6.28515625" customWidth="1"/>
    <col min="8973" max="8973" width="4.28515625" customWidth="1"/>
    <col min="8974" max="8974" width="2.7109375" customWidth="1"/>
    <col min="8975" max="8975" width="2.5703125" customWidth="1"/>
    <col min="8976" max="8976" width="3.140625" customWidth="1"/>
    <col min="8977" max="8977" width="3.7109375" customWidth="1"/>
    <col min="8978" max="8978" width="3.28515625" customWidth="1"/>
    <col min="8979" max="8979" width="5" customWidth="1"/>
    <col min="8980" max="8980" width="5.140625" customWidth="1"/>
    <col min="9217" max="9217" width="3.7109375" customWidth="1"/>
    <col min="9218" max="9218" width="6" customWidth="1"/>
    <col min="9219" max="9220" width="6.7109375" customWidth="1"/>
    <col min="9221" max="9221" width="7.5703125" customWidth="1"/>
    <col min="9222" max="9223" width="6.42578125" customWidth="1"/>
    <col min="9224" max="9224" width="4.42578125" customWidth="1"/>
    <col min="9225" max="9226" width="5.28515625" customWidth="1"/>
    <col min="9227" max="9227" width="5.85546875" customWidth="1"/>
    <col min="9228" max="9228" width="6.28515625" customWidth="1"/>
    <col min="9229" max="9229" width="4.28515625" customWidth="1"/>
    <col min="9230" max="9230" width="2.7109375" customWidth="1"/>
    <col min="9231" max="9231" width="2.5703125" customWidth="1"/>
    <col min="9232" max="9232" width="3.140625" customWidth="1"/>
    <col min="9233" max="9233" width="3.7109375" customWidth="1"/>
    <col min="9234" max="9234" width="3.28515625" customWidth="1"/>
    <col min="9235" max="9235" width="5" customWidth="1"/>
    <col min="9236" max="9236" width="5.140625" customWidth="1"/>
    <col min="9473" max="9473" width="3.7109375" customWidth="1"/>
    <col min="9474" max="9474" width="6" customWidth="1"/>
    <col min="9475" max="9476" width="6.7109375" customWidth="1"/>
    <col min="9477" max="9477" width="7.5703125" customWidth="1"/>
    <col min="9478" max="9479" width="6.42578125" customWidth="1"/>
    <col min="9480" max="9480" width="4.42578125" customWidth="1"/>
    <col min="9481" max="9482" width="5.28515625" customWidth="1"/>
    <col min="9483" max="9483" width="5.85546875" customWidth="1"/>
    <col min="9484" max="9484" width="6.28515625" customWidth="1"/>
    <col min="9485" max="9485" width="4.28515625" customWidth="1"/>
    <col min="9486" max="9486" width="2.7109375" customWidth="1"/>
    <col min="9487" max="9487" width="2.5703125" customWidth="1"/>
    <col min="9488" max="9488" width="3.140625" customWidth="1"/>
    <col min="9489" max="9489" width="3.7109375" customWidth="1"/>
    <col min="9490" max="9490" width="3.28515625" customWidth="1"/>
    <col min="9491" max="9491" width="5" customWidth="1"/>
    <col min="9492" max="9492" width="5.140625" customWidth="1"/>
    <col min="9729" max="9729" width="3.7109375" customWidth="1"/>
    <col min="9730" max="9730" width="6" customWidth="1"/>
    <col min="9731" max="9732" width="6.7109375" customWidth="1"/>
    <col min="9733" max="9733" width="7.5703125" customWidth="1"/>
    <col min="9734" max="9735" width="6.42578125" customWidth="1"/>
    <col min="9736" max="9736" width="4.42578125" customWidth="1"/>
    <col min="9737" max="9738" width="5.28515625" customWidth="1"/>
    <col min="9739" max="9739" width="5.85546875" customWidth="1"/>
    <col min="9740" max="9740" width="6.28515625" customWidth="1"/>
    <col min="9741" max="9741" width="4.28515625" customWidth="1"/>
    <col min="9742" max="9742" width="2.7109375" customWidth="1"/>
    <col min="9743" max="9743" width="2.5703125" customWidth="1"/>
    <col min="9744" max="9744" width="3.140625" customWidth="1"/>
    <col min="9745" max="9745" width="3.7109375" customWidth="1"/>
    <col min="9746" max="9746" width="3.28515625" customWidth="1"/>
    <col min="9747" max="9747" width="5" customWidth="1"/>
    <col min="9748" max="9748" width="5.140625" customWidth="1"/>
    <col min="9985" max="9985" width="3.7109375" customWidth="1"/>
    <col min="9986" max="9986" width="6" customWidth="1"/>
    <col min="9987" max="9988" width="6.7109375" customWidth="1"/>
    <col min="9989" max="9989" width="7.5703125" customWidth="1"/>
    <col min="9990" max="9991" width="6.42578125" customWidth="1"/>
    <col min="9992" max="9992" width="4.42578125" customWidth="1"/>
    <col min="9993" max="9994" width="5.28515625" customWidth="1"/>
    <col min="9995" max="9995" width="5.85546875" customWidth="1"/>
    <col min="9996" max="9996" width="6.28515625" customWidth="1"/>
    <col min="9997" max="9997" width="4.28515625" customWidth="1"/>
    <col min="9998" max="9998" width="2.7109375" customWidth="1"/>
    <col min="9999" max="9999" width="2.5703125" customWidth="1"/>
    <col min="10000" max="10000" width="3.140625" customWidth="1"/>
    <col min="10001" max="10001" width="3.7109375" customWidth="1"/>
    <col min="10002" max="10002" width="3.28515625" customWidth="1"/>
    <col min="10003" max="10003" width="5" customWidth="1"/>
    <col min="10004" max="10004" width="5.140625" customWidth="1"/>
    <col min="10241" max="10241" width="3.7109375" customWidth="1"/>
    <col min="10242" max="10242" width="6" customWidth="1"/>
    <col min="10243" max="10244" width="6.7109375" customWidth="1"/>
    <col min="10245" max="10245" width="7.5703125" customWidth="1"/>
    <col min="10246" max="10247" width="6.42578125" customWidth="1"/>
    <col min="10248" max="10248" width="4.42578125" customWidth="1"/>
    <col min="10249" max="10250" width="5.28515625" customWidth="1"/>
    <col min="10251" max="10251" width="5.85546875" customWidth="1"/>
    <col min="10252" max="10252" width="6.28515625" customWidth="1"/>
    <col min="10253" max="10253" width="4.28515625" customWidth="1"/>
    <col min="10254" max="10254" width="2.7109375" customWidth="1"/>
    <col min="10255" max="10255" width="2.5703125" customWidth="1"/>
    <col min="10256" max="10256" width="3.140625" customWidth="1"/>
    <col min="10257" max="10257" width="3.7109375" customWidth="1"/>
    <col min="10258" max="10258" width="3.28515625" customWidth="1"/>
    <col min="10259" max="10259" width="5" customWidth="1"/>
    <col min="10260" max="10260" width="5.140625" customWidth="1"/>
    <col min="10497" max="10497" width="3.7109375" customWidth="1"/>
    <col min="10498" max="10498" width="6" customWidth="1"/>
    <col min="10499" max="10500" width="6.7109375" customWidth="1"/>
    <col min="10501" max="10501" width="7.5703125" customWidth="1"/>
    <col min="10502" max="10503" width="6.42578125" customWidth="1"/>
    <col min="10504" max="10504" width="4.42578125" customWidth="1"/>
    <col min="10505" max="10506" width="5.28515625" customWidth="1"/>
    <col min="10507" max="10507" width="5.85546875" customWidth="1"/>
    <col min="10508" max="10508" width="6.28515625" customWidth="1"/>
    <col min="10509" max="10509" width="4.28515625" customWidth="1"/>
    <col min="10510" max="10510" width="2.7109375" customWidth="1"/>
    <col min="10511" max="10511" width="2.5703125" customWidth="1"/>
    <col min="10512" max="10512" width="3.140625" customWidth="1"/>
    <col min="10513" max="10513" width="3.7109375" customWidth="1"/>
    <col min="10514" max="10514" width="3.28515625" customWidth="1"/>
    <col min="10515" max="10515" width="5" customWidth="1"/>
    <col min="10516" max="10516" width="5.140625" customWidth="1"/>
    <col min="10753" max="10753" width="3.7109375" customWidth="1"/>
    <col min="10754" max="10754" width="6" customWidth="1"/>
    <col min="10755" max="10756" width="6.7109375" customWidth="1"/>
    <col min="10757" max="10757" width="7.5703125" customWidth="1"/>
    <col min="10758" max="10759" width="6.42578125" customWidth="1"/>
    <col min="10760" max="10760" width="4.42578125" customWidth="1"/>
    <col min="10761" max="10762" width="5.28515625" customWidth="1"/>
    <col min="10763" max="10763" width="5.85546875" customWidth="1"/>
    <col min="10764" max="10764" width="6.28515625" customWidth="1"/>
    <col min="10765" max="10765" width="4.28515625" customWidth="1"/>
    <col min="10766" max="10766" width="2.7109375" customWidth="1"/>
    <col min="10767" max="10767" width="2.5703125" customWidth="1"/>
    <col min="10768" max="10768" width="3.140625" customWidth="1"/>
    <col min="10769" max="10769" width="3.7109375" customWidth="1"/>
    <col min="10770" max="10770" width="3.28515625" customWidth="1"/>
    <col min="10771" max="10771" width="5" customWidth="1"/>
    <col min="10772" max="10772" width="5.140625" customWidth="1"/>
    <col min="11009" max="11009" width="3.7109375" customWidth="1"/>
    <col min="11010" max="11010" width="6" customWidth="1"/>
    <col min="11011" max="11012" width="6.7109375" customWidth="1"/>
    <col min="11013" max="11013" width="7.5703125" customWidth="1"/>
    <col min="11014" max="11015" width="6.42578125" customWidth="1"/>
    <col min="11016" max="11016" width="4.42578125" customWidth="1"/>
    <col min="11017" max="11018" width="5.28515625" customWidth="1"/>
    <col min="11019" max="11019" width="5.85546875" customWidth="1"/>
    <col min="11020" max="11020" width="6.28515625" customWidth="1"/>
    <col min="11021" max="11021" width="4.28515625" customWidth="1"/>
    <col min="11022" max="11022" width="2.7109375" customWidth="1"/>
    <col min="11023" max="11023" width="2.5703125" customWidth="1"/>
    <col min="11024" max="11024" width="3.140625" customWidth="1"/>
    <col min="11025" max="11025" width="3.7109375" customWidth="1"/>
    <col min="11026" max="11026" width="3.28515625" customWidth="1"/>
    <col min="11027" max="11027" width="5" customWidth="1"/>
    <col min="11028" max="11028" width="5.140625" customWidth="1"/>
    <col min="11265" max="11265" width="3.7109375" customWidth="1"/>
    <col min="11266" max="11266" width="6" customWidth="1"/>
    <col min="11267" max="11268" width="6.7109375" customWidth="1"/>
    <col min="11269" max="11269" width="7.5703125" customWidth="1"/>
    <col min="11270" max="11271" width="6.42578125" customWidth="1"/>
    <col min="11272" max="11272" width="4.42578125" customWidth="1"/>
    <col min="11273" max="11274" width="5.28515625" customWidth="1"/>
    <col min="11275" max="11275" width="5.85546875" customWidth="1"/>
    <col min="11276" max="11276" width="6.28515625" customWidth="1"/>
    <col min="11277" max="11277" width="4.28515625" customWidth="1"/>
    <col min="11278" max="11278" width="2.7109375" customWidth="1"/>
    <col min="11279" max="11279" width="2.5703125" customWidth="1"/>
    <col min="11280" max="11280" width="3.140625" customWidth="1"/>
    <col min="11281" max="11281" width="3.7109375" customWidth="1"/>
    <col min="11282" max="11282" width="3.28515625" customWidth="1"/>
    <col min="11283" max="11283" width="5" customWidth="1"/>
    <col min="11284" max="11284" width="5.140625" customWidth="1"/>
    <col min="11521" max="11521" width="3.7109375" customWidth="1"/>
    <col min="11522" max="11522" width="6" customWidth="1"/>
    <col min="11523" max="11524" width="6.7109375" customWidth="1"/>
    <col min="11525" max="11525" width="7.5703125" customWidth="1"/>
    <col min="11526" max="11527" width="6.42578125" customWidth="1"/>
    <col min="11528" max="11528" width="4.42578125" customWidth="1"/>
    <col min="11529" max="11530" width="5.28515625" customWidth="1"/>
    <col min="11531" max="11531" width="5.85546875" customWidth="1"/>
    <col min="11532" max="11532" width="6.28515625" customWidth="1"/>
    <col min="11533" max="11533" width="4.28515625" customWidth="1"/>
    <col min="11534" max="11534" width="2.7109375" customWidth="1"/>
    <col min="11535" max="11535" width="2.5703125" customWidth="1"/>
    <col min="11536" max="11536" width="3.140625" customWidth="1"/>
    <col min="11537" max="11537" width="3.7109375" customWidth="1"/>
    <col min="11538" max="11538" width="3.28515625" customWidth="1"/>
    <col min="11539" max="11539" width="5" customWidth="1"/>
    <col min="11540" max="11540" width="5.140625" customWidth="1"/>
    <col min="11777" max="11777" width="3.7109375" customWidth="1"/>
    <col min="11778" max="11778" width="6" customWidth="1"/>
    <col min="11779" max="11780" width="6.7109375" customWidth="1"/>
    <col min="11781" max="11781" width="7.5703125" customWidth="1"/>
    <col min="11782" max="11783" width="6.42578125" customWidth="1"/>
    <col min="11784" max="11784" width="4.42578125" customWidth="1"/>
    <col min="11785" max="11786" width="5.28515625" customWidth="1"/>
    <col min="11787" max="11787" width="5.85546875" customWidth="1"/>
    <col min="11788" max="11788" width="6.28515625" customWidth="1"/>
    <col min="11789" max="11789" width="4.28515625" customWidth="1"/>
    <col min="11790" max="11790" width="2.7109375" customWidth="1"/>
    <col min="11791" max="11791" width="2.5703125" customWidth="1"/>
    <col min="11792" max="11792" width="3.140625" customWidth="1"/>
    <col min="11793" max="11793" width="3.7109375" customWidth="1"/>
    <col min="11794" max="11794" width="3.28515625" customWidth="1"/>
    <col min="11795" max="11795" width="5" customWidth="1"/>
    <col min="11796" max="11796" width="5.140625" customWidth="1"/>
    <col min="12033" max="12033" width="3.7109375" customWidth="1"/>
    <col min="12034" max="12034" width="6" customWidth="1"/>
    <col min="12035" max="12036" width="6.7109375" customWidth="1"/>
    <col min="12037" max="12037" width="7.5703125" customWidth="1"/>
    <col min="12038" max="12039" width="6.42578125" customWidth="1"/>
    <col min="12040" max="12040" width="4.42578125" customWidth="1"/>
    <col min="12041" max="12042" width="5.28515625" customWidth="1"/>
    <col min="12043" max="12043" width="5.85546875" customWidth="1"/>
    <col min="12044" max="12044" width="6.28515625" customWidth="1"/>
    <col min="12045" max="12045" width="4.28515625" customWidth="1"/>
    <col min="12046" max="12046" width="2.7109375" customWidth="1"/>
    <col min="12047" max="12047" width="2.5703125" customWidth="1"/>
    <col min="12048" max="12048" width="3.140625" customWidth="1"/>
    <col min="12049" max="12049" width="3.7109375" customWidth="1"/>
    <col min="12050" max="12050" width="3.28515625" customWidth="1"/>
    <col min="12051" max="12051" width="5" customWidth="1"/>
    <col min="12052" max="12052" width="5.140625" customWidth="1"/>
    <col min="12289" max="12289" width="3.7109375" customWidth="1"/>
    <col min="12290" max="12290" width="6" customWidth="1"/>
    <col min="12291" max="12292" width="6.7109375" customWidth="1"/>
    <col min="12293" max="12293" width="7.5703125" customWidth="1"/>
    <col min="12294" max="12295" width="6.42578125" customWidth="1"/>
    <col min="12296" max="12296" width="4.42578125" customWidth="1"/>
    <col min="12297" max="12298" width="5.28515625" customWidth="1"/>
    <col min="12299" max="12299" width="5.85546875" customWidth="1"/>
    <col min="12300" max="12300" width="6.28515625" customWidth="1"/>
    <col min="12301" max="12301" width="4.28515625" customWidth="1"/>
    <col min="12302" max="12302" width="2.7109375" customWidth="1"/>
    <col min="12303" max="12303" width="2.5703125" customWidth="1"/>
    <col min="12304" max="12304" width="3.140625" customWidth="1"/>
    <col min="12305" max="12305" width="3.7109375" customWidth="1"/>
    <col min="12306" max="12306" width="3.28515625" customWidth="1"/>
    <col min="12307" max="12307" width="5" customWidth="1"/>
    <col min="12308" max="12308" width="5.140625" customWidth="1"/>
    <col min="12545" max="12545" width="3.7109375" customWidth="1"/>
    <col min="12546" max="12546" width="6" customWidth="1"/>
    <col min="12547" max="12548" width="6.7109375" customWidth="1"/>
    <col min="12549" max="12549" width="7.5703125" customWidth="1"/>
    <col min="12550" max="12551" width="6.42578125" customWidth="1"/>
    <col min="12552" max="12552" width="4.42578125" customWidth="1"/>
    <col min="12553" max="12554" width="5.28515625" customWidth="1"/>
    <col min="12555" max="12555" width="5.85546875" customWidth="1"/>
    <col min="12556" max="12556" width="6.28515625" customWidth="1"/>
    <col min="12557" max="12557" width="4.28515625" customWidth="1"/>
    <col min="12558" max="12558" width="2.7109375" customWidth="1"/>
    <col min="12559" max="12559" width="2.5703125" customWidth="1"/>
    <col min="12560" max="12560" width="3.140625" customWidth="1"/>
    <col min="12561" max="12561" width="3.7109375" customWidth="1"/>
    <col min="12562" max="12562" width="3.28515625" customWidth="1"/>
    <col min="12563" max="12563" width="5" customWidth="1"/>
    <col min="12564" max="12564" width="5.140625" customWidth="1"/>
    <col min="12801" max="12801" width="3.7109375" customWidth="1"/>
    <col min="12802" max="12802" width="6" customWidth="1"/>
    <col min="12803" max="12804" width="6.7109375" customWidth="1"/>
    <col min="12805" max="12805" width="7.5703125" customWidth="1"/>
    <col min="12806" max="12807" width="6.42578125" customWidth="1"/>
    <col min="12808" max="12808" width="4.42578125" customWidth="1"/>
    <col min="12809" max="12810" width="5.28515625" customWidth="1"/>
    <col min="12811" max="12811" width="5.85546875" customWidth="1"/>
    <col min="12812" max="12812" width="6.28515625" customWidth="1"/>
    <col min="12813" max="12813" width="4.28515625" customWidth="1"/>
    <col min="12814" max="12814" width="2.7109375" customWidth="1"/>
    <col min="12815" max="12815" width="2.5703125" customWidth="1"/>
    <col min="12816" max="12816" width="3.140625" customWidth="1"/>
    <col min="12817" max="12817" width="3.7109375" customWidth="1"/>
    <col min="12818" max="12818" width="3.28515625" customWidth="1"/>
    <col min="12819" max="12819" width="5" customWidth="1"/>
    <col min="12820" max="12820" width="5.140625" customWidth="1"/>
    <col min="13057" max="13057" width="3.7109375" customWidth="1"/>
    <col min="13058" max="13058" width="6" customWidth="1"/>
    <col min="13059" max="13060" width="6.7109375" customWidth="1"/>
    <col min="13061" max="13061" width="7.5703125" customWidth="1"/>
    <col min="13062" max="13063" width="6.42578125" customWidth="1"/>
    <col min="13064" max="13064" width="4.42578125" customWidth="1"/>
    <col min="13065" max="13066" width="5.28515625" customWidth="1"/>
    <col min="13067" max="13067" width="5.85546875" customWidth="1"/>
    <col min="13068" max="13068" width="6.28515625" customWidth="1"/>
    <col min="13069" max="13069" width="4.28515625" customWidth="1"/>
    <col min="13070" max="13070" width="2.7109375" customWidth="1"/>
    <col min="13071" max="13071" width="2.5703125" customWidth="1"/>
    <col min="13072" max="13072" width="3.140625" customWidth="1"/>
    <col min="13073" max="13073" width="3.7109375" customWidth="1"/>
    <col min="13074" max="13074" width="3.28515625" customWidth="1"/>
    <col min="13075" max="13075" width="5" customWidth="1"/>
    <col min="13076" max="13076" width="5.140625" customWidth="1"/>
    <col min="13313" max="13313" width="3.7109375" customWidth="1"/>
    <col min="13314" max="13314" width="6" customWidth="1"/>
    <col min="13315" max="13316" width="6.7109375" customWidth="1"/>
    <col min="13317" max="13317" width="7.5703125" customWidth="1"/>
    <col min="13318" max="13319" width="6.42578125" customWidth="1"/>
    <col min="13320" max="13320" width="4.42578125" customWidth="1"/>
    <col min="13321" max="13322" width="5.28515625" customWidth="1"/>
    <col min="13323" max="13323" width="5.85546875" customWidth="1"/>
    <col min="13324" max="13324" width="6.28515625" customWidth="1"/>
    <col min="13325" max="13325" width="4.28515625" customWidth="1"/>
    <col min="13326" max="13326" width="2.7109375" customWidth="1"/>
    <col min="13327" max="13327" width="2.5703125" customWidth="1"/>
    <col min="13328" max="13328" width="3.140625" customWidth="1"/>
    <col min="13329" max="13329" width="3.7109375" customWidth="1"/>
    <col min="13330" max="13330" width="3.28515625" customWidth="1"/>
    <col min="13331" max="13331" width="5" customWidth="1"/>
    <col min="13332" max="13332" width="5.140625" customWidth="1"/>
    <col min="13569" max="13569" width="3.7109375" customWidth="1"/>
    <col min="13570" max="13570" width="6" customWidth="1"/>
    <col min="13571" max="13572" width="6.7109375" customWidth="1"/>
    <col min="13573" max="13573" width="7.5703125" customWidth="1"/>
    <col min="13574" max="13575" width="6.42578125" customWidth="1"/>
    <col min="13576" max="13576" width="4.42578125" customWidth="1"/>
    <col min="13577" max="13578" width="5.28515625" customWidth="1"/>
    <col min="13579" max="13579" width="5.85546875" customWidth="1"/>
    <col min="13580" max="13580" width="6.28515625" customWidth="1"/>
    <col min="13581" max="13581" width="4.28515625" customWidth="1"/>
    <col min="13582" max="13582" width="2.7109375" customWidth="1"/>
    <col min="13583" max="13583" width="2.5703125" customWidth="1"/>
    <col min="13584" max="13584" width="3.140625" customWidth="1"/>
    <col min="13585" max="13585" width="3.7109375" customWidth="1"/>
    <col min="13586" max="13586" width="3.28515625" customWidth="1"/>
    <col min="13587" max="13587" width="5" customWidth="1"/>
    <col min="13588" max="13588" width="5.140625" customWidth="1"/>
    <col min="13825" max="13825" width="3.7109375" customWidth="1"/>
    <col min="13826" max="13826" width="6" customWidth="1"/>
    <col min="13827" max="13828" width="6.7109375" customWidth="1"/>
    <col min="13829" max="13829" width="7.5703125" customWidth="1"/>
    <col min="13830" max="13831" width="6.42578125" customWidth="1"/>
    <col min="13832" max="13832" width="4.42578125" customWidth="1"/>
    <col min="13833" max="13834" width="5.28515625" customWidth="1"/>
    <col min="13835" max="13835" width="5.85546875" customWidth="1"/>
    <col min="13836" max="13836" width="6.28515625" customWidth="1"/>
    <col min="13837" max="13837" width="4.28515625" customWidth="1"/>
    <col min="13838" max="13838" width="2.7109375" customWidth="1"/>
    <col min="13839" max="13839" width="2.5703125" customWidth="1"/>
    <col min="13840" max="13840" width="3.140625" customWidth="1"/>
    <col min="13841" max="13841" width="3.7109375" customWidth="1"/>
    <col min="13842" max="13842" width="3.28515625" customWidth="1"/>
    <col min="13843" max="13843" width="5" customWidth="1"/>
    <col min="13844" max="13844" width="5.140625" customWidth="1"/>
    <col min="14081" max="14081" width="3.7109375" customWidth="1"/>
    <col min="14082" max="14082" width="6" customWidth="1"/>
    <col min="14083" max="14084" width="6.7109375" customWidth="1"/>
    <col min="14085" max="14085" width="7.5703125" customWidth="1"/>
    <col min="14086" max="14087" width="6.42578125" customWidth="1"/>
    <col min="14088" max="14088" width="4.42578125" customWidth="1"/>
    <col min="14089" max="14090" width="5.28515625" customWidth="1"/>
    <col min="14091" max="14091" width="5.85546875" customWidth="1"/>
    <col min="14092" max="14092" width="6.28515625" customWidth="1"/>
    <col min="14093" max="14093" width="4.28515625" customWidth="1"/>
    <col min="14094" max="14094" width="2.7109375" customWidth="1"/>
    <col min="14095" max="14095" width="2.5703125" customWidth="1"/>
    <col min="14096" max="14096" width="3.140625" customWidth="1"/>
    <col min="14097" max="14097" width="3.7109375" customWidth="1"/>
    <col min="14098" max="14098" width="3.28515625" customWidth="1"/>
    <col min="14099" max="14099" width="5" customWidth="1"/>
    <col min="14100" max="14100" width="5.140625" customWidth="1"/>
    <col min="14337" max="14337" width="3.7109375" customWidth="1"/>
    <col min="14338" max="14338" width="6" customWidth="1"/>
    <col min="14339" max="14340" width="6.7109375" customWidth="1"/>
    <col min="14341" max="14341" width="7.5703125" customWidth="1"/>
    <col min="14342" max="14343" width="6.42578125" customWidth="1"/>
    <col min="14344" max="14344" width="4.42578125" customWidth="1"/>
    <col min="14345" max="14346" width="5.28515625" customWidth="1"/>
    <col min="14347" max="14347" width="5.85546875" customWidth="1"/>
    <col min="14348" max="14348" width="6.28515625" customWidth="1"/>
    <col min="14349" max="14349" width="4.28515625" customWidth="1"/>
    <col min="14350" max="14350" width="2.7109375" customWidth="1"/>
    <col min="14351" max="14351" width="2.5703125" customWidth="1"/>
    <col min="14352" max="14352" width="3.140625" customWidth="1"/>
    <col min="14353" max="14353" width="3.7109375" customWidth="1"/>
    <col min="14354" max="14354" width="3.28515625" customWidth="1"/>
    <col min="14355" max="14355" width="5" customWidth="1"/>
    <col min="14356" max="14356" width="5.140625" customWidth="1"/>
    <col min="14593" max="14593" width="3.7109375" customWidth="1"/>
    <col min="14594" max="14594" width="6" customWidth="1"/>
    <col min="14595" max="14596" width="6.7109375" customWidth="1"/>
    <col min="14597" max="14597" width="7.5703125" customWidth="1"/>
    <col min="14598" max="14599" width="6.42578125" customWidth="1"/>
    <col min="14600" max="14600" width="4.42578125" customWidth="1"/>
    <col min="14601" max="14602" width="5.28515625" customWidth="1"/>
    <col min="14603" max="14603" width="5.85546875" customWidth="1"/>
    <col min="14604" max="14604" width="6.28515625" customWidth="1"/>
    <col min="14605" max="14605" width="4.28515625" customWidth="1"/>
    <col min="14606" max="14606" width="2.7109375" customWidth="1"/>
    <col min="14607" max="14607" width="2.5703125" customWidth="1"/>
    <col min="14608" max="14608" width="3.140625" customWidth="1"/>
    <col min="14609" max="14609" width="3.7109375" customWidth="1"/>
    <col min="14610" max="14610" width="3.28515625" customWidth="1"/>
    <col min="14611" max="14611" width="5" customWidth="1"/>
    <col min="14612" max="14612" width="5.140625" customWidth="1"/>
    <col min="14849" max="14849" width="3.7109375" customWidth="1"/>
    <col min="14850" max="14850" width="6" customWidth="1"/>
    <col min="14851" max="14852" width="6.7109375" customWidth="1"/>
    <col min="14853" max="14853" width="7.5703125" customWidth="1"/>
    <col min="14854" max="14855" width="6.42578125" customWidth="1"/>
    <col min="14856" max="14856" width="4.42578125" customWidth="1"/>
    <col min="14857" max="14858" width="5.28515625" customWidth="1"/>
    <col min="14859" max="14859" width="5.85546875" customWidth="1"/>
    <col min="14860" max="14860" width="6.28515625" customWidth="1"/>
    <col min="14861" max="14861" width="4.28515625" customWidth="1"/>
    <col min="14862" max="14862" width="2.7109375" customWidth="1"/>
    <col min="14863" max="14863" width="2.5703125" customWidth="1"/>
    <col min="14864" max="14864" width="3.140625" customWidth="1"/>
    <col min="14865" max="14865" width="3.7109375" customWidth="1"/>
    <col min="14866" max="14866" width="3.28515625" customWidth="1"/>
    <col min="14867" max="14867" width="5" customWidth="1"/>
    <col min="14868" max="14868" width="5.140625" customWidth="1"/>
    <col min="15105" max="15105" width="3.7109375" customWidth="1"/>
    <col min="15106" max="15106" width="6" customWidth="1"/>
    <col min="15107" max="15108" width="6.7109375" customWidth="1"/>
    <col min="15109" max="15109" width="7.5703125" customWidth="1"/>
    <col min="15110" max="15111" width="6.42578125" customWidth="1"/>
    <col min="15112" max="15112" width="4.42578125" customWidth="1"/>
    <col min="15113" max="15114" width="5.28515625" customWidth="1"/>
    <col min="15115" max="15115" width="5.85546875" customWidth="1"/>
    <col min="15116" max="15116" width="6.28515625" customWidth="1"/>
    <col min="15117" max="15117" width="4.28515625" customWidth="1"/>
    <col min="15118" max="15118" width="2.7109375" customWidth="1"/>
    <col min="15119" max="15119" width="2.5703125" customWidth="1"/>
    <col min="15120" max="15120" width="3.140625" customWidth="1"/>
    <col min="15121" max="15121" width="3.7109375" customWidth="1"/>
    <col min="15122" max="15122" width="3.28515625" customWidth="1"/>
    <col min="15123" max="15123" width="5" customWidth="1"/>
    <col min="15124" max="15124" width="5.140625" customWidth="1"/>
    <col min="15361" max="15361" width="3.7109375" customWidth="1"/>
    <col min="15362" max="15362" width="6" customWidth="1"/>
    <col min="15363" max="15364" width="6.7109375" customWidth="1"/>
    <col min="15365" max="15365" width="7.5703125" customWidth="1"/>
    <col min="15366" max="15367" width="6.42578125" customWidth="1"/>
    <col min="15368" max="15368" width="4.42578125" customWidth="1"/>
    <col min="15369" max="15370" width="5.28515625" customWidth="1"/>
    <col min="15371" max="15371" width="5.85546875" customWidth="1"/>
    <col min="15372" max="15372" width="6.28515625" customWidth="1"/>
    <col min="15373" max="15373" width="4.28515625" customWidth="1"/>
    <col min="15374" max="15374" width="2.7109375" customWidth="1"/>
    <col min="15375" max="15375" width="2.5703125" customWidth="1"/>
    <col min="15376" max="15376" width="3.140625" customWidth="1"/>
    <col min="15377" max="15377" width="3.7109375" customWidth="1"/>
    <col min="15378" max="15378" width="3.28515625" customWidth="1"/>
    <col min="15379" max="15379" width="5" customWidth="1"/>
    <col min="15380" max="15380" width="5.140625" customWidth="1"/>
    <col min="15617" max="15617" width="3.7109375" customWidth="1"/>
    <col min="15618" max="15618" width="6" customWidth="1"/>
    <col min="15619" max="15620" width="6.7109375" customWidth="1"/>
    <col min="15621" max="15621" width="7.5703125" customWidth="1"/>
    <col min="15622" max="15623" width="6.42578125" customWidth="1"/>
    <col min="15624" max="15624" width="4.42578125" customWidth="1"/>
    <col min="15625" max="15626" width="5.28515625" customWidth="1"/>
    <col min="15627" max="15627" width="5.85546875" customWidth="1"/>
    <col min="15628" max="15628" width="6.28515625" customWidth="1"/>
    <col min="15629" max="15629" width="4.28515625" customWidth="1"/>
    <col min="15630" max="15630" width="2.7109375" customWidth="1"/>
    <col min="15631" max="15631" width="2.5703125" customWidth="1"/>
    <col min="15632" max="15632" width="3.140625" customWidth="1"/>
    <col min="15633" max="15633" width="3.7109375" customWidth="1"/>
    <col min="15634" max="15634" width="3.28515625" customWidth="1"/>
    <col min="15635" max="15635" width="5" customWidth="1"/>
    <col min="15636" max="15636" width="5.140625" customWidth="1"/>
    <col min="15873" max="15873" width="3.7109375" customWidth="1"/>
    <col min="15874" max="15874" width="6" customWidth="1"/>
    <col min="15875" max="15876" width="6.7109375" customWidth="1"/>
    <col min="15877" max="15877" width="7.5703125" customWidth="1"/>
    <col min="15878" max="15879" width="6.42578125" customWidth="1"/>
    <col min="15880" max="15880" width="4.42578125" customWidth="1"/>
    <col min="15881" max="15882" width="5.28515625" customWidth="1"/>
    <col min="15883" max="15883" width="5.85546875" customWidth="1"/>
    <col min="15884" max="15884" width="6.28515625" customWidth="1"/>
    <col min="15885" max="15885" width="4.28515625" customWidth="1"/>
    <col min="15886" max="15886" width="2.7109375" customWidth="1"/>
    <col min="15887" max="15887" width="2.5703125" customWidth="1"/>
    <col min="15888" max="15888" width="3.140625" customWidth="1"/>
    <col min="15889" max="15889" width="3.7109375" customWidth="1"/>
    <col min="15890" max="15890" width="3.28515625" customWidth="1"/>
    <col min="15891" max="15891" width="5" customWidth="1"/>
    <col min="15892" max="15892" width="5.140625" customWidth="1"/>
    <col min="16129" max="16129" width="3.7109375" customWidth="1"/>
    <col min="16130" max="16130" width="6" customWidth="1"/>
    <col min="16131" max="16132" width="6.7109375" customWidth="1"/>
    <col min="16133" max="16133" width="7.5703125" customWidth="1"/>
    <col min="16134" max="16135" width="6.42578125" customWidth="1"/>
    <col min="16136" max="16136" width="4.42578125" customWidth="1"/>
    <col min="16137" max="16138" width="5.28515625" customWidth="1"/>
    <col min="16139" max="16139" width="5.85546875" customWidth="1"/>
    <col min="16140" max="16140" width="6.28515625" customWidth="1"/>
    <col min="16141" max="16141" width="4.28515625" customWidth="1"/>
    <col min="16142" max="16142" width="2.7109375" customWidth="1"/>
    <col min="16143" max="16143" width="2.5703125" customWidth="1"/>
    <col min="16144" max="16144" width="3.140625" customWidth="1"/>
    <col min="16145" max="16145" width="3.7109375" customWidth="1"/>
    <col min="16146" max="16146" width="3.28515625" customWidth="1"/>
    <col min="16147" max="16147" width="5" customWidth="1"/>
    <col min="16148" max="16148" width="5.140625" customWidth="1"/>
  </cols>
  <sheetData>
    <row r="1" spans="1:20">
      <c r="A1" s="12"/>
      <c r="B1" s="658"/>
      <c r="C1" s="658"/>
      <c r="D1" s="658"/>
      <c r="E1" s="659" t="s">
        <v>594</v>
      </c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</row>
    <row r="2" spans="1:20">
      <c r="A2" s="12" t="s">
        <v>595</v>
      </c>
      <c r="B2" s="658"/>
      <c r="C2" s="658"/>
      <c r="D2" s="658"/>
      <c r="E2" s="173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</row>
    <row r="3" spans="1:20">
      <c r="A3" s="661" t="s">
        <v>333</v>
      </c>
      <c r="B3" s="662" t="s">
        <v>596</v>
      </c>
      <c r="C3" s="662"/>
      <c r="D3" s="662" t="s">
        <v>597</v>
      </c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4"/>
    </row>
    <row r="4" spans="1:20">
      <c r="A4" s="661"/>
      <c r="B4" s="662"/>
      <c r="C4" s="662"/>
      <c r="D4" s="661" t="s">
        <v>598</v>
      </c>
      <c r="E4" s="665" t="s">
        <v>599</v>
      </c>
      <c r="F4" s="665" t="s">
        <v>600</v>
      </c>
      <c r="G4" s="665" t="s">
        <v>601</v>
      </c>
      <c r="H4" s="666"/>
      <c r="I4" s="666"/>
      <c r="J4" s="666" t="s">
        <v>198</v>
      </c>
      <c r="K4" s="666"/>
      <c r="L4" s="666"/>
      <c r="M4" s="665" t="s">
        <v>602</v>
      </c>
      <c r="N4" s="666"/>
      <c r="O4" s="666" t="s">
        <v>603</v>
      </c>
      <c r="P4" s="666"/>
      <c r="Q4" s="666"/>
      <c r="R4" s="666"/>
      <c r="S4" s="661" t="s">
        <v>604</v>
      </c>
      <c r="T4" s="661" t="s">
        <v>605</v>
      </c>
    </row>
    <row r="5" spans="1:20" ht="41.25">
      <c r="A5" s="661"/>
      <c r="B5" s="667" t="s">
        <v>599</v>
      </c>
      <c r="C5" s="667" t="s">
        <v>601</v>
      </c>
      <c r="D5" s="668"/>
      <c r="E5" s="665"/>
      <c r="F5" s="665"/>
      <c r="G5" s="665"/>
      <c r="H5" s="667" t="s">
        <v>606</v>
      </c>
      <c r="I5" s="667" t="s">
        <v>607</v>
      </c>
      <c r="J5" s="667" t="s">
        <v>608</v>
      </c>
      <c r="K5" s="667" t="s">
        <v>609</v>
      </c>
      <c r="L5" s="667" t="s">
        <v>610</v>
      </c>
      <c r="M5" s="665"/>
      <c r="N5" s="667" t="s">
        <v>606</v>
      </c>
      <c r="O5" s="667" t="s">
        <v>607</v>
      </c>
      <c r="P5" s="667" t="s">
        <v>608</v>
      </c>
      <c r="Q5" s="667" t="s">
        <v>609</v>
      </c>
      <c r="R5" s="667" t="s">
        <v>610</v>
      </c>
      <c r="S5" s="661"/>
      <c r="T5" s="661"/>
    </row>
    <row r="6" spans="1:20" s="164" customFormat="1" ht="11.25">
      <c r="A6" s="666" t="s">
        <v>355</v>
      </c>
      <c r="B6" s="669">
        <v>29395</v>
      </c>
      <c r="C6" s="666">
        <v>29442</v>
      </c>
      <c r="D6" s="666">
        <v>35698</v>
      </c>
      <c r="E6" s="669">
        <v>31627</v>
      </c>
      <c r="F6" s="669">
        <v>31627</v>
      </c>
      <c r="G6" s="666">
        <f t="shared" ref="G6:G20" si="0">SUM(H6:L6)</f>
        <v>31627</v>
      </c>
      <c r="H6" s="669">
        <v>65</v>
      </c>
      <c r="I6" s="669">
        <v>803</v>
      </c>
      <c r="J6" s="669">
        <v>672</v>
      </c>
      <c r="K6" s="669">
        <v>14778</v>
      </c>
      <c r="L6" s="669">
        <v>15309</v>
      </c>
      <c r="M6" s="666">
        <f>SUM(N6:R6)</f>
        <v>0</v>
      </c>
      <c r="N6" s="669" t="s">
        <v>340</v>
      </c>
      <c r="O6" s="669" t="s">
        <v>340</v>
      </c>
      <c r="P6" s="669" t="s">
        <v>340</v>
      </c>
      <c r="Q6" s="669" t="s">
        <v>340</v>
      </c>
      <c r="R6" s="669" t="s">
        <v>340</v>
      </c>
      <c r="S6" s="670">
        <f>G6/F6*100</f>
        <v>100</v>
      </c>
      <c r="T6" s="670">
        <f>E6/D6*100</f>
        <v>88.595999775897809</v>
      </c>
    </row>
    <row r="7" spans="1:20" s="164" customFormat="1" ht="11.25">
      <c r="A7" s="666" t="s">
        <v>356</v>
      </c>
      <c r="B7" s="669">
        <v>44098</v>
      </c>
      <c r="C7" s="666">
        <v>45811</v>
      </c>
      <c r="D7" s="666">
        <v>55353</v>
      </c>
      <c r="E7" s="669">
        <v>52183</v>
      </c>
      <c r="F7" s="669">
        <v>54654</v>
      </c>
      <c r="G7" s="666">
        <f t="shared" si="0"/>
        <v>54654</v>
      </c>
      <c r="H7" s="669">
        <v>213</v>
      </c>
      <c r="I7" s="669">
        <v>1539</v>
      </c>
      <c r="J7" s="669">
        <v>791</v>
      </c>
      <c r="K7" s="669">
        <v>27109</v>
      </c>
      <c r="L7" s="669">
        <v>25002</v>
      </c>
      <c r="M7" s="666">
        <f t="shared" ref="M7:M20" si="1">SUM(N7:R7)</f>
        <v>0</v>
      </c>
      <c r="N7" s="669" t="s">
        <v>340</v>
      </c>
      <c r="O7" s="669" t="s">
        <v>340</v>
      </c>
      <c r="P7" s="669" t="s">
        <v>340</v>
      </c>
      <c r="Q7" s="669" t="s">
        <v>340</v>
      </c>
      <c r="R7" s="669" t="s">
        <v>340</v>
      </c>
      <c r="S7" s="670">
        <f t="shared" ref="S7:S20" si="2">G7/F7*100</f>
        <v>100</v>
      </c>
      <c r="T7" s="670">
        <f t="shared" ref="T7:T21" si="3">E7/D7*100</f>
        <v>94.273119794771745</v>
      </c>
    </row>
    <row r="8" spans="1:20" s="164" customFormat="1" ht="11.25">
      <c r="A8" s="666" t="s">
        <v>357</v>
      </c>
      <c r="B8" s="669">
        <v>43265</v>
      </c>
      <c r="C8" s="666">
        <v>44120</v>
      </c>
      <c r="D8" s="666">
        <v>52672</v>
      </c>
      <c r="E8" s="669">
        <v>48814</v>
      </c>
      <c r="F8" s="669">
        <v>48981</v>
      </c>
      <c r="G8" s="666">
        <f t="shared" si="0"/>
        <v>48849</v>
      </c>
      <c r="H8" s="669">
        <v>44</v>
      </c>
      <c r="I8" s="669">
        <v>831</v>
      </c>
      <c r="J8" s="669">
        <v>525</v>
      </c>
      <c r="K8" s="669">
        <v>24422</v>
      </c>
      <c r="L8" s="669">
        <v>23027</v>
      </c>
      <c r="M8" s="666">
        <f t="shared" si="1"/>
        <v>132</v>
      </c>
      <c r="N8" s="669" t="s">
        <v>340</v>
      </c>
      <c r="O8" s="669">
        <v>2</v>
      </c>
      <c r="P8" s="669">
        <v>1</v>
      </c>
      <c r="Q8" s="669">
        <v>89</v>
      </c>
      <c r="R8" s="669">
        <v>40</v>
      </c>
      <c r="S8" s="670">
        <f t="shared" si="2"/>
        <v>99.730507747902251</v>
      </c>
      <c r="T8" s="670">
        <f t="shared" si="3"/>
        <v>92.675425273390033</v>
      </c>
    </row>
    <row r="9" spans="1:20" s="164" customFormat="1" ht="11.25">
      <c r="A9" s="666" t="s">
        <v>358</v>
      </c>
      <c r="B9" s="669">
        <v>29631</v>
      </c>
      <c r="C9" s="666">
        <v>31018</v>
      </c>
      <c r="D9" s="666">
        <v>32820</v>
      </c>
      <c r="E9" s="669">
        <v>32117</v>
      </c>
      <c r="F9" s="669">
        <v>34724</v>
      </c>
      <c r="G9" s="666">
        <f t="shared" si="0"/>
        <v>34724</v>
      </c>
      <c r="H9" s="669">
        <v>93</v>
      </c>
      <c r="I9" s="669">
        <v>991</v>
      </c>
      <c r="J9" s="669">
        <v>518</v>
      </c>
      <c r="K9" s="669">
        <v>17404</v>
      </c>
      <c r="L9" s="669">
        <v>15718</v>
      </c>
      <c r="M9" s="666">
        <f t="shared" si="1"/>
        <v>0</v>
      </c>
      <c r="N9" s="669" t="s">
        <v>340</v>
      </c>
      <c r="O9" s="669" t="s">
        <v>340</v>
      </c>
      <c r="P9" s="669" t="s">
        <v>340</v>
      </c>
      <c r="Q9" s="669" t="s">
        <v>340</v>
      </c>
      <c r="R9" s="669" t="s">
        <v>340</v>
      </c>
      <c r="S9" s="670">
        <f t="shared" si="2"/>
        <v>100</v>
      </c>
      <c r="T9" s="670">
        <f t="shared" si="3"/>
        <v>97.858013406459477</v>
      </c>
    </row>
    <row r="10" spans="1:20" s="164" customFormat="1" ht="11.25">
      <c r="A10" s="666" t="s">
        <v>359</v>
      </c>
      <c r="B10" s="669">
        <v>34708</v>
      </c>
      <c r="C10" s="666">
        <v>35354</v>
      </c>
      <c r="D10" s="666">
        <v>37363</v>
      </c>
      <c r="E10" s="669">
        <v>33828</v>
      </c>
      <c r="F10" s="669">
        <v>33828</v>
      </c>
      <c r="G10" s="666">
        <f t="shared" si="0"/>
        <v>33814</v>
      </c>
      <c r="H10" s="669">
        <v>15</v>
      </c>
      <c r="I10" s="669">
        <v>773</v>
      </c>
      <c r="J10" s="669">
        <v>674</v>
      </c>
      <c r="K10" s="669">
        <v>17684</v>
      </c>
      <c r="L10" s="669">
        <v>14668</v>
      </c>
      <c r="M10" s="666">
        <f t="shared" si="1"/>
        <v>0</v>
      </c>
      <c r="N10" s="669" t="s">
        <v>340</v>
      </c>
      <c r="O10" s="669" t="s">
        <v>340</v>
      </c>
      <c r="P10" s="669" t="s">
        <v>340</v>
      </c>
      <c r="Q10" s="669" t="s">
        <v>340</v>
      </c>
      <c r="R10" s="669" t="s">
        <v>340</v>
      </c>
      <c r="S10" s="670">
        <f t="shared" si="2"/>
        <v>99.958614165779821</v>
      </c>
      <c r="T10" s="670">
        <f t="shared" si="3"/>
        <v>90.538768300190029</v>
      </c>
    </row>
    <row r="11" spans="1:20" s="164" customFormat="1" ht="11.25">
      <c r="A11" s="666" t="s">
        <v>360</v>
      </c>
      <c r="B11" s="669">
        <v>43737</v>
      </c>
      <c r="C11" s="666">
        <v>44853</v>
      </c>
      <c r="D11" s="666">
        <v>51778</v>
      </c>
      <c r="E11" s="669">
        <v>47808</v>
      </c>
      <c r="F11" s="669">
        <v>47808</v>
      </c>
      <c r="G11" s="666">
        <f t="shared" si="0"/>
        <v>47808</v>
      </c>
      <c r="H11" s="669">
        <v>236</v>
      </c>
      <c r="I11" s="669">
        <v>1730</v>
      </c>
      <c r="J11" s="669">
        <v>687</v>
      </c>
      <c r="K11" s="669">
        <v>25521</v>
      </c>
      <c r="L11" s="669">
        <v>19634</v>
      </c>
      <c r="M11" s="666">
        <f t="shared" si="1"/>
        <v>0</v>
      </c>
      <c r="N11" s="669" t="s">
        <v>340</v>
      </c>
      <c r="O11" s="669" t="s">
        <v>340</v>
      </c>
      <c r="P11" s="669" t="s">
        <v>340</v>
      </c>
      <c r="Q11" s="669" t="s">
        <v>340</v>
      </c>
      <c r="R11" s="669" t="s">
        <v>340</v>
      </c>
      <c r="S11" s="670">
        <f t="shared" si="2"/>
        <v>100</v>
      </c>
      <c r="T11" s="670">
        <f t="shared" si="3"/>
        <v>92.332650932828614</v>
      </c>
    </row>
    <row r="12" spans="1:20" s="164" customFormat="1" ht="11.25">
      <c r="A12" s="666" t="s">
        <v>361</v>
      </c>
      <c r="B12" s="669">
        <v>59381</v>
      </c>
      <c r="C12" s="666">
        <v>60434</v>
      </c>
      <c r="D12" s="666">
        <v>66977</v>
      </c>
      <c r="E12" s="669">
        <v>58049</v>
      </c>
      <c r="F12" s="669">
        <v>58774</v>
      </c>
      <c r="G12" s="666">
        <f t="shared" si="0"/>
        <v>58773</v>
      </c>
      <c r="H12" s="669">
        <v>200</v>
      </c>
      <c r="I12" s="669">
        <v>828</v>
      </c>
      <c r="J12" s="669">
        <v>639</v>
      </c>
      <c r="K12" s="669">
        <v>31646</v>
      </c>
      <c r="L12" s="669">
        <v>25460</v>
      </c>
      <c r="M12" s="666">
        <f t="shared" si="1"/>
        <v>1</v>
      </c>
      <c r="N12" s="669" t="s">
        <v>340</v>
      </c>
      <c r="O12" s="669">
        <v>1</v>
      </c>
      <c r="P12" s="669" t="s">
        <v>340</v>
      </c>
      <c r="Q12" s="669" t="s">
        <v>340</v>
      </c>
      <c r="R12" s="669" t="s">
        <v>340</v>
      </c>
      <c r="S12" s="670">
        <f t="shared" si="2"/>
        <v>99.998298567393746</v>
      </c>
      <c r="T12" s="670">
        <f t="shared" si="3"/>
        <v>86.670050912999983</v>
      </c>
    </row>
    <row r="13" spans="1:20" s="164" customFormat="1" ht="11.25">
      <c r="A13" s="666" t="s">
        <v>362</v>
      </c>
      <c r="B13" s="669">
        <v>43922</v>
      </c>
      <c r="C13" s="666">
        <v>44819</v>
      </c>
      <c r="D13" s="666">
        <v>60279</v>
      </c>
      <c r="E13" s="669">
        <v>51033</v>
      </c>
      <c r="F13" s="669">
        <v>51033</v>
      </c>
      <c r="G13" s="666">
        <f t="shared" si="0"/>
        <v>51033</v>
      </c>
      <c r="H13" s="669">
        <v>1640</v>
      </c>
      <c r="I13" s="669">
        <v>842</v>
      </c>
      <c r="J13" s="669">
        <v>209</v>
      </c>
      <c r="K13" s="669">
        <v>23974</v>
      </c>
      <c r="L13" s="669">
        <v>24368</v>
      </c>
      <c r="M13" s="666">
        <f t="shared" si="1"/>
        <v>0</v>
      </c>
      <c r="N13" s="669" t="s">
        <v>340</v>
      </c>
      <c r="O13" s="669" t="s">
        <v>340</v>
      </c>
      <c r="P13" s="669" t="s">
        <v>340</v>
      </c>
      <c r="Q13" s="669" t="s">
        <v>340</v>
      </c>
      <c r="R13" s="669" t="s">
        <v>340</v>
      </c>
      <c r="S13" s="670">
        <f t="shared" si="2"/>
        <v>100</v>
      </c>
      <c r="T13" s="670">
        <f t="shared" si="3"/>
        <v>84.661324839496345</v>
      </c>
    </row>
    <row r="14" spans="1:20" s="164" customFormat="1" ht="11.25">
      <c r="A14" s="666" t="s">
        <v>363</v>
      </c>
      <c r="B14" s="669">
        <v>45269</v>
      </c>
      <c r="C14" s="666">
        <v>45274</v>
      </c>
      <c r="D14" s="666">
        <v>52988</v>
      </c>
      <c r="E14" s="669">
        <v>45578</v>
      </c>
      <c r="F14" s="669">
        <v>45578</v>
      </c>
      <c r="G14" s="666">
        <f t="shared" si="0"/>
        <v>45578</v>
      </c>
      <c r="H14" s="669">
        <v>773</v>
      </c>
      <c r="I14" s="669">
        <v>1155</v>
      </c>
      <c r="J14" s="669">
        <v>255</v>
      </c>
      <c r="K14" s="669">
        <v>22287</v>
      </c>
      <c r="L14" s="669">
        <v>21108</v>
      </c>
      <c r="M14" s="666">
        <f t="shared" si="1"/>
        <v>0</v>
      </c>
      <c r="N14" s="669" t="s">
        <v>340</v>
      </c>
      <c r="O14" s="669" t="s">
        <v>340</v>
      </c>
      <c r="P14" s="669" t="s">
        <v>340</v>
      </c>
      <c r="Q14" s="669" t="s">
        <v>340</v>
      </c>
      <c r="R14" s="669" t="s">
        <v>340</v>
      </c>
      <c r="S14" s="670">
        <f t="shared" si="2"/>
        <v>100</v>
      </c>
      <c r="T14" s="670">
        <f t="shared" si="3"/>
        <v>86.015701668302256</v>
      </c>
    </row>
    <row r="15" spans="1:20" s="164" customFormat="1" ht="11.25">
      <c r="A15" s="666" t="s">
        <v>364</v>
      </c>
      <c r="B15" s="669">
        <v>31905</v>
      </c>
      <c r="C15" s="666">
        <v>34430</v>
      </c>
      <c r="D15" s="666">
        <v>38029</v>
      </c>
      <c r="E15" s="669">
        <v>33083</v>
      </c>
      <c r="F15" s="669">
        <v>34995</v>
      </c>
      <c r="G15" s="666">
        <f t="shared" si="0"/>
        <v>34985</v>
      </c>
      <c r="H15" s="669">
        <v>68</v>
      </c>
      <c r="I15" s="669">
        <v>1019</v>
      </c>
      <c r="J15" s="669">
        <v>535</v>
      </c>
      <c r="K15" s="669">
        <v>16684</v>
      </c>
      <c r="L15" s="669">
        <v>16679</v>
      </c>
      <c r="M15" s="666">
        <f t="shared" si="1"/>
        <v>10</v>
      </c>
      <c r="N15" s="669" t="s">
        <v>340</v>
      </c>
      <c r="O15" s="669" t="s">
        <v>340</v>
      </c>
      <c r="P15" s="669" t="s">
        <v>340</v>
      </c>
      <c r="Q15" s="669">
        <v>10</v>
      </c>
      <c r="R15" s="669" t="s">
        <v>340</v>
      </c>
      <c r="S15" s="670">
        <f t="shared" si="2"/>
        <v>99.971424489212751</v>
      </c>
      <c r="T15" s="670">
        <f t="shared" si="3"/>
        <v>86.994136054064015</v>
      </c>
    </row>
    <row r="16" spans="1:20" s="164" customFormat="1" ht="11.25">
      <c r="A16" s="666" t="s">
        <v>365</v>
      </c>
      <c r="B16" s="669">
        <v>22041</v>
      </c>
      <c r="C16" s="666">
        <v>22044</v>
      </c>
      <c r="D16" s="666">
        <v>29701</v>
      </c>
      <c r="E16" s="669">
        <v>28927</v>
      </c>
      <c r="F16" s="669">
        <v>29646</v>
      </c>
      <c r="G16" s="666">
        <f t="shared" si="0"/>
        <v>29646</v>
      </c>
      <c r="H16" s="669">
        <v>642</v>
      </c>
      <c r="I16" s="669">
        <v>1023</v>
      </c>
      <c r="J16" s="669">
        <v>380</v>
      </c>
      <c r="K16" s="669">
        <v>10979</v>
      </c>
      <c r="L16" s="669">
        <v>16622</v>
      </c>
      <c r="M16" s="666">
        <f t="shared" si="1"/>
        <v>0</v>
      </c>
      <c r="N16" s="669" t="s">
        <v>340</v>
      </c>
      <c r="O16" s="669" t="s">
        <v>340</v>
      </c>
      <c r="P16" s="669" t="s">
        <v>340</v>
      </c>
      <c r="Q16" s="669" t="s">
        <v>340</v>
      </c>
      <c r="R16" s="669" t="s">
        <v>340</v>
      </c>
      <c r="S16" s="670">
        <f t="shared" si="2"/>
        <v>100</v>
      </c>
      <c r="T16" s="670">
        <f t="shared" si="3"/>
        <v>97.394027137133435</v>
      </c>
    </row>
    <row r="17" spans="1:20" s="164" customFormat="1" ht="11.25">
      <c r="A17" s="666" t="s">
        <v>366</v>
      </c>
      <c r="B17" s="669">
        <v>30539</v>
      </c>
      <c r="C17" s="666">
        <v>31534</v>
      </c>
      <c r="D17" s="666">
        <v>36522</v>
      </c>
      <c r="E17" s="669">
        <v>36394</v>
      </c>
      <c r="F17" s="669">
        <v>36394</v>
      </c>
      <c r="G17" s="666">
        <f t="shared" si="0"/>
        <v>36394</v>
      </c>
      <c r="H17" s="669">
        <v>198</v>
      </c>
      <c r="I17" s="669">
        <v>1197</v>
      </c>
      <c r="J17" s="669">
        <v>419</v>
      </c>
      <c r="K17" s="669">
        <v>16243</v>
      </c>
      <c r="L17" s="669">
        <v>18337</v>
      </c>
      <c r="M17" s="666">
        <f t="shared" si="1"/>
        <v>0</v>
      </c>
      <c r="N17" s="669" t="s">
        <v>340</v>
      </c>
      <c r="O17" s="669" t="s">
        <v>340</v>
      </c>
      <c r="P17" s="669" t="s">
        <v>340</v>
      </c>
      <c r="Q17" s="669" t="s">
        <v>340</v>
      </c>
      <c r="R17" s="669" t="s">
        <v>340</v>
      </c>
      <c r="S17" s="670">
        <f t="shared" si="2"/>
        <v>100</v>
      </c>
      <c r="T17" s="670">
        <f t="shared" si="3"/>
        <v>99.649526312907284</v>
      </c>
    </row>
    <row r="18" spans="1:20" s="164" customFormat="1" ht="11.25">
      <c r="A18" s="666" t="s">
        <v>367</v>
      </c>
      <c r="B18" s="669">
        <v>101148</v>
      </c>
      <c r="C18" s="666">
        <v>102506</v>
      </c>
      <c r="D18" s="666">
        <v>121009</v>
      </c>
      <c r="E18" s="669">
        <v>107489</v>
      </c>
      <c r="F18" s="669">
        <v>108579</v>
      </c>
      <c r="G18" s="666">
        <f t="shared" si="0"/>
        <v>108579</v>
      </c>
      <c r="H18" s="669">
        <v>196</v>
      </c>
      <c r="I18" s="669">
        <v>2482</v>
      </c>
      <c r="J18" s="669">
        <v>2160</v>
      </c>
      <c r="K18" s="669">
        <v>54365</v>
      </c>
      <c r="L18" s="669">
        <v>49376</v>
      </c>
      <c r="M18" s="666">
        <f t="shared" si="1"/>
        <v>0</v>
      </c>
      <c r="N18" s="669" t="s">
        <v>340</v>
      </c>
      <c r="O18" s="669" t="s">
        <v>340</v>
      </c>
      <c r="P18" s="669" t="s">
        <v>340</v>
      </c>
      <c r="Q18" s="669" t="s">
        <v>340</v>
      </c>
      <c r="R18" s="669" t="s">
        <v>340</v>
      </c>
      <c r="S18" s="670">
        <f t="shared" si="2"/>
        <v>100</v>
      </c>
      <c r="T18" s="670">
        <f t="shared" si="3"/>
        <v>88.827277309952152</v>
      </c>
    </row>
    <row r="19" spans="1:20" s="164" customFormat="1" ht="11.25">
      <c r="A19" s="666" t="s">
        <v>369</v>
      </c>
      <c r="B19" s="669">
        <v>67034</v>
      </c>
      <c r="C19" s="666">
        <v>68174</v>
      </c>
      <c r="D19" s="666">
        <v>84657</v>
      </c>
      <c r="E19" s="669">
        <v>76520</v>
      </c>
      <c r="F19" s="669">
        <v>76863</v>
      </c>
      <c r="G19" s="666">
        <f t="shared" si="0"/>
        <v>76695</v>
      </c>
      <c r="H19" s="669">
        <v>143</v>
      </c>
      <c r="I19" s="669">
        <v>1461</v>
      </c>
      <c r="J19" s="669">
        <v>787</v>
      </c>
      <c r="K19" s="669">
        <v>36652</v>
      </c>
      <c r="L19" s="669">
        <v>37652</v>
      </c>
      <c r="M19" s="666">
        <f t="shared" si="1"/>
        <v>168</v>
      </c>
      <c r="N19" s="669">
        <v>2</v>
      </c>
      <c r="O19" s="669">
        <v>5</v>
      </c>
      <c r="P19" s="669" t="s">
        <v>340</v>
      </c>
      <c r="Q19" s="669">
        <v>63</v>
      </c>
      <c r="R19" s="669">
        <v>98</v>
      </c>
      <c r="S19" s="670">
        <f t="shared" si="2"/>
        <v>99.781429296280393</v>
      </c>
      <c r="T19" s="670">
        <f t="shared" si="3"/>
        <v>90.388272676801691</v>
      </c>
    </row>
    <row r="20" spans="1:20" s="164" customFormat="1" ht="11.25">
      <c r="A20" s="666" t="s">
        <v>611</v>
      </c>
      <c r="B20" s="669">
        <v>50647</v>
      </c>
      <c r="C20" s="666">
        <v>50997</v>
      </c>
      <c r="D20" s="666">
        <v>61894</v>
      </c>
      <c r="E20" s="669">
        <v>59133</v>
      </c>
      <c r="F20" s="669">
        <v>59747</v>
      </c>
      <c r="G20" s="666">
        <f t="shared" si="0"/>
        <v>59696</v>
      </c>
      <c r="H20" s="669">
        <v>115</v>
      </c>
      <c r="I20" s="669">
        <v>1851</v>
      </c>
      <c r="J20" s="669">
        <v>1189</v>
      </c>
      <c r="K20" s="669">
        <v>27612</v>
      </c>
      <c r="L20" s="669">
        <v>28929</v>
      </c>
      <c r="M20" s="666">
        <f t="shared" si="1"/>
        <v>51</v>
      </c>
      <c r="N20" s="669">
        <v>1</v>
      </c>
      <c r="O20" s="669">
        <v>1</v>
      </c>
      <c r="P20" s="669">
        <v>3</v>
      </c>
      <c r="Q20" s="669">
        <v>7</v>
      </c>
      <c r="R20" s="669">
        <v>39</v>
      </c>
      <c r="S20" s="670">
        <f t="shared" si="2"/>
        <v>99.914640065610001</v>
      </c>
      <c r="T20" s="670">
        <f t="shared" si="3"/>
        <v>95.539147574886101</v>
      </c>
    </row>
    <row r="21" spans="1:20" s="164" customFormat="1" ht="11.25">
      <c r="A21" s="666" t="s">
        <v>67</v>
      </c>
      <c r="B21" s="666">
        <f>SUM(B6:B20)</f>
        <v>676720</v>
      </c>
      <c r="C21" s="666">
        <f>SUM(C6:C20)</f>
        <v>690810</v>
      </c>
      <c r="D21" s="666">
        <f>SUM(D6:D20)</f>
        <v>817740</v>
      </c>
      <c r="E21" s="666">
        <f t="shared" ref="E21:L21" si="4">SUM(E6:E20)</f>
        <v>742583</v>
      </c>
      <c r="F21" s="666">
        <f t="shared" si="4"/>
        <v>753231</v>
      </c>
      <c r="G21" s="666">
        <f t="shared" si="4"/>
        <v>752855</v>
      </c>
      <c r="H21" s="666">
        <f t="shared" si="4"/>
        <v>4641</v>
      </c>
      <c r="I21" s="666">
        <f t="shared" si="4"/>
        <v>18525</v>
      </c>
      <c r="J21" s="666">
        <f t="shared" si="4"/>
        <v>10440</v>
      </c>
      <c r="K21" s="666">
        <f t="shared" si="4"/>
        <v>367360</v>
      </c>
      <c r="L21" s="666">
        <f t="shared" si="4"/>
        <v>351889</v>
      </c>
      <c r="M21" s="666">
        <f t="shared" ref="M21:R21" si="5" xml:space="preserve"> SUM(M6:M20)</f>
        <v>362</v>
      </c>
      <c r="N21" s="666">
        <f t="shared" si="5"/>
        <v>3</v>
      </c>
      <c r="O21" s="666">
        <f t="shared" si="5"/>
        <v>9</v>
      </c>
      <c r="P21" s="666">
        <f t="shared" si="5"/>
        <v>4</v>
      </c>
      <c r="Q21" s="666">
        <f t="shared" si="5"/>
        <v>169</v>
      </c>
      <c r="R21" s="666">
        <f t="shared" si="5"/>
        <v>177</v>
      </c>
      <c r="S21" s="670">
        <f>G21/F21*100</f>
        <v>99.950081714639992</v>
      </c>
      <c r="T21" s="670">
        <f t="shared" si="3"/>
        <v>90.809181402401734</v>
      </c>
    </row>
    <row r="24" spans="1:20" ht="18">
      <c r="F24" s="672"/>
      <c r="G24" s="35"/>
      <c r="H24" s="35"/>
      <c r="I24" s="35"/>
      <c r="J24" s="35"/>
      <c r="K24" s="35"/>
      <c r="L24" s="35"/>
    </row>
  </sheetData>
  <mergeCells count="10">
    <mergeCell ref="A3:A5"/>
    <mergeCell ref="B3:C4"/>
    <mergeCell ref="D3:T3"/>
    <mergeCell ref="D4:D5"/>
    <mergeCell ref="E4:E5"/>
    <mergeCell ref="F4:F5"/>
    <mergeCell ref="G4:G5"/>
    <mergeCell ref="M4:M5"/>
    <mergeCell ref="S4:S5"/>
    <mergeCell ref="T4:T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7:N57"/>
  <sheetViews>
    <sheetView topLeftCell="A40" workbookViewId="0">
      <selection activeCell="R41" sqref="R41"/>
    </sheetView>
  </sheetViews>
  <sheetFormatPr defaultRowHeight="15"/>
  <cols>
    <col min="1" max="1" width="13.5703125" customWidth="1"/>
    <col min="2" max="2" width="8.5703125" customWidth="1"/>
    <col min="3" max="3" width="6.42578125" customWidth="1"/>
    <col min="4" max="14" width="5.7109375" customWidth="1"/>
    <col min="257" max="257" width="13.5703125" customWidth="1"/>
    <col min="258" max="258" width="8.5703125" customWidth="1"/>
    <col min="259" max="259" width="6.42578125" customWidth="1"/>
    <col min="260" max="270" width="5.7109375" customWidth="1"/>
    <col min="513" max="513" width="13.5703125" customWidth="1"/>
    <col min="514" max="514" width="8.5703125" customWidth="1"/>
    <col min="515" max="515" width="6.42578125" customWidth="1"/>
    <col min="516" max="526" width="5.7109375" customWidth="1"/>
    <col min="769" max="769" width="13.5703125" customWidth="1"/>
    <col min="770" max="770" width="8.5703125" customWidth="1"/>
    <col min="771" max="771" width="6.42578125" customWidth="1"/>
    <col min="772" max="782" width="5.7109375" customWidth="1"/>
    <col min="1025" max="1025" width="13.5703125" customWidth="1"/>
    <col min="1026" max="1026" width="8.5703125" customWidth="1"/>
    <col min="1027" max="1027" width="6.42578125" customWidth="1"/>
    <col min="1028" max="1038" width="5.7109375" customWidth="1"/>
    <col min="1281" max="1281" width="13.5703125" customWidth="1"/>
    <col min="1282" max="1282" width="8.5703125" customWidth="1"/>
    <col min="1283" max="1283" width="6.42578125" customWidth="1"/>
    <col min="1284" max="1294" width="5.7109375" customWidth="1"/>
    <col min="1537" max="1537" width="13.5703125" customWidth="1"/>
    <col min="1538" max="1538" width="8.5703125" customWidth="1"/>
    <col min="1539" max="1539" width="6.42578125" customWidth="1"/>
    <col min="1540" max="1550" width="5.7109375" customWidth="1"/>
    <col min="1793" max="1793" width="13.5703125" customWidth="1"/>
    <col min="1794" max="1794" width="8.5703125" customWidth="1"/>
    <col min="1795" max="1795" width="6.42578125" customWidth="1"/>
    <col min="1796" max="1806" width="5.7109375" customWidth="1"/>
    <col min="2049" max="2049" width="13.5703125" customWidth="1"/>
    <col min="2050" max="2050" width="8.5703125" customWidth="1"/>
    <col min="2051" max="2051" width="6.42578125" customWidth="1"/>
    <col min="2052" max="2062" width="5.7109375" customWidth="1"/>
    <col min="2305" max="2305" width="13.5703125" customWidth="1"/>
    <col min="2306" max="2306" width="8.5703125" customWidth="1"/>
    <col min="2307" max="2307" width="6.42578125" customWidth="1"/>
    <col min="2308" max="2318" width="5.7109375" customWidth="1"/>
    <col min="2561" max="2561" width="13.5703125" customWidth="1"/>
    <col min="2562" max="2562" width="8.5703125" customWidth="1"/>
    <col min="2563" max="2563" width="6.42578125" customWidth="1"/>
    <col min="2564" max="2574" width="5.7109375" customWidth="1"/>
    <col min="2817" max="2817" width="13.5703125" customWidth="1"/>
    <col min="2818" max="2818" width="8.5703125" customWidth="1"/>
    <col min="2819" max="2819" width="6.42578125" customWidth="1"/>
    <col min="2820" max="2830" width="5.7109375" customWidth="1"/>
    <col min="3073" max="3073" width="13.5703125" customWidth="1"/>
    <col min="3074" max="3074" width="8.5703125" customWidth="1"/>
    <col min="3075" max="3075" width="6.42578125" customWidth="1"/>
    <col min="3076" max="3086" width="5.7109375" customWidth="1"/>
    <col min="3329" max="3329" width="13.5703125" customWidth="1"/>
    <col min="3330" max="3330" width="8.5703125" customWidth="1"/>
    <col min="3331" max="3331" width="6.42578125" customWidth="1"/>
    <col min="3332" max="3342" width="5.7109375" customWidth="1"/>
    <col min="3585" max="3585" width="13.5703125" customWidth="1"/>
    <col min="3586" max="3586" width="8.5703125" customWidth="1"/>
    <col min="3587" max="3587" width="6.42578125" customWidth="1"/>
    <col min="3588" max="3598" width="5.7109375" customWidth="1"/>
    <col min="3841" max="3841" width="13.5703125" customWidth="1"/>
    <col min="3842" max="3842" width="8.5703125" customWidth="1"/>
    <col min="3843" max="3843" width="6.42578125" customWidth="1"/>
    <col min="3844" max="3854" width="5.7109375" customWidth="1"/>
    <col min="4097" max="4097" width="13.5703125" customWidth="1"/>
    <col min="4098" max="4098" width="8.5703125" customWidth="1"/>
    <col min="4099" max="4099" width="6.42578125" customWidth="1"/>
    <col min="4100" max="4110" width="5.7109375" customWidth="1"/>
    <col min="4353" max="4353" width="13.5703125" customWidth="1"/>
    <col min="4354" max="4354" width="8.5703125" customWidth="1"/>
    <col min="4355" max="4355" width="6.42578125" customWidth="1"/>
    <col min="4356" max="4366" width="5.7109375" customWidth="1"/>
    <col min="4609" max="4609" width="13.5703125" customWidth="1"/>
    <col min="4610" max="4610" width="8.5703125" customWidth="1"/>
    <col min="4611" max="4611" width="6.42578125" customWidth="1"/>
    <col min="4612" max="4622" width="5.7109375" customWidth="1"/>
    <col min="4865" max="4865" width="13.5703125" customWidth="1"/>
    <col min="4866" max="4866" width="8.5703125" customWidth="1"/>
    <col min="4867" max="4867" width="6.42578125" customWidth="1"/>
    <col min="4868" max="4878" width="5.7109375" customWidth="1"/>
    <col min="5121" max="5121" width="13.5703125" customWidth="1"/>
    <col min="5122" max="5122" width="8.5703125" customWidth="1"/>
    <col min="5123" max="5123" width="6.42578125" customWidth="1"/>
    <col min="5124" max="5134" width="5.7109375" customWidth="1"/>
    <col min="5377" max="5377" width="13.5703125" customWidth="1"/>
    <col min="5378" max="5378" width="8.5703125" customWidth="1"/>
    <col min="5379" max="5379" width="6.42578125" customWidth="1"/>
    <col min="5380" max="5390" width="5.7109375" customWidth="1"/>
    <col min="5633" max="5633" width="13.5703125" customWidth="1"/>
    <col min="5634" max="5634" width="8.5703125" customWidth="1"/>
    <col min="5635" max="5635" width="6.42578125" customWidth="1"/>
    <col min="5636" max="5646" width="5.7109375" customWidth="1"/>
    <col min="5889" max="5889" width="13.5703125" customWidth="1"/>
    <col min="5890" max="5890" width="8.5703125" customWidth="1"/>
    <col min="5891" max="5891" width="6.42578125" customWidth="1"/>
    <col min="5892" max="5902" width="5.7109375" customWidth="1"/>
    <col min="6145" max="6145" width="13.5703125" customWidth="1"/>
    <col min="6146" max="6146" width="8.5703125" customWidth="1"/>
    <col min="6147" max="6147" width="6.42578125" customWidth="1"/>
    <col min="6148" max="6158" width="5.7109375" customWidth="1"/>
    <col min="6401" max="6401" width="13.5703125" customWidth="1"/>
    <col min="6402" max="6402" width="8.5703125" customWidth="1"/>
    <col min="6403" max="6403" width="6.42578125" customWidth="1"/>
    <col min="6404" max="6414" width="5.7109375" customWidth="1"/>
    <col min="6657" max="6657" width="13.5703125" customWidth="1"/>
    <col min="6658" max="6658" width="8.5703125" customWidth="1"/>
    <col min="6659" max="6659" width="6.42578125" customWidth="1"/>
    <col min="6660" max="6670" width="5.7109375" customWidth="1"/>
    <col min="6913" max="6913" width="13.5703125" customWidth="1"/>
    <col min="6914" max="6914" width="8.5703125" customWidth="1"/>
    <col min="6915" max="6915" width="6.42578125" customWidth="1"/>
    <col min="6916" max="6926" width="5.7109375" customWidth="1"/>
    <col min="7169" max="7169" width="13.5703125" customWidth="1"/>
    <col min="7170" max="7170" width="8.5703125" customWidth="1"/>
    <col min="7171" max="7171" width="6.42578125" customWidth="1"/>
    <col min="7172" max="7182" width="5.7109375" customWidth="1"/>
    <col min="7425" max="7425" width="13.5703125" customWidth="1"/>
    <col min="7426" max="7426" width="8.5703125" customWidth="1"/>
    <col min="7427" max="7427" width="6.42578125" customWidth="1"/>
    <col min="7428" max="7438" width="5.7109375" customWidth="1"/>
    <col min="7681" max="7681" width="13.5703125" customWidth="1"/>
    <col min="7682" max="7682" width="8.5703125" customWidth="1"/>
    <col min="7683" max="7683" width="6.42578125" customWidth="1"/>
    <col min="7684" max="7694" width="5.7109375" customWidth="1"/>
    <col min="7937" max="7937" width="13.5703125" customWidth="1"/>
    <col min="7938" max="7938" width="8.5703125" customWidth="1"/>
    <col min="7939" max="7939" width="6.42578125" customWidth="1"/>
    <col min="7940" max="7950" width="5.7109375" customWidth="1"/>
    <col min="8193" max="8193" width="13.5703125" customWidth="1"/>
    <col min="8194" max="8194" width="8.5703125" customWidth="1"/>
    <col min="8195" max="8195" width="6.42578125" customWidth="1"/>
    <col min="8196" max="8206" width="5.7109375" customWidth="1"/>
    <col min="8449" max="8449" width="13.5703125" customWidth="1"/>
    <col min="8450" max="8450" width="8.5703125" customWidth="1"/>
    <col min="8451" max="8451" width="6.42578125" customWidth="1"/>
    <col min="8452" max="8462" width="5.7109375" customWidth="1"/>
    <col min="8705" max="8705" width="13.5703125" customWidth="1"/>
    <col min="8706" max="8706" width="8.5703125" customWidth="1"/>
    <col min="8707" max="8707" width="6.42578125" customWidth="1"/>
    <col min="8708" max="8718" width="5.7109375" customWidth="1"/>
    <col min="8961" max="8961" width="13.5703125" customWidth="1"/>
    <col min="8962" max="8962" width="8.5703125" customWidth="1"/>
    <col min="8963" max="8963" width="6.42578125" customWidth="1"/>
    <col min="8964" max="8974" width="5.7109375" customWidth="1"/>
    <col min="9217" max="9217" width="13.5703125" customWidth="1"/>
    <col min="9218" max="9218" width="8.5703125" customWidth="1"/>
    <col min="9219" max="9219" width="6.42578125" customWidth="1"/>
    <col min="9220" max="9230" width="5.7109375" customWidth="1"/>
    <col min="9473" max="9473" width="13.5703125" customWidth="1"/>
    <col min="9474" max="9474" width="8.5703125" customWidth="1"/>
    <col min="9475" max="9475" width="6.42578125" customWidth="1"/>
    <col min="9476" max="9486" width="5.7109375" customWidth="1"/>
    <col min="9729" max="9729" width="13.5703125" customWidth="1"/>
    <col min="9730" max="9730" width="8.5703125" customWidth="1"/>
    <col min="9731" max="9731" width="6.42578125" customWidth="1"/>
    <col min="9732" max="9742" width="5.7109375" customWidth="1"/>
    <col min="9985" max="9985" width="13.5703125" customWidth="1"/>
    <col min="9986" max="9986" width="8.5703125" customWidth="1"/>
    <col min="9987" max="9987" width="6.42578125" customWidth="1"/>
    <col min="9988" max="9998" width="5.7109375" customWidth="1"/>
    <col min="10241" max="10241" width="13.5703125" customWidth="1"/>
    <col min="10242" max="10242" width="8.5703125" customWidth="1"/>
    <col min="10243" max="10243" width="6.42578125" customWidth="1"/>
    <col min="10244" max="10254" width="5.7109375" customWidth="1"/>
    <col min="10497" max="10497" width="13.5703125" customWidth="1"/>
    <col min="10498" max="10498" width="8.5703125" customWidth="1"/>
    <col min="10499" max="10499" width="6.42578125" customWidth="1"/>
    <col min="10500" max="10510" width="5.7109375" customWidth="1"/>
    <col min="10753" max="10753" width="13.5703125" customWidth="1"/>
    <col min="10754" max="10754" width="8.5703125" customWidth="1"/>
    <col min="10755" max="10755" width="6.42578125" customWidth="1"/>
    <col min="10756" max="10766" width="5.7109375" customWidth="1"/>
    <col min="11009" max="11009" width="13.5703125" customWidth="1"/>
    <col min="11010" max="11010" width="8.5703125" customWidth="1"/>
    <col min="11011" max="11011" width="6.42578125" customWidth="1"/>
    <col min="11012" max="11022" width="5.7109375" customWidth="1"/>
    <col min="11265" max="11265" width="13.5703125" customWidth="1"/>
    <col min="11266" max="11266" width="8.5703125" customWidth="1"/>
    <col min="11267" max="11267" width="6.42578125" customWidth="1"/>
    <col min="11268" max="11278" width="5.7109375" customWidth="1"/>
    <col min="11521" max="11521" width="13.5703125" customWidth="1"/>
    <col min="11522" max="11522" width="8.5703125" customWidth="1"/>
    <col min="11523" max="11523" width="6.42578125" customWidth="1"/>
    <col min="11524" max="11534" width="5.7109375" customWidth="1"/>
    <col min="11777" max="11777" width="13.5703125" customWidth="1"/>
    <col min="11778" max="11778" width="8.5703125" customWidth="1"/>
    <col min="11779" max="11779" width="6.42578125" customWidth="1"/>
    <col min="11780" max="11790" width="5.7109375" customWidth="1"/>
    <col min="12033" max="12033" width="13.5703125" customWidth="1"/>
    <col min="12034" max="12034" width="8.5703125" customWidth="1"/>
    <col min="12035" max="12035" width="6.42578125" customWidth="1"/>
    <col min="12036" max="12046" width="5.7109375" customWidth="1"/>
    <col min="12289" max="12289" width="13.5703125" customWidth="1"/>
    <col min="12290" max="12290" width="8.5703125" customWidth="1"/>
    <col min="12291" max="12291" width="6.42578125" customWidth="1"/>
    <col min="12292" max="12302" width="5.7109375" customWidth="1"/>
    <col min="12545" max="12545" width="13.5703125" customWidth="1"/>
    <col min="12546" max="12546" width="8.5703125" customWidth="1"/>
    <col min="12547" max="12547" width="6.42578125" customWidth="1"/>
    <col min="12548" max="12558" width="5.7109375" customWidth="1"/>
    <col min="12801" max="12801" width="13.5703125" customWidth="1"/>
    <col min="12802" max="12802" width="8.5703125" customWidth="1"/>
    <col min="12803" max="12803" width="6.42578125" customWidth="1"/>
    <col min="12804" max="12814" width="5.7109375" customWidth="1"/>
    <col min="13057" max="13057" width="13.5703125" customWidth="1"/>
    <col min="13058" max="13058" width="8.5703125" customWidth="1"/>
    <col min="13059" max="13059" width="6.42578125" customWidth="1"/>
    <col min="13060" max="13070" width="5.7109375" customWidth="1"/>
    <col min="13313" max="13313" width="13.5703125" customWidth="1"/>
    <col min="13314" max="13314" width="8.5703125" customWidth="1"/>
    <col min="13315" max="13315" width="6.42578125" customWidth="1"/>
    <col min="13316" max="13326" width="5.7109375" customWidth="1"/>
    <col min="13569" max="13569" width="13.5703125" customWidth="1"/>
    <col min="13570" max="13570" width="8.5703125" customWidth="1"/>
    <col min="13571" max="13571" width="6.42578125" customWidth="1"/>
    <col min="13572" max="13582" width="5.7109375" customWidth="1"/>
    <col min="13825" max="13825" width="13.5703125" customWidth="1"/>
    <col min="13826" max="13826" width="8.5703125" customWidth="1"/>
    <col min="13827" max="13827" width="6.42578125" customWidth="1"/>
    <col min="13828" max="13838" width="5.7109375" customWidth="1"/>
    <col min="14081" max="14081" width="13.5703125" customWidth="1"/>
    <col min="14082" max="14082" width="8.5703125" customWidth="1"/>
    <col min="14083" max="14083" width="6.42578125" customWidth="1"/>
    <col min="14084" max="14094" width="5.7109375" customWidth="1"/>
    <col min="14337" max="14337" width="13.5703125" customWidth="1"/>
    <col min="14338" max="14338" width="8.5703125" customWidth="1"/>
    <col min="14339" max="14339" width="6.42578125" customWidth="1"/>
    <col min="14340" max="14350" width="5.7109375" customWidth="1"/>
    <col min="14593" max="14593" width="13.5703125" customWidth="1"/>
    <col min="14594" max="14594" width="8.5703125" customWidth="1"/>
    <col min="14595" max="14595" width="6.42578125" customWidth="1"/>
    <col min="14596" max="14606" width="5.7109375" customWidth="1"/>
    <col min="14849" max="14849" width="13.5703125" customWidth="1"/>
    <col min="14850" max="14850" width="8.5703125" customWidth="1"/>
    <col min="14851" max="14851" width="6.42578125" customWidth="1"/>
    <col min="14852" max="14862" width="5.7109375" customWidth="1"/>
    <col min="15105" max="15105" width="13.5703125" customWidth="1"/>
    <col min="15106" max="15106" width="8.5703125" customWidth="1"/>
    <col min="15107" max="15107" width="6.42578125" customWidth="1"/>
    <col min="15108" max="15118" width="5.7109375" customWidth="1"/>
    <col min="15361" max="15361" width="13.5703125" customWidth="1"/>
    <col min="15362" max="15362" width="8.5703125" customWidth="1"/>
    <col min="15363" max="15363" width="6.42578125" customWidth="1"/>
    <col min="15364" max="15374" width="5.7109375" customWidth="1"/>
    <col min="15617" max="15617" width="13.5703125" customWidth="1"/>
    <col min="15618" max="15618" width="8.5703125" customWidth="1"/>
    <col min="15619" max="15619" width="6.42578125" customWidth="1"/>
    <col min="15620" max="15630" width="5.7109375" customWidth="1"/>
    <col min="15873" max="15873" width="13.5703125" customWidth="1"/>
    <col min="15874" max="15874" width="8.5703125" customWidth="1"/>
    <col min="15875" max="15875" width="6.42578125" customWidth="1"/>
    <col min="15876" max="15886" width="5.7109375" customWidth="1"/>
    <col min="16129" max="16129" width="13.5703125" customWidth="1"/>
    <col min="16130" max="16130" width="8.5703125" customWidth="1"/>
    <col min="16131" max="16131" width="6.42578125" customWidth="1"/>
    <col min="16132" max="16142" width="5.7109375" customWidth="1"/>
  </cols>
  <sheetData>
    <row r="37" spans="1:14" ht="18" customHeight="1">
      <c r="A37" s="673" t="s">
        <v>612</v>
      </c>
      <c r="B37" s="673"/>
      <c r="C37" s="673"/>
      <c r="D37" s="673"/>
      <c r="E37" s="673"/>
      <c r="F37" s="673"/>
      <c r="G37" s="673"/>
      <c r="H37" s="673"/>
      <c r="I37" s="673"/>
      <c r="J37" s="673"/>
      <c r="K37" s="673"/>
      <c r="L37" s="673"/>
      <c r="M37" s="673"/>
      <c r="N37" s="673"/>
    </row>
    <row r="38" spans="1:14">
      <c r="A38" s="674" t="s">
        <v>613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</row>
    <row r="39" spans="1:14">
      <c r="A39" s="674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</row>
    <row r="40" spans="1:14" ht="29.25" customHeight="1">
      <c r="A40" s="675" t="s">
        <v>333</v>
      </c>
      <c r="B40" s="480" t="s">
        <v>614</v>
      </c>
      <c r="C40" s="676" t="s">
        <v>615</v>
      </c>
      <c r="D40" s="677"/>
      <c r="E40" s="677"/>
      <c r="F40" s="677"/>
      <c r="G40" s="677"/>
      <c r="H40" s="678"/>
      <c r="I40" s="676" t="s">
        <v>616</v>
      </c>
      <c r="J40" s="677"/>
      <c r="K40" s="677"/>
      <c r="L40" s="677"/>
      <c r="M40" s="677"/>
      <c r="N40" s="678"/>
    </row>
    <row r="41" spans="1:14" ht="45.75" customHeight="1">
      <c r="A41" s="679"/>
      <c r="B41" s="481"/>
      <c r="C41" s="307" t="s">
        <v>147</v>
      </c>
      <c r="D41" s="307" t="s">
        <v>617</v>
      </c>
      <c r="E41" s="307" t="s">
        <v>618</v>
      </c>
      <c r="F41" s="307" t="s">
        <v>619</v>
      </c>
      <c r="G41" s="307" t="s">
        <v>620</v>
      </c>
      <c r="H41" s="307" t="s">
        <v>621</v>
      </c>
      <c r="I41" s="307" t="s">
        <v>147</v>
      </c>
      <c r="J41" s="307" t="s">
        <v>617</v>
      </c>
      <c r="K41" s="307" t="s">
        <v>618</v>
      </c>
      <c r="L41" s="307" t="s">
        <v>619</v>
      </c>
      <c r="M41" s="307" t="s">
        <v>620</v>
      </c>
      <c r="N41" s="307" t="s">
        <v>621</v>
      </c>
    </row>
    <row r="42" spans="1:14" ht="15.75" customHeight="1">
      <c r="A42" s="680" t="s">
        <v>51</v>
      </c>
      <c r="B42" s="681">
        <v>1180</v>
      </c>
      <c r="C42" s="681">
        <f>SUM(D42:H42)</f>
        <v>54</v>
      </c>
      <c r="D42" s="682">
        <v>0</v>
      </c>
      <c r="E42" s="682">
        <v>0</v>
      </c>
      <c r="F42" s="682">
        <v>14</v>
      </c>
      <c r="G42" s="682">
        <v>26</v>
      </c>
      <c r="H42" s="682">
        <v>14</v>
      </c>
      <c r="I42" s="683">
        <f>N42+M42+L42+K42+J42</f>
        <v>2</v>
      </c>
      <c r="J42" s="683">
        <v>0</v>
      </c>
      <c r="K42" s="683">
        <v>0</v>
      </c>
      <c r="L42" s="683">
        <v>2</v>
      </c>
      <c r="M42" s="683">
        <v>0</v>
      </c>
      <c r="N42" s="683">
        <v>0</v>
      </c>
    </row>
    <row r="43" spans="1:14" ht="15.75" customHeight="1">
      <c r="A43" s="680" t="s">
        <v>52</v>
      </c>
      <c r="B43" s="681">
        <v>338</v>
      </c>
      <c r="C43" s="681">
        <f t="shared" ref="C43:C56" si="0">SUM(D43:H43)</f>
        <v>0</v>
      </c>
      <c r="D43" s="682">
        <v>0</v>
      </c>
      <c r="E43" s="682">
        <v>0</v>
      </c>
      <c r="F43" s="682">
        <v>0</v>
      </c>
      <c r="G43" s="682">
        <v>0</v>
      </c>
      <c r="H43" s="682">
        <v>0</v>
      </c>
      <c r="I43" s="683">
        <f t="shared" ref="I43:I56" si="1">N43+M43+L43+K43+J43</f>
        <v>0</v>
      </c>
      <c r="J43" s="683">
        <v>0</v>
      </c>
      <c r="K43" s="683">
        <v>0</v>
      </c>
      <c r="L43" s="683">
        <v>0</v>
      </c>
      <c r="M43" s="683">
        <v>0</v>
      </c>
      <c r="N43" s="683">
        <v>0</v>
      </c>
    </row>
    <row r="44" spans="1:14" ht="15.75" customHeight="1">
      <c r="A44" s="680" t="s">
        <v>622</v>
      </c>
      <c r="B44" s="681">
        <v>692</v>
      </c>
      <c r="C44" s="681">
        <f t="shared" si="0"/>
        <v>286</v>
      </c>
      <c r="D44" s="682">
        <v>1</v>
      </c>
      <c r="E44" s="682">
        <v>4</v>
      </c>
      <c r="F44" s="682">
        <v>6</v>
      </c>
      <c r="G44" s="682">
        <v>147</v>
      </c>
      <c r="H44" s="682">
        <v>128</v>
      </c>
      <c r="I44" s="683">
        <f t="shared" si="1"/>
        <v>76</v>
      </c>
      <c r="J44" s="683">
        <v>0</v>
      </c>
      <c r="K44" s="683">
        <v>0</v>
      </c>
      <c r="L44" s="683">
        <v>0</v>
      </c>
      <c r="M44" s="683">
        <v>41</v>
      </c>
      <c r="N44" s="683">
        <v>35</v>
      </c>
    </row>
    <row r="45" spans="1:14" ht="15.75" customHeight="1">
      <c r="A45" s="680" t="s">
        <v>54</v>
      </c>
      <c r="B45" s="681">
        <v>89</v>
      </c>
      <c r="C45" s="681">
        <f t="shared" si="0"/>
        <v>50</v>
      </c>
      <c r="D45" s="682">
        <v>1</v>
      </c>
      <c r="E45" s="682">
        <v>1</v>
      </c>
      <c r="F45" s="682">
        <v>7</v>
      </c>
      <c r="G45" s="682">
        <v>19</v>
      </c>
      <c r="H45" s="682">
        <v>22</v>
      </c>
      <c r="I45" s="683">
        <f t="shared" si="1"/>
        <v>21</v>
      </c>
      <c r="J45" s="683">
        <v>1</v>
      </c>
      <c r="K45" s="683">
        <v>1</v>
      </c>
      <c r="L45" s="683">
        <v>7</v>
      </c>
      <c r="M45" s="683">
        <v>3</v>
      </c>
      <c r="N45" s="683">
        <v>9</v>
      </c>
    </row>
    <row r="46" spans="1:14" ht="15.75" customHeight="1">
      <c r="A46" s="680" t="s">
        <v>55</v>
      </c>
      <c r="B46" s="681">
        <v>845</v>
      </c>
      <c r="C46" s="681">
        <f t="shared" si="0"/>
        <v>14</v>
      </c>
      <c r="D46" s="683">
        <v>0</v>
      </c>
      <c r="E46" s="683">
        <v>0</v>
      </c>
      <c r="F46" s="683">
        <v>0</v>
      </c>
      <c r="G46" s="683">
        <v>14</v>
      </c>
      <c r="H46" s="683">
        <v>0</v>
      </c>
      <c r="I46" s="683">
        <f t="shared" si="1"/>
        <v>8</v>
      </c>
      <c r="J46" s="683">
        <v>0</v>
      </c>
      <c r="K46" s="683">
        <v>0</v>
      </c>
      <c r="L46" s="683">
        <v>8</v>
      </c>
      <c r="M46" s="683">
        <v>0</v>
      </c>
      <c r="N46" s="683">
        <v>0</v>
      </c>
    </row>
    <row r="47" spans="1:14" ht="15.75" customHeight="1">
      <c r="A47" s="680" t="s">
        <v>56</v>
      </c>
      <c r="B47" s="681">
        <v>237</v>
      </c>
      <c r="C47" s="681">
        <f t="shared" si="0"/>
        <v>0</v>
      </c>
      <c r="D47" s="683">
        <f t="shared" ref="D47:H49" si="2">I47+H47+G47+F47+E47</f>
        <v>0</v>
      </c>
      <c r="E47" s="683">
        <f t="shared" si="2"/>
        <v>0</v>
      </c>
      <c r="F47" s="683">
        <f t="shared" si="2"/>
        <v>0</v>
      </c>
      <c r="G47" s="683">
        <f t="shared" si="2"/>
        <v>0</v>
      </c>
      <c r="H47" s="683">
        <f t="shared" si="2"/>
        <v>0</v>
      </c>
      <c r="I47" s="683">
        <f t="shared" si="1"/>
        <v>0</v>
      </c>
      <c r="J47" s="683">
        <v>0</v>
      </c>
      <c r="K47" s="683">
        <v>0</v>
      </c>
      <c r="L47" s="683">
        <v>0</v>
      </c>
      <c r="M47" s="683">
        <v>0</v>
      </c>
      <c r="N47" s="683">
        <v>0</v>
      </c>
    </row>
    <row r="48" spans="1:14" ht="15.75" customHeight="1">
      <c r="A48" s="680" t="s">
        <v>57</v>
      </c>
      <c r="B48" s="681">
        <v>45</v>
      </c>
      <c r="C48" s="681">
        <f t="shared" si="0"/>
        <v>68</v>
      </c>
      <c r="D48" s="683">
        <v>0</v>
      </c>
      <c r="E48" s="683">
        <v>3</v>
      </c>
      <c r="F48" s="683">
        <v>0</v>
      </c>
      <c r="G48" s="683">
        <v>45</v>
      </c>
      <c r="H48" s="683">
        <v>20</v>
      </c>
      <c r="I48" s="683">
        <f t="shared" si="1"/>
        <v>10</v>
      </c>
      <c r="J48" s="684">
        <v>0</v>
      </c>
      <c r="K48" s="684">
        <v>0</v>
      </c>
      <c r="L48" s="684">
        <v>0</v>
      </c>
      <c r="M48" s="684">
        <v>10</v>
      </c>
      <c r="N48" s="684">
        <v>0</v>
      </c>
    </row>
    <row r="49" spans="1:14" ht="15.75" customHeight="1">
      <c r="A49" s="680" t="s">
        <v>58</v>
      </c>
      <c r="B49" s="681">
        <v>193</v>
      </c>
      <c r="C49" s="681">
        <f t="shared" si="0"/>
        <v>0</v>
      </c>
      <c r="D49" s="683">
        <f t="shared" si="2"/>
        <v>0</v>
      </c>
      <c r="E49" s="683">
        <f t="shared" si="2"/>
        <v>0</v>
      </c>
      <c r="F49" s="683">
        <f t="shared" si="2"/>
        <v>0</v>
      </c>
      <c r="G49" s="683">
        <f t="shared" si="2"/>
        <v>0</v>
      </c>
      <c r="H49" s="683">
        <f t="shared" si="2"/>
        <v>0</v>
      </c>
      <c r="I49" s="683">
        <f t="shared" si="1"/>
        <v>0</v>
      </c>
      <c r="J49" s="684">
        <v>0</v>
      </c>
      <c r="K49" s="684">
        <v>0</v>
      </c>
      <c r="L49" s="684">
        <v>0</v>
      </c>
      <c r="M49" s="684">
        <v>0</v>
      </c>
      <c r="N49" s="684">
        <v>0</v>
      </c>
    </row>
    <row r="50" spans="1:14" ht="15.75" customHeight="1">
      <c r="A50" s="680" t="s">
        <v>59</v>
      </c>
      <c r="B50" s="681">
        <v>0</v>
      </c>
      <c r="C50" s="681">
        <f t="shared" si="0"/>
        <v>2</v>
      </c>
      <c r="D50" s="683">
        <v>0</v>
      </c>
      <c r="E50" s="683">
        <v>0</v>
      </c>
      <c r="F50" s="682">
        <v>2</v>
      </c>
      <c r="G50" s="682">
        <v>0</v>
      </c>
      <c r="H50" s="682">
        <v>0</v>
      </c>
      <c r="I50" s="683">
        <f t="shared" si="1"/>
        <v>2</v>
      </c>
      <c r="J50" s="684">
        <v>0</v>
      </c>
      <c r="K50" s="684">
        <v>0</v>
      </c>
      <c r="L50" s="684">
        <v>2</v>
      </c>
      <c r="M50" s="684">
        <v>0</v>
      </c>
      <c r="N50" s="684">
        <v>0</v>
      </c>
    </row>
    <row r="51" spans="1:14" ht="15.75" customHeight="1">
      <c r="A51" s="680" t="s">
        <v>623</v>
      </c>
      <c r="B51" s="681">
        <v>252</v>
      </c>
      <c r="C51" s="681">
        <f t="shared" si="0"/>
        <v>44</v>
      </c>
      <c r="D51" s="682">
        <v>1</v>
      </c>
      <c r="E51" s="682">
        <v>2</v>
      </c>
      <c r="F51" s="682">
        <v>2</v>
      </c>
      <c r="G51" s="682">
        <v>21</v>
      </c>
      <c r="H51" s="682">
        <v>18</v>
      </c>
      <c r="I51" s="683">
        <f t="shared" si="1"/>
        <v>16</v>
      </c>
      <c r="J51" s="684">
        <v>0</v>
      </c>
      <c r="K51" s="684">
        <v>0</v>
      </c>
      <c r="L51" s="684">
        <v>0</v>
      </c>
      <c r="M51" s="684">
        <v>14</v>
      </c>
      <c r="N51" s="684">
        <v>2</v>
      </c>
    </row>
    <row r="52" spans="1:14" ht="15.75" customHeight="1">
      <c r="A52" s="680" t="s">
        <v>61</v>
      </c>
      <c r="B52" s="681">
        <v>17</v>
      </c>
      <c r="C52" s="681">
        <f t="shared" si="0"/>
        <v>9</v>
      </c>
      <c r="D52" s="682">
        <v>0</v>
      </c>
      <c r="E52" s="682">
        <v>0</v>
      </c>
      <c r="F52" s="682">
        <v>1</v>
      </c>
      <c r="G52" s="682">
        <v>2</v>
      </c>
      <c r="H52" s="682">
        <v>6</v>
      </c>
      <c r="I52" s="683">
        <f t="shared" si="1"/>
        <v>7</v>
      </c>
      <c r="J52" s="684">
        <v>0</v>
      </c>
      <c r="K52" s="684">
        <v>0</v>
      </c>
      <c r="L52" s="684">
        <v>1</v>
      </c>
      <c r="M52" s="684">
        <v>0</v>
      </c>
      <c r="N52" s="684">
        <v>6</v>
      </c>
    </row>
    <row r="53" spans="1:14" ht="15.75" customHeight="1">
      <c r="A53" s="680" t="s">
        <v>62</v>
      </c>
      <c r="B53" s="681">
        <v>13</v>
      </c>
      <c r="C53" s="681">
        <f t="shared" si="0"/>
        <v>5</v>
      </c>
      <c r="D53" s="682">
        <v>2</v>
      </c>
      <c r="E53" s="682">
        <v>0</v>
      </c>
      <c r="F53" s="682">
        <v>3</v>
      </c>
      <c r="G53" s="682">
        <v>0</v>
      </c>
      <c r="H53" s="682">
        <v>0</v>
      </c>
      <c r="I53" s="683">
        <f t="shared" si="1"/>
        <v>5</v>
      </c>
      <c r="J53" s="684">
        <v>2</v>
      </c>
      <c r="K53" s="684">
        <v>0</v>
      </c>
      <c r="L53" s="684">
        <v>3</v>
      </c>
      <c r="M53" s="684">
        <v>0</v>
      </c>
      <c r="N53" s="684">
        <v>0</v>
      </c>
    </row>
    <row r="54" spans="1:14" ht="15.75" customHeight="1">
      <c r="A54" s="680" t="s">
        <v>63</v>
      </c>
      <c r="B54" s="681">
        <v>0</v>
      </c>
      <c r="C54" s="681">
        <f t="shared" si="0"/>
        <v>4</v>
      </c>
      <c r="D54" s="682">
        <v>1</v>
      </c>
      <c r="E54" s="682">
        <v>1</v>
      </c>
      <c r="F54" s="682">
        <v>2</v>
      </c>
      <c r="G54" s="682">
        <v>0</v>
      </c>
      <c r="H54" s="682">
        <v>0</v>
      </c>
      <c r="I54" s="683">
        <f t="shared" si="1"/>
        <v>4</v>
      </c>
      <c r="J54" s="684">
        <v>1</v>
      </c>
      <c r="K54" s="684">
        <v>1</v>
      </c>
      <c r="L54" s="684">
        <v>2</v>
      </c>
      <c r="M54" s="684">
        <v>0</v>
      </c>
      <c r="N54" s="684">
        <v>0</v>
      </c>
    </row>
    <row r="55" spans="1:14" ht="15.75" customHeight="1">
      <c r="A55" s="680" t="s">
        <v>64</v>
      </c>
      <c r="B55" s="681">
        <v>114</v>
      </c>
      <c r="C55" s="681">
        <f t="shared" si="0"/>
        <v>79</v>
      </c>
      <c r="D55" s="682">
        <v>0</v>
      </c>
      <c r="E55" s="682">
        <v>3</v>
      </c>
      <c r="F55" s="682">
        <v>2</v>
      </c>
      <c r="G55" s="682">
        <v>6</v>
      </c>
      <c r="H55" s="682">
        <v>68</v>
      </c>
      <c r="I55" s="683">
        <f t="shared" si="1"/>
        <v>21</v>
      </c>
      <c r="J55" s="684">
        <v>0</v>
      </c>
      <c r="K55" s="684">
        <v>3</v>
      </c>
      <c r="L55" s="684">
        <v>2</v>
      </c>
      <c r="M55" s="684">
        <v>5</v>
      </c>
      <c r="N55" s="684">
        <v>11</v>
      </c>
    </row>
    <row r="56" spans="1:14" ht="15.75" customHeight="1">
      <c r="A56" s="680" t="s">
        <v>65</v>
      </c>
      <c r="B56" s="681">
        <v>311</v>
      </c>
      <c r="C56" s="681">
        <f t="shared" si="0"/>
        <v>97</v>
      </c>
      <c r="D56" s="682">
        <v>0</v>
      </c>
      <c r="E56" s="682">
        <v>0</v>
      </c>
      <c r="F56" s="682">
        <v>6</v>
      </c>
      <c r="G56" s="682">
        <v>40</v>
      </c>
      <c r="H56" s="682">
        <v>51</v>
      </c>
      <c r="I56" s="683">
        <f t="shared" si="1"/>
        <v>2</v>
      </c>
      <c r="J56" s="684">
        <v>0</v>
      </c>
      <c r="K56" s="684">
        <v>0</v>
      </c>
      <c r="L56" s="684">
        <v>2</v>
      </c>
      <c r="M56" s="684">
        <v>0</v>
      </c>
      <c r="N56" s="684">
        <v>0</v>
      </c>
    </row>
    <row r="57" spans="1:14" ht="15.75" customHeight="1">
      <c r="A57" s="680" t="s">
        <v>101</v>
      </c>
      <c r="B57" s="681">
        <v>4326</v>
      </c>
      <c r="C57" s="681">
        <f t="shared" ref="C57:H57" si="3">SUM(C42:C56)</f>
        <v>712</v>
      </c>
      <c r="D57" s="681">
        <f t="shared" si="3"/>
        <v>6</v>
      </c>
      <c r="E57" s="681">
        <f t="shared" si="3"/>
        <v>14</v>
      </c>
      <c r="F57" s="681">
        <f t="shared" si="3"/>
        <v>45</v>
      </c>
      <c r="G57" s="681">
        <f t="shared" si="3"/>
        <v>320</v>
      </c>
      <c r="H57" s="681">
        <f t="shared" si="3"/>
        <v>327</v>
      </c>
      <c r="I57" s="683">
        <f t="shared" ref="I57:N57" si="4">SUM(I42:I56)</f>
        <v>174</v>
      </c>
      <c r="J57" s="683">
        <f t="shared" si="4"/>
        <v>4</v>
      </c>
      <c r="K57" s="683">
        <f t="shared" si="4"/>
        <v>5</v>
      </c>
      <c r="L57" s="683">
        <f t="shared" si="4"/>
        <v>29</v>
      </c>
      <c r="M57" s="683">
        <f t="shared" si="4"/>
        <v>73</v>
      </c>
      <c r="N57" s="683">
        <f t="shared" si="4"/>
        <v>63</v>
      </c>
    </row>
  </sheetData>
  <mergeCells count="5">
    <mergeCell ref="A37:N37"/>
    <mergeCell ref="A40:A41"/>
    <mergeCell ref="B40:B41"/>
    <mergeCell ref="C40:H40"/>
    <mergeCell ref="I40:N4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C41"/>
  <sheetViews>
    <sheetView tabSelected="1" topLeftCell="A31" workbookViewId="0">
      <selection activeCell="E46" sqref="E46"/>
    </sheetView>
  </sheetViews>
  <sheetFormatPr defaultRowHeight="15"/>
  <cols>
    <col min="1" max="1" width="40.140625" customWidth="1"/>
    <col min="2" max="2" width="26.5703125" customWidth="1"/>
    <col min="3" max="3" width="24" customWidth="1"/>
  </cols>
  <sheetData>
    <row r="17" spans="1:3" ht="20.25" customHeight="1"/>
    <row r="18" spans="1:3" ht="20.25" customHeight="1"/>
    <row r="19" spans="1:3" ht="20.25" customHeight="1"/>
    <row r="20" spans="1:3" ht="20.25" customHeight="1"/>
    <row r="21" spans="1:3" ht="20.25" customHeight="1"/>
    <row r="22" spans="1:3" ht="20.25" customHeight="1"/>
    <row r="23" spans="1:3" ht="20.25" customHeight="1"/>
    <row r="24" spans="1:3" ht="20.25" customHeight="1"/>
    <row r="25" spans="1:3" ht="20.25" customHeight="1"/>
    <row r="26" spans="1:3" ht="15.75">
      <c r="A26" s="601" t="s">
        <v>624</v>
      </c>
      <c r="B26" s="601"/>
      <c r="C26" s="601"/>
    </row>
    <row r="27" spans="1:3" ht="23.25" customHeight="1">
      <c r="A27" s="685">
        <v>41920</v>
      </c>
      <c r="C27" t="s">
        <v>625</v>
      </c>
    </row>
    <row r="28" spans="1:3" ht="38.25" customHeight="1">
      <c r="A28" s="686" t="s">
        <v>626</v>
      </c>
      <c r="B28" s="686" t="s">
        <v>627</v>
      </c>
      <c r="C28" s="686" t="s">
        <v>628</v>
      </c>
    </row>
    <row r="29" spans="1:3" ht="18" customHeight="1">
      <c r="A29" s="687" t="s">
        <v>629</v>
      </c>
      <c r="B29" s="688">
        <v>3687600</v>
      </c>
      <c r="C29" s="688">
        <v>1723000</v>
      </c>
    </row>
    <row r="30" spans="1:3" ht="18" customHeight="1">
      <c r="A30" s="687" t="s">
        <v>630</v>
      </c>
      <c r="B30" s="688">
        <v>2082000</v>
      </c>
      <c r="C30" s="688">
        <v>895000</v>
      </c>
    </row>
    <row r="31" spans="1:3" ht="18" customHeight="1">
      <c r="A31" s="687" t="s">
        <v>631</v>
      </c>
      <c r="B31" s="688">
        <v>301850</v>
      </c>
      <c r="C31" s="688">
        <v>296758</v>
      </c>
    </row>
    <row r="32" spans="1:3" ht="18" customHeight="1">
      <c r="A32" s="687" t="s">
        <v>632</v>
      </c>
      <c r="B32" s="688">
        <v>376000</v>
      </c>
      <c r="C32" s="688">
        <v>26000</v>
      </c>
    </row>
    <row r="33" spans="1:3" ht="18" customHeight="1">
      <c r="A33" s="687" t="s">
        <v>633</v>
      </c>
      <c r="B33" s="688">
        <v>400000</v>
      </c>
      <c r="C33" s="688">
        <v>400000</v>
      </c>
    </row>
    <row r="34" spans="1:3" ht="18" customHeight="1">
      <c r="A34" s="687" t="s">
        <v>634</v>
      </c>
      <c r="B34" s="688">
        <v>1136623</v>
      </c>
      <c r="C34" s="688">
        <v>626623</v>
      </c>
    </row>
    <row r="35" spans="1:3" ht="18" customHeight="1">
      <c r="A35" s="687" t="s">
        <v>635</v>
      </c>
      <c r="B35" s="688">
        <v>324674</v>
      </c>
      <c r="C35" s="688">
        <v>230784</v>
      </c>
    </row>
    <row r="36" spans="1:3" ht="18" customHeight="1">
      <c r="A36" s="687" t="s">
        <v>636</v>
      </c>
      <c r="B36" s="688">
        <v>835244</v>
      </c>
      <c r="C36" s="688">
        <v>405504</v>
      </c>
    </row>
    <row r="37" spans="1:3" ht="18" customHeight="1">
      <c r="A37" s="687" t="s">
        <v>637</v>
      </c>
      <c r="B37" s="688">
        <v>123662</v>
      </c>
      <c r="C37" s="688">
        <v>58676</v>
      </c>
    </row>
    <row r="38" spans="1:3" ht="18" customHeight="1">
      <c r="A38" s="687" t="s">
        <v>638</v>
      </c>
      <c r="B38" s="688">
        <v>1500000</v>
      </c>
      <c r="C38" s="688">
        <v>1500000</v>
      </c>
    </row>
    <row r="39" spans="1:3" ht="18" customHeight="1">
      <c r="A39" s="687" t="s">
        <v>639</v>
      </c>
      <c r="B39" s="688">
        <v>418534</v>
      </c>
      <c r="C39" s="688">
        <v>210811</v>
      </c>
    </row>
    <row r="40" spans="1:3" ht="18" customHeight="1">
      <c r="A40" s="689" t="s">
        <v>640</v>
      </c>
      <c r="B40" s="690">
        <v>922236</v>
      </c>
      <c r="C40" s="690">
        <v>790238</v>
      </c>
    </row>
    <row r="41" spans="1:3">
      <c r="A41" s="691" t="s">
        <v>641</v>
      </c>
      <c r="B41" s="692">
        <f>SUM(B29:B40)</f>
        <v>12108423</v>
      </c>
      <c r="C41" s="692">
        <f>SUM(C29:C40)</f>
        <v>7163394</v>
      </c>
    </row>
  </sheetData>
  <mergeCells count="1">
    <mergeCell ref="A26:C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XFD1048576"/>
    </sheetView>
  </sheetViews>
  <sheetFormatPr defaultRowHeight="15"/>
  <cols>
    <col min="1" max="1" width="48.85546875" style="48" customWidth="1"/>
    <col min="2" max="2" width="12.28515625" style="48" customWidth="1"/>
    <col min="3" max="3" width="11" style="48" customWidth="1"/>
    <col min="4" max="4" width="12.140625" style="48" customWidth="1"/>
    <col min="5" max="5" width="8.28515625" style="48" customWidth="1"/>
    <col min="6" max="6" width="7.140625" style="48" customWidth="1"/>
    <col min="7" max="256" width="9.140625" style="48"/>
    <col min="257" max="257" width="48.85546875" style="48" customWidth="1"/>
    <col min="258" max="258" width="12.28515625" style="48" customWidth="1"/>
    <col min="259" max="259" width="11" style="48" customWidth="1"/>
    <col min="260" max="260" width="12.140625" style="48" customWidth="1"/>
    <col min="261" max="261" width="8.28515625" style="48" customWidth="1"/>
    <col min="262" max="262" width="7.140625" style="48" customWidth="1"/>
    <col min="263" max="512" width="9.140625" style="48"/>
    <col min="513" max="513" width="48.85546875" style="48" customWidth="1"/>
    <col min="514" max="514" width="12.28515625" style="48" customWidth="1"/>
    <col min="515" max="515" width="11" style="48" customWidth="1"/>
    <col min="516" max="516" width="12.140625" style="48" customWidth="1"/>
    <col min="517" max="517" width="8.28515625" style="48" customWidth="1"/>
    <col min="518" max="518" width="7.140625" style="48" customWidth="1"/>
    <col min="519" max="768" width="9.140625" style="48"/>
    <col min="769" max="769" width="48.85546875" style="48" customWidth="1"/>
    <col min="770" max="770" width="12.28515625" style="48" customWidth="1"/>
    <col min="771" max="771" width="11" style="48" customWidth="1"/>
    <col min="772" max="772" width="12.140625" style="48" customWidth="1"/>
    <col min="773" max="773" width="8.28515625" style="48" customWidth="1"/>
    <col min="774" max="774" width="7.140625" style="48" customWidth="1"/>
    <col min="775" max="1024" width="9.140625" style="48"/>
    <col min="1025" max="1025" width="48.85546875" style="48" customWidth="1"/>
    <col min="1026" max="1026" width="12.28515625" style="48" customWidth="1"/>
    <col min="1027" max="1027" width="11" style="48" customWidth="1"/>
    <col min="1028" max="1028" width="12.140625" style="48" customWidth="1"/>
    <col min="1029" max="1029" width="8.28515625" style="48" customWidth="1"/>
    <col min="1030" max="1030" width="7.140625" style="48" customWidth="1"/>
    <col min="1031" max="1280" width="9.140625" style="48"/>
    <col min="1281" max="1281" width="48.85546875" style="48" customWidth="1"/>
    <col min="1282" max="1282" width="12.28515625" style="48" customWidth="1"/>
    <col min="1283" max="1283" width="11" style="48" customWidth="1"/>
    <col min="1284" max="1284" width="12.140625" style="48" customWidth="1"/>
    <col min="1285" max="1285" width="8.28515625" style="48" customWidth="1"/>
    <col min="1286" max="1286" width="7.140625" style="48" customWidth="1"/>
    <col min="1287" max="1536" width="9.140625" style="48"/>
    <col min="1537" max="1537" width="48.85546875" style="48" customWidth="1"/>
    <col min="1538" max="1538" width="12.28515625" style="48" customWidth="1"/>
    <col min="1539" max="1539" width="11" style="48" customWidth="1"/>
    <col min="1540" max="1540" width="12.140625" style="48" customWidth="1"/>
    <col min="1541" max="1541" width="8.28515625" style="48" customWidth="1"/>
    <col min="1542" max="1542" width="7.140625" style="48" customWidth="1"/>
    <col min="1543" max="1792" width="9.140625" style="48"/>
    <col min="1793" max="1793" width="48.85546875" style="48" customWidth="1"/>
    <col min="1794" max="1794" width="12.28515625" style="48" customWidth="1"/>
    <col min="1795" max="1795" width="11" style="48" customWidth="1"/>
    <col min="1796" max="1796" width="12.140625" style="48" customWidth="1"/>
    <col min="1797" max="1797" width="8.28515625" style="48" customWidth="1"/>
    <col min="1798" max="1798" width="7.140625" style="48" customWidth="1"/>
    <col min="1799" max="2048" width="9.140625" style="48"/>
    <col min="2049" max="2049" width="48.85546875" style="48" customWidth="1"/>
    <col min="2050" max="2050" width="12.28515625" style="48" customWidth="1"/>
    <col min="2051" max="2051" width="11" style="48" customWidth="1"/>
    <col min="2052" max="2052" width="12.140625" style="48" customWidth="1"/>
    <col min="2053" max="2053" width="8.28515625" style="48" customWidth="1"/>
    <col min="2054" max="2054" width="7.140625" style="48" customWidth="1"/>
    <col min="2055" max="2304" width="9.140625" style="48"/>
    <col min="2305" max="2305" width="48.85546875" style="48" customWidth="1"/>
    <col min="2306" max="2306" width="12.28515625" style="48" customWidth="1"/>
    <col min="2307" max="2307" width="11" style="48" customWidth="1"/>
    <col min="2308" max="2308" width="12.140625" style="48" customWidth="1"/>
    <col min="2309" max="2309" width="8.28515625" style="48" customWidth="1"/>
    <col min="2310" max="2310" width="7.140625" style="48" customWidth="1"/>
    <col min="2311" max="2560" width="9.140625" style="48"/>
    <col min="2561" max="2561" width="48.85546875" style="48" customWidth="1"/>
    <col min="2562" max="2562" width="12.28515625" style="48" customWidth="1"/>
    <col min="2563" max="2563" width="11" style="48" customWidth="1"/>
    <col min="2564" max="2564" width="12.140625" style="48" customWidth="1"/>
    <col min="2565" max="2565" width="8.28515625" style="48" customWidth="1"/>
    <col min="2566" max="2566" width="7.140625" style="48" customWidth="1"/>
    <col min="2567" max="2816" width="9.140625" style="48"/>
    <col min="2817" max="2817" width="48.85546875" style="48" customWidth="1"/>
    <col min="2818" max="2818" width="12.28515625" style="48" customWidth="1"/>
    <col min="2819" max="2819" width="11" style="48" customWidth="1"/>
    <col min="2820" max="2820" width="12.140625" style="48" customWidth="1"/>
    <col min="2821" max="2821" width="8.28515625" style="48" customWidth="1"/>
    <col min="2822" max="2822" width="7.140625" style="48" customWidth="1"/>
    <col min="2823" max="3072" width="9.140625" style="48"/>
    <col min="3073" max="3073" width="48.85546875" style="48" customWidth="1"/>
    <col min="3074" max="3074" width="12.28515625" style="48" customWidth="1"/>
    <col min="3075" max="3075" width="11" style="48" customWidth="1"/>
    <col min="3076" max="3076" width="12.140625" style="48" customWidth="1"/>
    <col min="3077" max="3077" width="8.28515625" style="48" customWidth="1"/>
    <col min="3078" max="3078" width="7.140625" style="48" customWidth="1"/>
    <col min="3079" max="3328" width="9.140625" style="48"/>
    <col min="3329" max="3329" width="48.85546875" style="48" customWidth="1"/>
    <col min="3330" max="3330" width="12.28515625" style="48" customWidth="1"/>
    <col min="3331" max="3331" width="11" style="48" customWidth="1"/>
    <col min="3332" max="3332" width="12.140625" style="48" customWidth="1"/>
    <col min="3333" max="3333" width="8.28515625" style="48" customWidth="1"/>
    <col min="3334" max="3334" width="7.140625" style="48" customWidth="1"/>
    <col min="3335" max="3584" width="9.140625" style="48"/>
    <col min="3585" max="3585" width="48.85546875" style="48" customWidth="1"/>
    <col min="3586" max="3586" width="12.28515625" style="48" customWidth="1"/>
    <col min="3587" max="3587" width="11" style="48" customWidth="1"/>
    <col min="3588" max="3588" width="12.140625" style="48" customWidth="1"/>
    <col min="3589" max="3589" width="8.28515625" style="48" customWidth="1"/>
    <col min="3590" max="3590" width="7.140625" style="48" customWidth="1"/>
    <col min="3591" max="3840" width="9.140625" style="48"/>
    <col min="3841" max="3841" width="48.85546875" style="48" customWidth="1"/>
    <col min="3842" max="3842" width="12.28515625" style="48" customWidth="1"/>
    <col min="3843" max="3843" width="11" style="48" customWidth="1"/>
    <col min="3844" max="3844" width="12.140625" style="48" customWidth="1"/>
    <col min="3845" max="3845" width="8.28515625" style="48" customWidth="1"/>
    <col min="3846" max="3846" width="7.140625" style="48" customWidth="1"/>
    <col min="3847" max="4096" width="9.140625" style="48"/>
    <col min="4097" max="4097" width="48.85546875" style="48" customWidth="1"/>
    <col min="4098" max="4098" width="12.28515625" style="48" customWidth="1"/>
    <col min="4099" max="4099" width="11" style="48" customWidth="1"/>
    <col min="4100" max="4100" width="12.140625" style="48" customWidth="1"/>
    <col min="4101" max="4101" width="8.28515625" style="48" customWidth="1"/>
    <col min="4102" max="4102" width="7.140625" style="48" customWidth="1"/>
    <col min="4103" max="4352" width="9.140625" style="48"/>
    <col min="4353" max="4353" width="48.85546875" style="48" customWidth="1"/>
    <col min="4354" max="4354" width="12.28515625" style="48" customWidth="1"/>
    <col min="4355" max="4355" width="11" style="48" customWidth="1"/>
    <col min="4356" max="4356" width="12.140625" style="48" customWidth="1"/>
    <col min="4357" max="4357" width="8.28515625" style="48" customWidth="1"/>
    <col min="4358" max="4358" width="7.140625" style="48" customWidth="1"/>
    <col min="4359" max="4608" width="9.140625" style="48"/>
    <col min="4609" max="4609" width="48.85546875" style="48" customWidth="1"/>
    <col min="4610" max="4610" width="12.28515625" style="48" customWidth="1"/>
    <col min="4611" max="4611" width="11" style="48" customWidth="1"/>
    <col min="4612" max="4612" width="12.140625" style="48" customWidth="1"/>
    <col min="4613" max="4613" width="8.28515625" style="48" customWidth="1"/>
    <col min="4614" max="4614" width="7.140625" style="48" customWidth="1"/>
    <col min="4615" max="4864" width="9.140625" style="48"/>
    <col min="4865" max="4865" width="48.85546875" style="48" customWidth="1"/>
    <col min="4866" max="4866" width="12.28515625" style="48" customWidth="1"/>
    <col min="4867" max="4867" width="11" style="48" customWidth="1"/>
    <col min="4868" max="4868" width="12.140625" style="48" customWidth="1"/>
    <col min="4869" max="4869" width="8.28515625" style="48" customWidth="1"/>
    <col min="4870" max="4870" width="7.140625" style="48" customWidth="1"/>
    <col min="4871" max="5120" width="9.140625" style="48"/>
    <col min="5121" max="5121" width="48.85546875" style="48" customWidth="1"/>
    <col min="5122" max="5122" width="12.28515625" style="48" customWidth="1"/>
    <col min="5123" max="5123" width="11" style="48" customWidth="1"/>
    <col min="5124" max="5124" width="12.140625" style="48" customWidth="1"/>
    <col min="5125" max="5125" width="8.28515625" style="48" customWidth="1"/>
    <col min="5126" max="5126" width="7.140625" style="48" customWidth="1"/>
    <col min="5127" max="5376" width="9.140625" style="48"/>
    <col min="5377" max="5377" width="48.85546875" style="48" customWidth="1"/>
    <col min="5378" max="5378" width="12.28515625" style="48" customWidth="1"/>
    <col min="5379" max="5379" width="11" style="48" customWidth="1"/>
    <col min="5380" max="5380" width="12.140625" style="48" customWidth="1"/>
    <col min="5381" max="5381" width="8.28515625" style="48" customWidth="1"/>
    <col min="5382" max="5382" width="7.140625" style="48" customWidth="1"/>
    <col min="5383" max="5632" width="9.140625" style="48"/>
    <col min="5633" max="5633" width="48.85546875" style="48" customWidth="1"/>
    <col min="5634" max="5634" width="12.28515625" style="48" customWidth="1"/>
    <col min="5635" max="5635" width="11" style="48" customWidth="1"/>
    <col min="5636" max="5636" width="12.140625" style="48" customWidth="1"/>
    <col min="5637" max="5637" width="8.28515625" style="48" customWidth="1"/>
    <col min="5638" max="5638" width="7.140625" style="48" customWidth="1"/>
    <col min="5639" max="5888" width="9.140625" style="48"/>
    <col min="5889" max="5889" width="48.85546875" style="48" customWidth="1"/>
    <col min="5890" max="5890" width="12.28515625" style="48" customWidth="1"/>
    <col min="5891" max="5891" width="11" style="48" customWidth="1"/>
    <col min="5892" max="5892" width="12.140625" style="48" customWidth="1"/>
    <col min="5893" max="5893" width="8.28515625" style="48" customWidth="1"/>
    <col min="5894" max="5894" width="7.140625" style="48" customWidth="1"/>
    <col min="5895" max="6144" width="9.140625" style="48"/>
    <col min="6145" max="6145" width="48.85546875" style="48" customWidth="1"/>
    <col min="6146" max="6146" width="12.28515625" style="48" customWidth="1"/>
    <col min="6147" max="6147" width="11" style="48" customWidth="1"/>
    <col min="6148" max="6148" width="12.140625" style="48" customWidth="1"/>
    <col min="6149" max="6149" width="8.28515625" style="48" customWidth="1"/>
    <col min="6150" max="6150" width="7.140625" style="48" customWidth="1"/>
    <col min="6151" max="6400" width="9.140625" style="48"/>
    <col min="6401" max="6401" width="48.85546875" style="48" customWidth="1"/>
    <col min="6402" max="6402" width="12.28515625" style="48" customWidth="1"/>
    <col min="6403" max="6403" width="11" style="48" customWidth="1"/>
    <col min="6404" max="6404" width="12.140625" style="48" customWidth="1"/>
    <col min="6405" max="6405" width="8.28515625" style="48" customWidth="1"/>
    <col min="6406" max="6406" width="7.140625" style="48" customWidth="1"/>
    <col min="6407" max="6656" width="9.140625" style="48"/>
    <col min="6657" max="6657" width="48.85546875" style="48" customWidth="1"/>
    <col min="6658" max="6658" width="12.28515625" style="48" customWidth="1"/>
    <col min="6659" max="6659" width="11" style="48" customWidth="1"/>
    <col min="6660" max="6660" width="12.140625" style="48" customWidth="1"/>
    <col min="6661" max="6661" width="8.28515625" style="48" customWidth="1"/>
    <col min="6662" max="6662" width="7.140625" style="48" customWidth="1"/>
    <col min="6663" max="6912" width="9.140625" style="48"/>
    <col min="6913" max="6913" width="48.85546875" style="48" customWidth="1"/>
    <col min="6914" max="6914" width="12.28515625" style="48" customWidth="1"/>
    <col min="6915" max="6915" width="11" style="48" customWidth="1"/>
    <col min="6916" max="6916" width="12.140625" style="48" customWidth="1"/>
    <col min="6917" max="6917" width="8.28515625" style="48" customWidth="1"/>
    <col min="6918" max="6918" width="7.140625" style="48" customWidth="1"/>
    <col min="6919" max="7168" width="9.140625" style="48"/>
    <col min="7169" max="7169" width="48.85546875" style="48" customWidth="1"/>
    <col min="7170" max="7170" width="12.28515625" style="48" customWidth="1"/>
    <col min="7171" max="7171" width="11" style="48" customWidth="1"/>
    <col min="7172" max="7172" width="12.140625" style="48" customWidth="1"/>
    <col min="7173" max="7173" width="8.28515625" style="48" customWidth="1"/>
    <col min="7174" max="7174" width="7.140625" style="48" customWidth="1"/>
    <col min="7175" max="7424" width="9.140625" style="48"/>
    <col min="7425" max="7425" width="48.85546875" style="48" customWidth="1"/>
    <col min="7426" max="7426" width="12.28515625" style="48" customWidth="1"/>
    <col min="7427" max="7427" width="11" style="48" customWidth="1"/>
    <col min="7428" max="7428" width="12.140625" style="48" customWidth="1"/>
    <col min="7429" max="7429" width="8.28515625" style="48" customWidth="1"/>
    <col min="7430" max="7430" width="7.140625" style="48" customWidth="1"/>
    <col min="7431" max="7680" width="9.140625" style="48"/>
    <col min="7681" max="7681" width="48.85546875" style="48" customWidth="1"/>
    <col min="7682" max="7682" width="12.28515625" style="48" customWidth="1"/>
    <col min="7683" max="7683" width="11" style="48" customWidth="1"/>
    <col min="7684" max="7684" width="12.140625" style="48" customWidth="1"/>
    <col min="7685" max="7685" width="8.28515625" style="48" customWidth="1"/>
    <col min="7686" max="7686" width="7.140625" style="48" customWidth="1"/>
    <col min="7687" max="7936" width="9.140625" style="48"/>
    <col min="7937" max="7937" width="48.85546875" style="48" customWidth="1"/>
    <col min="7938" max="7938" width="12.28515625" style="48" customWidth="1"/>
    <col min="7939" max="7939" width="11" style="48" customWidth="1"/>
    <col min="7940" max="7940" width="12.140625" style="48" customWidth="1"/>
    <col min="7941" max="7941" width="8.28515625" style="48" customWidth="1"/>
    <col min="7942" max="7942" width="7.140625" style="48" customWidth="1"/>
    <col min="7943" max="8192" width="9.140625" style="48"/>
    <col min="8193" max="8193" width="48.85546875" style="48" customWidth="1"/>
    <col min="8194" max="8194" width="12.28515625" style="48" customWidth="1"/>
    <col min="8195" max="8195" width="11" style="48" customWidth="1"/>
    <col min="8196" max="8196" width="12.140625" style="48" customWidth="1"/>
    <col min="8197" max="8197" width="8.28515625" style="48" customWidth="1"/>
    <col min="8198" max="8198" width="7.140625" style="48" customWidth="1"/>
    <col min="8199" max="8448" width="9.140625" style="48"/>
    <col min="8449" max="8449" width="48.85546875" style="48" customWidth="1"/>
    <col min="8450" max="8450" width="12.28515625" style="48" customWidth="1"/>
    <col min="8451" max="8451" width="11" style="48" customWidth="1"/>
    <col min="8452" max="8452" width="12.140625" style="48" customWidth="1"/>
    <col min="8453" max="8453" width="8.28515625" style="48" customWidth="1"/>
    <col min="8454" max="8454" width="7.140625" style="48" customWidth="1"/>
    <col min="8455" max="8704" width="9.140625" style="48"/>
    <col min="8705" max="8705" width="48.85546875" style="48" customWidth="1"/>
    <col min="8706" max="8706" width="12.28515625" style="48" customWidth="1"/>
    <col min="8707" max="8707" width="11" style="48" customWidth="1"/>
    <col min="8708" max="8708" width="12.140625" style="48" customWidth="1"/>
    <col min="8709" max="8709" width="8.28515625" style="48" customWidth="1"/>
    <col min="8710" max="8710" width="7.140625" style="48" customWidth="1"/>
    <col min="8711" max="8960" width="9.140625" style="48"/>
    <col min="8961" max="8961" width="48.85546875" style="48" customWidth="1"/>
    <col min="8962" max="8962" width="12.28515625" style="48" customWidth="1"/>
    <col min="8963" max="8963" width="11" style="48" customWidth="1"/>
    <col min="8964" max="8964" width="12.140625" style="48" customWidth="1"/>
    <col min="8965" max="8965" width="8.28515625" style="48" customWidth="1"/>
    <col min="8966" max="8966" width="7.140625" style="48" customWidth="1"/>
    <col min="8967" max="9216" width="9.140625" style="48"/>
    <col min="9217" max="9217" width="48.85546875" style="48" customWidth="1"/>
    <col min="9218" max="9218" width="12.28515625" style="48" customWidth="1"/>
    <col min="9219" max="9219" width="11" style="48" customWidth="1"/>
    <col min="9220" max="9220" width="12.140625" style="48" customWidth="1"/>
    <col min="9221" max="9221" width="8.28515625" style="48" customWidth="1"/>
    <col min="9222" max="9222" width="7.140625" style="48" customWidth="1"/>
    <col min="9223" max="9472" width="9.140625" style="48"/>
    <col min="9473" max="9473" width="48.85546875" style="48" customWidth="1"/>
    <col min="9474" max="9474" width="12.28515625" style="48" customWidth="1"/>
    <col min="9475" max="9475" width="11" style="48" customWidth="1"/>
    <col min="9476" max="9476" width="12.140625" style="48" customWidth="1"/>
    <col min="9477" max="9477" width="8.28515625" style="48" customWidth="1"/>
    <col min="9478" max="9478" width="7.140625" style="48" customWidth="1"/>
    <col min="9479" max="9728" width="9.140625" style="48"/>
    <col min="9729" max="9729" width="48.85546875" style="48" customWidth="1"/>
    <col min="9730" max="9730" width="12.28515625" style="48" customWidth="1"/>
    <col min="9731" max="9731" width="11" style="48" customWidth="1"/>
    <col min="9732" max="9732" width="12.140625" style="48" customWidth="1"/>
    <col min="9733" max="9733" width="8.28515625" style="48" customWidth="1"/>
    <col min="9734" max="9734" width="7.140625" style="48" customWidth="1"/>
    <col min="9735" max="9984" width="9.140625" style="48"/>
    <col min="9985" max="9985" width="48.85546875" style="48" customWidth="1"/>
    <col min="9986" max="9986" width="12.28515625" style="48" customWidth="1"/>
    <col min="9987" max="9987" width="11" style="48" customWidth="1"/>
    <col min="9988" max="9988" width="12.140625" style="48" customWidth="1"/>
    <col min="9989" max="9989" width="8.28515625" style="48" customWidth="1"/>
    <col min="9990" max="9990" width="7.140625" style="48" customWidth="1"/>
    <col min="9991" max="10240" width="9.140625" style="48"/>
    <col min="10241" max="10241" width="48.85546875" style="48" customWidth="1"/>
    <col min="10242" max="10242" width="12.28515625" style="48" customWidth="1"/>
    <col min="10243" max="10243" width="11" style="48" customWidth="1"/>
    <col min="10244" max="10244" width="12.140625" style="48" customWidth="1"/>
    <col min="10245" max="10245" width="8.28515625" style="48" customWidth="1"/>
    <col min="10246" max="10246" width="7.140625" style="48" customWidth="1"/>
    <col min="10247" max="10496" width="9.140625" style="48"/>
    <col min="10497" max="10497" width="48.85546875" style="48" customWidth="1"/>
    <col min="10498" max="10498" width="12.28515625" style="48" customWidth="1"/>
    <col min="10499" max="10499" width="11" style="48" customWidth="1"/>
    <col min="10500" max="10500" width="12.140625" style="48" customWidth="1"/>
    <col min="10501" max="10501" width="8.28515625" style="48" customWidth="1"/>
    <col min="10502" max="10502" width="7.140625" style="48" customWidth="1"/>
    <col min="10503" max="10752" width="9.140625" style="48"/>
    <col min="10753" max="10753" width="48.85546875" style="48" customWidth="1"/>
    <col min="10754" max="10754" width="12.28515625" style="48" customWidth="1"/>
    <col min="10755" max="10755" width="11" style="48" customWidth="1"/>
    <col min="10756" max="10756" width="12.140625" style="48" customWidth="1"/>
    <col min="10757" max="10757" width="8.28515625" style="48" customWidth="1"/>
    <col min="10758" max="10758" width="7.140625" style="48" customWidth="1"/>
    <col min="10759" max="11008" width="9.140625" style="48"/>
    <col min="11009" max="11009" width="48.85546875" style="48" customWidth="1"/>
    <col min="11010" max="11010" width="12.28515625" style="48" customWidth="1"/>
    <col min="11011" max="11011" width="11" style="48" customWidth="1"/>
    <col min="11012" max="11012" width="12.140625" style="48" customWidth="1"/>
    <col min="11013" max="11013" width="8.28515625" style="48" customWidth="1"/>
    <col min="11014" max="11014" width="7.140625" style="48" customWidth="1"/>
    <col min="11015" max="11264" width="9.140625" style="48"/>
    <col min="11265" max="11265" width="48.85546875" style="48" customWidth="1"/>
    <col min="11266" max="11266" width="12.28515625" style="48" customWidth="1"/>
    <col min="11267" max="11267" width="11" style="48" customWidth="1"/>
    <col min="11268" max="11268" width="12.140625" style="48" customWidth="1"/>
    <col min="11269" max="11269" width="8.28515625" style="48" customWidth="1"/>
    <col min="11270" max="11270" width="7.140625" style="48" customWidth="1"/>
    <col min="11271" max="11520" width="9.140625" style="48"/>
    <col min="11521" max="11521" width="48.85546875" style="48" customWidth="1"/>
    <col min="11522" max="11522" width="12.28515625" style="48" customWidth="1"/>
    <col min="11523" max="11523" width="11" style="48" customWidth="1"/>
    <col min="11524" max="11524" width="12.140625" style="48" customWidth="1"/>
    <col min="11525" max="11525" width="8.28515625" style="48" customWidth="1"/>
    <col min="11526" max="11526" width="7.140625" style="48" customWidth="1"/>
    <col min="11527" max="11776" width="9.140625" style="48"/>
    <col min="11777" max="11777" width="48.85546875" style="48" customWidth="1"/>
    <col min="11778" max="11778" width="12.28515625" style="48" customWidth="1"/>
    <col min="11779" max="11779" width="11" style="48" customWidth="1"/>
    <col min="11780" max="11780" width="12.140625" style="48" customWidth="1"/>
    <col min="11781" max="11781" width="8.28515625" style="48" customWidth="1"/>
    <col min="11782" max="11782" width="7.140625" style="48" customWidth="1"/>
    <col min="11783" max="12032" width="9.140625" style="48"/>
    <col min="12033" max="12033" width="48.85546875" style="48" customWidth="1"/>
    <col min="12034" max="12034" width="12.28515625" style="48" customWidth="1"/>
    <col min="12035" max="12035" width="11" style="48" customWidth="1"/>
    <col min="12036" max="12036" width="12.140625" style="48" customWidth="1"/>
    <col min="12037" max="12037" width="8.28515625" style="48" customWidth="1"/>
    <col min="12038" max="12038" width="7.140625" style="48" customWidth="1"/>
    <col min="12039" max="12288" width="9.140625" style="48"/>
    <col min="12289" max="12289" width="48.85546875" style="48" customWidth="1"/>
    <col min="12290" max="12290" width="12.28515625" style="48" customWidth="1"/>
    <col min="12291" max="12291" width="11" style="48" customWidth="1"/>
    <col min="12292" max="12292" width="12.140625" style="48" customWidth="1"/>
    <col min="12293" max="12293" width="8.28515625" style="48" customWidth="1"/>
    <col min="12294" max="12294" width="7.140625" style="48" customWidth="1"/>
    <col min="12295" max="12544" width="9.140625" style="48"/>
    <col min="12545" max="12545" width="48.85546875" style="48" customWidth="1"/>
    <col min="12546" max="12546" width="12.28515625" style="48" customWidth="1"/>
    <col min="12547" max="12547" width="11" style="48" customWidth="1"/>
    <col min="12548" max="12548" width="12.140625" style="48" customWidth="1"/>
    <col min="12549" max="12549" width="8.28515625" style="48" customWidth="1"/>
    <col min="12550" max="12550" width="7.140625" style="48" customWidth="1"/>
    <col min="12551" max="12800" width="9.140625" style="48"/>
    <col min="12801" max="12801" width="48.85546875" style="48" customWidth="1"/>
    <col min="12802" max="12802" width="12.28515625" style="48" customWidth="1"/>
    <col min="12803" max="12803" width="11" style="48" customWidth="1"/>
    <col min="12804" max="12804" width="12.140625" style="48" customWidth="1"/>
    <col min="12805" max="12805" width="8.28515625" style="48" customWidth="1"/>
    <col min="12806" max="12806" width="7.140625" style="48" customWidth="1"/>
    <col min="12807" max="13056" width="9.140625" style="48"/>
    <col min="13057" max="13057" width="48.85546875" style="48" customWidth="1"/>
    <col min="13058" max="13058" width="12.28515625" style="48" customWidth="1"/>
    <col min="13059" max="13059" width="11" style="48" customWidth="1"/>
    <col min="13060" max="13060" width="12.140625" style="48" customWidth="1"/>
    <col min="13061" max="13061" width="8.28515625" style="48" customWidth="1"/>
    <col min="13062" max="13062" width="7.140625" style="48" customWidth="1"/>
    <col min="13063" max="13312" width="9.140625" style="48"/>
    <col min="13313" max="13313" width="48.85546875" style="48" customWidth="1"/>
    <col min="13314" max="13314" width="12.28515625" style="48" customWidth="1"/>
    <col min="13315" max="13315" width="11" style="48" customWidth="1"/>
    <col min="13316" max="13316" width="12.140625" style="48" customWidth="1"/>
    <col min="13317" max="13317" width="8.28515625" style="48" customWidth="1"/>
    <col min="13318" max="13318" width="7.140625" style="48" customWidth="1"/>
    <col min="13319" max="13568" width="9.140625" style="48"/>
    <col min="13569" max="13569" width="48.85546875" style="48" customWidth="1"/>
    <col min="13570" max="13570" width="12.28515625" style="48" customWidth="1"/>
    <col min="13571" max="13571" width="11" style="48" customWidth="1"/>
    <col min="13572" max="13572" width="12.140625" style="48" customWidth="1"/>
    <col min="13573" max="13573" width="8.28515625" style="48" customWidth="1"/>
    <col min="13574" max="13574" width="7.140625" style="48" customWidth="1"/>
    <col min="13575" max="13824" width="9.140625" style="48"/>
    <col min="13825" max="13825" width="48.85546875" style="48" customWidth="1"/>
    <col min="13826" max="13826" width="12.28515625" style="48" customWidth="1"/>
    <col min="13827" max="13827" width="11" style="48" customWidth="1"/>
    <col min="13828" max="13828" width="12.140625" style="48" customWidth="1"/>
    <col min="13829" max="13829" width="8.28515625" style="48" customWidth="1"/>
    <col min="13830" max="13830" width="7.140625" style="48" customWidth="1"/>
    <col min="13831" max="14080" width="9.140625" style="48"/>
    <col min="14081" max="14081" width="48.85546875" style="48" customWidth="1"/>
    <col min="14082" max="14082" width="12.28515625" style="48" customWidth="1"/>
    <col min="14083" max="14083" width="11" style="48" customWidth="1"/>
    <col min="14084" max="14084" width="12.140625" style="48" customWidth="1"/>
    <col min="14085" max="14085" width="8.28515625" style="48" customWidth="1"/>
    <col min="14086" max="14086" width="7.140625" style="48" customWidth="1"/>
    <col min="14087" max="14336" width="9.140625" style="48"/>
    <col min="14337" max="14337" width="48.85546875" style="48" customWidth="1"/>
    <col min="14338" max="14338" width="12.28515625" style="48" customWidth="1"/>
    <col min="14339" max="14339" width="11" style="48" customWidth="1"/>
    <col min="14340" max="14340" width="12.140625" style="48" customWidth="1"/>
    <col min="14341" max="14341" width="8.28515625" style="48" customWidth="1"/>
    <col min="14342" max="14342" width="7.140625" style="48" customWidth="1"/>
    <col min="14343" max="14592" width="9.140625" style="48"/>
    <col min="14593" max="14593" width="48.85546875" style="48" customWidth="1"/>
    <col min="14594" max="14594" width="12.28515625" style="48" customWidth="1"/>
    <col min="14595" max="14595" width="11" style="48" customWidth="1"/>
    <col min="14596" max="14596" width="12.140625" style="48" customWidth="1"/>
    <col min="14597" max="14597" width="8.28515625" style="48" customWidth="1"/>
    <col min="14598" max="14598" width="7.140625" style="48" customWidth="1"/>
    <col min="14599" max="14848" width="9.140625" style="48"/>
    <col min="14849" max="14849" width="48.85546875" style="48" customWidth="1"/>
    <col min="14850" max="14850" width="12.28515625" style="48" customWidth="1"/>
    <col min="14851" max="14851" width="11" style="48" customWidth="1"/>
    <col min="14852" max="14852" width="12.140625" style="48" customWidth="1"/>
    <col min="14853" max="14853" width="8.28515625" style="48" customWidth="1"/>
    <col min="14854" max="14854" width="7.140625" style="48" customWidth="1"/>
    <col min="14855" max="15104" width="9.140625" style="48"/>
    <col min="15105" max="15105" width="48.85546875" style="48" customWidth="1"/>
    <col min="15106" max="15106" width="12.28515625" style="48" customWidth="1"/>
    <col min="15107" max="15107" width="11" style="48" customWidth="1"/>
    <col min="15108" max="15108" width="12.140625" style="48" customWidth="1"/>
    <col min="15109" max="15109" width="8.28515625" style="48" customWidth="1"/>
    <col min="15110" max="15110" width="7.140625" style="48" customWidth="1"/>
    <col min="15111" max="15360" width="9.140625" style="48"/>
    <col min="15361" max="15361" width="48.85546875" style="48" customWidth="1"/>
    <col min="15362" max="15362" width="12.28515625" style="48" customWidth="1"/>
    <col min="15363" max="15363" width="11" style="48" customWidth="1"/>
    <col min="15364" max="15364" width="12.140625" style="48" customWidth="1"/>
    <col min="15365" max="15365" width="8.28515625" style="48" customWidth="1"/>
    <col min="15366" max="15366" width="7.140625" style="48" customWidth="1"/>
    <col min="15367" max="15616" width="9.140625" style="48"/>
    <col min="15617" max="15617" width="48.85546875" style="48" customWidth="1"/>
    <col min="15618" max="15618" width="12.28515625" style="48" customWidth="1"/>
    <col min="15619" max="15619" width="11" style="48" customWidth="1"/>
    <col min="15620" max="15620" width="12.140625" style="48" customWidth="1"/>
    <col min="15621" max="15621" width="8.28515625" style="48" customWidth="1"/>
    <col min="15622" max="15622" width="7.140625" style="48" customWidth="1"/>
    <col min="15623" max="15872" width="9.140625" style="48"/>
    <col min="15873" max="15873" width="48.85546875" style="48" customWidth="1"/>
    <col min="15874" max="15874" width="12.28515625" style="48" customWidth="1"/>
    <col min="15875" max="15875" width="11" style="48" customWidth="1"/>
    <col min="15876" max="15876" width="12.140625" style="48" customWidth="1"/>
    <col min="15877" max="15877" width="8.28515625" style="48" customWidth="1"/>
    <col min="15878" max="15878" width="7.140625" style="48" customWidth="1"/>
    <col min="15879" max="16128" width="9.140625" style="48"/>
    <col min="16129" max="16129" width="48.85546875" style="48" customWidth="1"/>
    <col min="16130" max="16130" width="12.28515625" style="48" customWidth="1"/>
    <col min="16131" max="16131" width="11" style="48" customWidth="1"/>
    <col min="16132" max="16132" width="12.140625" style="48" customWidth="1"/>
    <col min="16133" max="16133" width="8.28515625" style="48" customWidth="1"/>
    <col min="16134" max="16134" width="7.140625" style="48" customWidth="1"/>
    <col min="16135" max="16384" width="9.140625" style="48"/>
  </cols>
  <sheetData>
    <row r="1" spans="1:6">
      <c r="A1" s="351" t="s">
        <v>68</v>
      </c>
      <c r="B1" s="351"/>
      <c r="C1" s="351"/>
      <c r="D1" s="351"/>
      <c r="E1" s="351"/>
      <c r="F1" s="351"/>
    </row>
    <row r="2" spans="1:6">
      <c r="A2" s="352" t="s">
        <v>69</v>
      </c>
      <c r="B2" s="352"/>
      <c r="C2" s="352"/>
      <c r="D2" s="352"/>
      <c r="E2" s="352"/>
      <c r="F2" s="352"/>
    </row>
    <row r="3" spans="1:6">
      <c r="A3" s="350" t="s">
        <v>3</v>
      </c>
      <c r="B3" s="353" t="s">
        <v>70</v>
      </c>
      <c r="C3" s="350" t="s">
        <v>71</v>
      </c>
      <c r="D3" s="350"/>
      <c r="E3" s="350"/>
      <c r="F3" s="355" t="s">
        <v>72</v>
      </c>
    </row>
    <row r="4" spans="1:6">
      <c r="A4" s="348"/>
      <c r="B4" s="354"/>
      <c r="C4" s="36" t="s">
        <v>73</v>
      </c>
      <c r="D4" s="36" t="s">
        <v>74</v>
      </c>
      <c r="E4" s="36" t="s">
        <v>11</v>
      </c>
      <c r="F4" s="356"/>
    </row>
    <row r="5" spans="1:6" s="51" customFormat="1" ht="12">
      <c r="A5" s="49" t="s">
        <v>75</v>
      </c>
      <c r="B5" s="50">
        <v>21615649.300000001</v>
      </c>
      <c r="C5" s="50">
        <f>SUM(C6:C20)</f>
        <v>35859507.899999999</v>
      </c>
      <c r="D5" s="50">
        <f>SUM(D6:D20)</f>
        <v>26820488.159999996</v>
      </c>
      <c r="E5" s="50">
        <f>D5/C5*100</f>
        <v>74.793240985886484</v>
      </c>
      <c r="F5" s="50">
        <f>D5/B5*100</f>
        <v>124.07903083438718</v>
      </c>
    </row>
    <row r="6" spans="1:6" s="51" customFormat="1" ht="12.75">
      <c r="A6" s="52" t="s">
        <v>76</v>
      </c>
      <c r="B6" s="53">
        <v>10857826.300000001</v>
      </c>
      <c r="C6" s="53">
        <v>12553254.699999999</v>
      </c>
      <c r="D6" s="53">
        <v>12032317</v>
      </c>
      <c r="E6" s="53">
        <f>D6/C6*100</f>
        <v>95.850178201195916</v>
      </c>
      <c r="F6" s="53">
        <f t="shared" ref="F6:F16" si="0">D6/B6*100</f>
        <v>110.81699658429791</v>
      </c>
    </row>
    <row r="7" spans="1:6" s="51" customFormat="1" ht="12">
      <c r="A7" s="54" t="s">
        <v>77</v>
      </c>
      <c r="B7" s="53">
        <v>1172113.3999999999</v>
      </c>
      <c r="C7" s="53">
        <v>1380398.1</v>
      </c>
      <c r="D7" s="53">
        <v>1305001.1000000001</v>
      </c>
      <c r="E7" s="53">
        <f>D6/C6*100</f>
        <v>95.850178201195916</v>
      </c>
      <c r="F7" s="53">
        <f t="shared" si="0"/>
        <v>111.33744397086495</v>
      </c>
    </row>
    <row r="8" spans="1:6" s="51" customFormat="1" ht="12.75">
      <c r="A8" s="52" t="s">
        <v>78</v>
      </c>
      <c r="B8" s="53">
        <v>0</v>
      </c>
      <c r="C8" s="55">
        <v>1387398.6</v>
      </c>
      <c r="D8" s="55">
        <v>1178671.1000000001</v>
      </c>
      <c r="E8" s="53">
        <f>D7/C7*100</f>
        <v>94.538024936429565</v>
      </c>
      <c r="F8" s="53">
        <v>0</v>
      </c>
    </row>
    <row r="9" spans="1:6" s="51" customFormat="1" ht="12.75">
      <c r="A9" s="52" t="s">
        <v>79</v>
      </c>
      <c r="B9" s="53">
        <v>0</v>
      </c>
      <c r="C9" s="53">
        <v>549433.80000000005</v>
      </c>
      <c r="D9" s="53">
        <v>517713.1</v>
      </c>
      <c r="E9" s="53">
        <f t="shared" ref="E9:E20" si="1">D9/C9*100</f>
        <v>94.226656605399953</v>
      </c>
      <c r="F9" s="53">
        <v>0</v>
      </c>
    </row>
    <row r="10" spans="1:6" s="51" customFormat="1" ht="12.75">
      <c r="A10" s="52" t="s">
        <v>80</v>
      </c>
      <c r="B10" s="53">
        <v>0</v>
      </c>
      <c r="C10" s="53">
        <v>1126323.5</v>
      </c>
      <c r="D10" s="53">
        <v>903150.9</v>
      </c>
      <c r="E10" s="53">
        <f t="shared" si="1"/>
        <v>80.185745924683275</v>
      </c>
      <c r="F10" s="53">
        <v>0</v>
      </c>
    </row>
    <row r="11" spans="1:6" s="51" customFormat="1" ht="12.75">
      <c r="A11" s="52" t="s">
        <v>81</v>
      </c>
      <c r="B11" s="53">
        <v>0</v>
      </c>
      <c r="C11" s="53">
        <v>159679.20000000001</v>
      </c>
      <c r="D11" s="53">
        <v>254896.2</v>
      </c>
      <c r="E11" s="53">
        <f t="shared" si="1"/>
        <v>159.63018351795347</v>
      </c>
      <c r="F11" s="53">
        <v>0</v>
      </c>
    </row>
    <row r="12" spans="1:6" s="51" customFormat="1" ht="12.75">
      <c r="A12" s="52" t="s">
        <v>82</v>
      </c>
      <c r="B12" s="53">
        <v>0</v>
      </c>
      <c r="C12" s="53">
        <v>120007.7</v>
      </c>
      <c r="D12" s="53">
        <v>106177.5</v>
      </c>
      <c r="E12" s="53">
        <f t="shared" si="1"/>
        <v>88.475572817410892</v>
      </c>
      <c r="F12" s="53">
        <v>0</v>
      </c>
    </row>
    <row r="13" spans="1:6" s="51" customFormat="1" ht="12.75">
      <c r="A13" s="52" t="s">
        <v>83</v>
      </c>
      <c r="B13" s="56">
        <v>0</v>
      </c>
      <c r="C13" s="56">
        <v>523188.8</v>
      </c>
      <c r="D13" s="56">
        <v>391077.76</v>
      </c>
      <c r="E13" s="53">
        <f t="shared" si="1"/>
        <v>74.748878416357542</v>
      </c>
      <c r="F13" s="53">
        <v>0</v>
      </c>
    </row>
    <row r="14" spans="1:6" s="51" customFormat="1" ht="12.75">
      <c r="A14" s="52" t="s">
        <v>84</v>
      </c>
      <c r="B14" s="56">
        <v>3192175.5</v>
      </c>
      <c r="C14" s="56">
        <v>529100.9</v>
      </c>
      <c r="D14" s="56">
        <v>454220.5</v>
      </c>
      <c r="E14" s="53">
        <f t="shared" si="1"/>
        <v>85.847614320822345</v>
      </c>
      <c r="F14" s="53">
        <f t="shared" si="0"/>
        <v>14.2291832012369</v>
      </c>
    </row>
    <row r="15" spans="1:6">
      <c r="A15" s="52" t="s">
        <v>85</v>
      </c>
      <c r="B15" s="57">
        <v>2929806.7</v>
      </c>
      <c r="C15" s="58">
        <v>27405</v>
      </c>
      <c r="D15" s="58">
        <v>16500</v>
      </c>
      <c r="E15" s="53">
        <f t="shared" si="1"/>
        <v>60.207991242474002</v>
      </c>
      <c r="F15" s="53">
        <f t="shared" si="0"/>
        <v>0.5631770860514449</v>
      </c>
    </row>
    <row r="16" spans="1:6">
      <c r="A16" s="52" t="s">
        <v>86</v>
      </c>
      <c r="B16" s="57">
        <v>2708959.7</v>
      </c>
      <c r="C16" s="58">
        <v>3595624.6</v>
      </c>
      <c r="D16" s="58">
        <v>2350466.7999999998</v>
      </c>
      <c r="E16" s="53">
        <f t="shared" si="1"/>
        <v>65.370194652689818</v>
      </c>
      <c r="F16" s="53">
        <f t="shared" si="0"/>
        <v>86.766399662571573</v>
      </c>
    </row>
    <row r="17" spans="1:6">
      <c r="A17" s="52" t="s">
        <v>87</v>
      </c>
      <c r="B17" s="59">
        <v>0</v>
      </c>
      <c r="C17" s="58">
        <v>1364681.7</v>
      </c>
      <c r="D17" s="58">
        <v>1183660.3999999999</v>
      </c>
      <c r="E17" s="53">
        <f t="shared" si="1"/>
        <v>86.735273140982244</v>
      </c>
      <c r="F17" s="53">
        <v>0</v>
      </c>
    </row>
    <row r="18" spans="1:6">
      <c r="A18" s="52" t="s">
        <v>88</v>
      </c>
      <c r="B18" s="59">
        <v>0</v>
      </c>
      <c r="C18" s="58">
        <v>219819.2</v>
      </c>
      <c r="D18" s="58">
        <v>208243.5</v>
      </c>
      <c r="E18" s="53">
        <f t="shared" si="1"/>
        <v>94.733990479448565</v>
      </c>
      <c r="F18" s="53">
        <v>0</v>
      </c>
    </row>
    <row r="19" spans="1:6">
      <c r="A19" s="52" t="s">
        <v>89</v>
      </c>
      <c r="B19" s="59">
        <v>0</v>
      </c>
      <c r="C19" s="58">
        <v>12283502.1</v>
      </c>
      <c r="D19" s="58">
        <v>5878718.5</v>
      </c>
      <c r="E19" s="53">
        <f t="shared" si="1"/>
        <v>47.85865180907976</v>
      </c>
      <c r="F19" s="53">
        <v>0</v>
      </c>
    </row>
    <row r="20" spans="1:6" ht="15.75" thickBot="1">
      <c r="A20" s="60" t="s">
        <v>90</v>
      </c>
      <c r="B20" s="61">
        <v>0</v>
      </c>
      <c r="C20" s="62">
        <v>39690</v>
      </c>
      <c r="D20" s="63">
        <v>39673.800000000003</v>
      </c>
      <c r="E20" s="64">
        <f t="shared" si="1"/>
        <v>99.959183673469397</v>
      </c>
      <c r="F20" s="64">
        <v>0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P49"/>
  <sheetViews>
    <sheetView topLeftCell="A31" workbookViewId="0">
      <selection sqref="A1:XFD1048576"/>
    </sheetView>
  </sheetViews>
  <sheetFormatPr defaultRowHeight="12.75"/>
  <cols>
    <col min="1" max="1" width="2.5703125" style="65" customWidth="1"/>
    <col min="2" max="2" width="1.85546875" style="65" customWidth="1"/>
    <col min="3" max="3" width="10.28515625" style="65" customWidth="1"/>
    <col min="4" max="4" width="6" style="65" customWidth="1"/>
    <col min="5" max="5" width="4.7109375" style="65" customWidth="1"/>
    <col min="6" max="7" width="7.42578125" style="65" customWidth="1"/>
    <col min="8" max="9" width="7" style="65" customWidth="1"/>
    <col min="10" max="10" width="6.5703125" style="65" customWidth="1"/>
    <col min="11" max="11" width="5" style="65" customWidth="1"/>
    <col min="12" max="13" width="7" style="65" customWidth="1"/>
    <col min="14" max="14" width="7.5703125" style="66" customWidth="1"/>
    <col min="15" max="15" width="7.5703125" style="65" customWidth="1"/>
    <col min="16" max="16" width="7" style="65" customWidth="1"/>
    <col min="17" max="256" width="9.140625" style="65"/>
    <col min="257" max="257" width="2.5703125" style="65" customWidth="1"/>
    <col min="258" max="258" width="1.85546875" style="65" customWidth="1"/>
    <col min="259" max="259" width="10.28515625" style="65" customWidth="1"/>
    <col min="260" max="260" width="6" style="65" customWidth="1"/>
    <col min="261" max="261" width="4.7109375" style="65" customWidth="1"/>
    <col min="262" max="263" width="7.42578125" style="65" customWidth="1"/>
    <col min="264" max="265" width="7" style="65" customWidth="1"/>
    <col min="266" max="266" width="6.5703125" style="65" customWidth="1"/>
    <col min="267" max="267" width="5" style="65" customWidth="1"/>
    <col min="268" max="269" width="7" style="65" customWidth="1"/>
    <col min="270" max="271" width="7.5703125" style="65" customWidth="1"/>
    <col min="272" max="272" width="7" style="65" customWidth="1"/>
    <col min="273" max="512" width="9.140625" style="65"/>
    <col min="513" max="513" width="2.5703125" style="65" customWidth="1"/>
    <col min="514" max="514" width="1.85546875" style="65" customWidth="1"/>
    <col min="515" max="515" width="10.28515625" style="65" customWidth="1"/>
    <col min="516" max="516" width="6" style="65" customWidth="1"/>
    <col min="517" max="517" width="4.7109375" style="65" customWidth="1"/>
    <col min="518" max="519" width="7.42578125" style="65" customWidth="1"/>
    <col min="520" max="521" width="7" style="65" customWidth="1"/>
    <col min="522" max="522" width="6.5703125" style="65" customWidth="1"/>
    <col min="523" max="523" width="5" style="65" customWidth="1"/>
    <col min="524" max="525" width="7" style="65" customWidth="1"/>
    <col min="526" max="527" width="7.5703125" style="65" customWidth="1"/>
    <col min="528" max="528" width="7" style="65" customWidth="1"/>
    <col min="529" max="768" width="9.140625" style="65"/>
    <col min="769" max="769" width="2.5703125" style="65" customWidth="1"/>
    <col min="770" max="770" width="1.85546875" style="65" customWidth="1"/>
    <col min="771" max="771" width="10.28515625" style="65" customWidth="1"/>
    <col min="772" max="772" width="6" style="65" customWidth="1"/>
    <col min="773" max="773" width="4.7109375" style="65" customWidth="1"/>
    <col min="774" max="775" width="7.42578125" style="65" customWidth="1"/>
    <col min="776" max="777" width="7" style="65" customWidth="1"/>
    <col min="778" max="778" width="6.5703125" style="65" customWidth="1"/>
    <col min="779" max="779" width="5" style="65" customWidth="1"/>
    <col min="780" max="781" width="7" style="65" customWidth="1"/>
    <col min="782" max="783" width="7.5703125" style="65" customWidth="1"/>
    <col min="784" max="784" width="7" style="65" customWidth="1"/>
    <col min="785" max="1024" width="9.140625" style="65"/>
    <col min="1025" max="1025" width="2.5703125" style="65" customWidth="1"/>
    <col min="1026" max="1026" width="1.85546875" style="65" customWidth="1"/>
    <col min="1027" max="1027" width="10.28515625" style="65" customWidth="1"/>
    <col min="1028" max="1028" width="6" style="65" customWidth="1"/>
    <col min="1029" max="1029" width="4.7109375" style="65" customWidth="1"/>
    <col min="1030" max="1031" width="7.42578125" style="65" customWidth="1"/>
    <col min="1032" max="1033" width="7" style="65" customWidth="1"/>
    <col min="1034" max="1034" width="6.5703125" style="65" customWidth="1"/>
    <col min="1035" max="1035" width="5" style="65" customWidth="1"/>
    <col min="1036" max="1037" width="7" style="65" customWidth="1"/>
    <col min="1038" max="1039" width="7.5703125" style="65" customWidth="1"/>
    <col min="1040" max="1040" width="7" style="65" customWidth="1"/>
    <col min="1041" max="1280" width="9.140625" style="65"/>
    <col min="1281" max="1281" width="2.5703125" style="65" customWidth="1"/>
    <col min="1282" max="1282" width="1.85546875" style="65" customWidth="1"/>
    <col min="1283" max="1283" width="10.28515625" style="65" customWidth="1"/>
    <col min="1284" max="1284" width="6" style="65" customWidth="1"/>
    <col min="1285" max="1285" width="4.7109375" style="65" customWidth="1"/>
    <col min="1286" max="1287" width="7.42578125" style="65" customWidth="1"/>
    <col min="1288" max="1289" width="7" style="65" customWidth="1"/>
    <col min="1290" max="1290" width="6.5703125" style="65" customWidth="1"/>
    <col min="1291" max="1291" width="5" style="65" customWidth="1"/>
    <col min="1292" max="1293" width="7" style="65" customWidth="1"/>
    <col min="1294" max="1295" width="7.5703125" style="65" customWidth="1"/>
    <col min="1296" max="1296" width="7" style="65" customWidth="1"/>
    <col min="1297" max="1536" width="9.140625" style="65"/>
    <col min="1537" max="1537" width="2.5703125" style="65" customWidth="1"/>
    <col min="1538" max="1538" width="1.85546875" style="65" customWidth="1"/>
    <col min="1539" max="1539" width="10.28515625" style="65" customWidth="1"/>
    <col min="1540" max="1540" width="6" style="65" customWidth="1"/>
    <col min="1541" max="1541" width="4.7109375" style="65" customWidth="1"/>
    <col min="1542" max="1543" width="7.42578125" style="65" customWidth="1"/>
    <col min="1544" max="1545" width="7" style="65" customWidth="1"/>
    <col min="1546" max="1546" width="6.5703125" style="65" customWidth="1"/>
    <col min="1547" max="1547" width="5" style="65" customWidth="1"/>
    <col min="1548" max="1549" width="7" style="65" customWidth="1"/>
    <col min="1550" max="1551" width="7.5703125" style="65" customWidth="1"/>
    <col min="1552" max="1552" width="7" style="65" customWidth="1"/>
    <col min="1553" max="1792" width="9.140625" style="65"/>
    <col min="1793" max="1793" width="2.5703125" style="65" customWidth="1"/>
    <col min="1794" max="1794" width="1.85546875" style="65" customWidth="1"/>
    <col min="1795" max="1795" width="10.28515625" style="65" customWidth="1"/>
    <col min="1796" max="1796" width="6" style="65" customWidth="1"/>
    <col min="1797" max="1797" width="4.7109375" style="65" customWidth="1"/>
    <col min="1798" max="1799" width="7.42578125" style="65" customWidth="1"/>
    <col min="1800" max="1801" width="7" style="65" customWidth="1"/>
    <col min="1802" max="1802" width="6.5703125" style="65" customWidth="1"/>
    <col min="1803" max="1803" width="5" style="65" customWidth="1"/>
    <col min="1804" max="1805" width="7" style="65" customWidth="1"/>
    <col min="1806" max="1807" width="7.5703125" style="65" customWidth="1"/>
    <col min="1808" max="1808" width="7" style="65" customWidth="1"/>
    <col min="1809" max="2048" width="9.140625" style="65"/>
    <col min="2049" max="2049" width="2.5703125" style="65" customWidth="1"/>
    <col min="2050" max="2050" width="1.85546875" style="65" customWidth="1"/>
    <col min="2051" max="2051" width="10.28515625" style="65" customWidth="1"/>
    <col min="2052" max="2052" width="6" style="65" customWidth="1"/>
    <col min="2053" max="2053" width="4.7109375" style="65" customWidth="1"/>
    <col min="2054" max="2055" width="7.42578125" style="65" customWidth="1"/>
    <col min="2056" max="2057" width="7" style="65" customWidth="1"/>
    <col min="2058" max="2058" width="6.5703125" style="65" customWidth="1"/>
    <col min="2059" max="2059" width="5" style="65" customWidth="1"/>
    <col min="2060" max="2061" width="7" style="65" customWidth="1"/>
    <col min="2062" max="2063" width="7.5703125" style="65" customWidth="1"/>
    <col min="2064" max="2064" width="7" style="65" customWidth="1"/>
    <col min="2065" max="2304" width="9.140625" style="65"/>
    <col min="2305" max="2305" width="2.5703125" style="65" customWidth="1"/>
    <col min="2306" max="2306" width="1.85546875" style="65" customWidth="1"/>
    <col min="2307" max="2307" width="10.28515625" style="65" customWidth="1"/>
    <col min="2308" max="2308" width="6" style="65" customWidth="1"/>
    <col min="2309" max="2309" width="4.7109375" style="65" customWidth="1"/>
    <col min="2310" max="2311" width="7.42578125" style="65" customWidth="1"/>
    <col min="2312" max="2313" width="7" style="65" customWidth="1"/>
    <col min="2314" max="2314" width="6.5703125" style="65" customWidth="1"/>
    <col min="2315" max="2315" width="5" style="65" customWidth="1"/>
    <col min="2316" max="2317" width="7" style="65" customWidth="1"/>
    <col min="2318" max="2319" width="7.5703125" style="65" customWidth="1"/>
    <col min="2320" max="2320" width="7" style="65" customWidth="1"/>
    <col min="2321" max="2560" width="9.140625" style="65"/>
    <col min="2561" max="2561" width="2.5703125" style="65" customWidth="1"/>
    <col min="2562" max="2562" width="1.85546875" style="65" customWidth="1"/>
    <col min="2563" max="2563" width="10.28515625" style="65" customWidth="1"/>
    <col min="2564" max="2564" width="6" style="65" customWidth="1"/>
    <col min="2565" max="2565" width="4.7109375" style="65" customWidth="1"/>
    <col min="2566" max="2567" width="7.42578125" style="65" customWidth="1"/>
    <col min="2568" max="2569" width="7" style="65" customWidth="1"/>
    <col min="2570" max="2570" width="6.5703125" style="65" customWidth="1"/>
    <col min="2571" max="2571" width="5" style="65" customWidth="1"/>
    <col min="2572" max="2573" width="7" style="65" customWidth="1"/>
    <col min="2574" max="2575" width="7.5703125" style="65" customWidth="1"/>
    <col min="2576" max="2576" width="7" style="65" customWidth="1"/>
    <col min="2577" max="2816" width="9.140625" style="65"/>
    <col min="2817" max="2817" width="2.5703125" style="65" customWidth="1"/>
    <col min="2818" max="2818" width="1.85546875" style="65" customWidth="1"/>
    <col min="2819" max="2819" width="10.28515625" style="65" customWidth="1"/>
    <col min="2820" max="2820" width="6" style="65" customWidth="1"/>
    <col min="2821" max="2821" width="4.7109375" style="65" customWidth="1"/>
    <col min="2822" max="2823" width="7.42578125" style="65" customWidth="1"/>
    <col min="2824" max="2825" width="7" style="65" customWidth="1"/>
    <col min="2826" max="2826" width="6.5703125" style="65" customWidth="1"/>
    <col min="2827" max="2827" width="5" style="65" customWidth="1"/>
    <col min="2828" max="2829" width="7" style="65" customWidth="1"/>
    <col min="2830" max="2831" width="7.5703125" style="65" customWidth="1"/>
    <col min="2832" max="2832" width="7" style="65" customWidth="1"/>
    <col min="2833" max="3072" width="9.140625" style="65"/>
    <col min="3073" max="3073" width="2.5703125" style="65" customWidth="1"/>
    <col min="3074" max="3074" width="1.85546875" style="65" customWidth="1"/>
    <col min="3075" max="3075" width="10.28515625" style="65" customWidth="1"/>
    <col min="3076" max="3076" width="6" style="65" customWidth="1"/>
    <col min="3077" max="3077" width="4.7109375" style="65" customWidth="1"/>
    <col min="3078" max="3079" width="7.42578125" style="65" customWidth="1"/>
    <col min="3080" max="3081" width="7" style="65" customWidth="1"/>
    <col min="3082" max="3082" width="6.5703125" style="65" customWidth="1"/>
    <col min="3083" max="3083" width="5" style="65" customWidth="1"/>
    <col min="3084" max="3085" width="7" style="65" customWidth="1"/>
    <col min="3086" max="3087" width="7.5703125" style="65" customWidth="1"/>
    <col min="3088" max="3088" width="7" style="65" customWidth="1"/>
    <col min="3089" max="3328" width="9.140625" style="65"/>
    <col min="3329" max="3329" width="2.5703125" style="65" customWidth="1"/>
    <col min="3330" max="3330" width="1.85546875" style="65" customWidth="1"/>
    <col min="3331" max="3331" width="10.28515625" style="65" customWidth="1"/>
    <col min="3332" max="3332" width="6" style="65" customWidth="1"/>
    <col min="3333" max="3333" width="4.7109375" style="65" customWidth="1"/>
    <col min="3334" max="3335" width="7.42578125" style="65" customWidth="1"/>
    <col min="3336" max="3337" width="7" style="65" customWidth="1"/>
    <col min="3338" max="3338" width="6.5703125" style="65" customWidth="1"/>
    <col min="3339" max="3339" width="5" style="65" customWidth="1"/>
    <col min="3340" max="3341" width="7" style="65" customWidth="1"/>
    <col min="3342" max="3343" width="7.5703125" style="65" customWidth="1"/>
    <col min="3344" max="3344" width="7" style="65" customWidth="1"/>
    <col min="3345" max="3584" width="9.140625" style="65"/>
    <col min="3585" max="3585" width="2.5703125" style="65" customWidth="1"/>
    <col min="3586" max="3586" width="1.85546875" style="65" customWidth="1"/>
    <col min="3587" max="3587" width="10.28515625" style="65" customWidth="1"/>
    <col min="3588" max="3588" width="6" style="65" customWidth="1"/>
    <col min="3589" max="3589" width="4.7109375" style="65" customWidth="1"/>
    <col min="3590" max="3591" width="7.42578125" style="65" customWidth="1"/>
    <col min="3592" max="3593" width="7" style="65" customWidth="1"/>
    <col min="3594" max="3594" width="6.5703125" style="65" customWidth="1"/>
    <col min="3595" max="3595" width="5" style="65" customWidth="1"/>
    <col min="3596" max="3597" width="7" style="65" customWidth="1"/>
    <col min="3598" max="3599" width="7.5703125" style="65" customWidth="1"/>
    <col min="3600" max="3600" width="7" style="65" customWidth="1"/>
    <col min="3601" max="3840" width="9.140625" style="65"/>
    <col min="3841" max="3841" width="2.5703125" style="65" customWidth="1"/>
    <col min="3842" max="3842" width="1.85546875" style="65" customWidth="1"/>
    <col min="3843" max="3843" width="10.28515625" style="65" customWidth="1"/>
    <col min="3844" max="3844" width="6" style="65" customWidth="1"/>
    <col min="3845" max="3845" width="4.7109375" style="65" customWidth="1"/>
    <col min="3846" max="3847" width="7.42578125" style="65" customWidth="1"/>
    <col min="3848" max="3849" width="7" style="65" customWidth="1"/>
    <col min="3850" max="3850" width="6.5703125" style="65" customWidth="1"/>
    <col min="3851" max="3851" width="5" style="65" customWidth="1"/>
    <col min="3852" max="3853" width="7" style="65" customWidth="1"/>
    <col min="3854" max="3855" width="7.5703125" style="65" customWidth="1"/>
    <col min="3856" max="3856" width="7" style="65" customWidth="1"/>
    <col min="3857" max="4096" width="9.140625" style="65"/>
    <col min="4097" max="4097" width="2.5703125" style="65" customWidth="1"/>
    <col min="4098" max="4098" width="1.85546875" style="65" customWidth="1"/>
    <col min="4099" max="4099" width="10.28515625" style="65" customWidth="1"/>
    <col min="4100" max="4100" width="6" style="65" customWidth="1"/>
    <col min="4101" max="4101" width="4.7109375" style="65" customWidth="1"/>
    <col min="4102" max="4103" width="7.42578125" style="65" customWidth="1"/>
    <col min="4104" max="4105" width="7" style="65" customWidth="1"/>
    <col min="4106" max="4106" width="6.5703125" style="65" customWidth="1"/>
    <col min="4107" max="4107" width="5" style="65" customWidth="1"/>
    <col min="4108" max="4109" width="7" style="65" customWidth="1"/>
    <col min="4110" max="4111" width="7.5703125" style="65" customWidth="1"/>
    <col min="4112" max="4112" width="7" style="65" customWidth="1"/>
    <col min="4113" max="4352" width="9.140625" style="65"/>
    <col min="4353" max="4353" width="2.5703125" style="65" customWidth="1"/>
    <col min="4354" max="4354" width="1.85546875" style="65" customWidth="1"/>
    <col min="4355" max="4355" width="10.28515625" style="65" customWidth="1"/>
    <col min="4356" max="4356" width="6" style="65" customWidth="1"/>
    <col min="4357" max="4357" width="4.7109375" style="65" customWidth="1"/>
    <col min="4358" max="4359" width="7.42578125" style="65" customWidth="1"/>
    <col min="4360" max="4361" width="7" style="65" customWidth="1"/>
    <col min="4362" max="4362" width="6.5703125" style="65" customWidth="1"/>
    <col min="4363" max="4363" width="5" style="65" customWidth="1"/>
    <col min="4364" max="4365" width="7" style="65" customWidth="1"/>
    <col min="4366" max="4367" width="7.5703125" style="65" customWidth="1"/>
    <col min="4368" max="4368" width="7" style="65" customWidth="1"/>
    <col min="4369" max="4608" width="9.140625" style="65"/>
    <col min="4609" max="4609" width="2.5703125" style="65" customWidth="1"/>
    <col min="4610" max="4610" width="1.85546875" style="65" customWidth="1"/>
    <col min="4611" max="4611" width="10.28515625" style="65" customWidth="1"/>
    <col min="4612" max="4612" width="6" style="65" customWidth="1"/>
    <col min="4613" max="4613" width="4.7109375" style="65" customWidth="1"/>
    <col min="4614" max="4615" width="7.42578125" style="65" customWidth="1"/>
    <col min="4616" max="4617" width="7" style="65" customWidth="1"/>
    <col min="4618" max="4618" width="6.5703125" style="65" customWidth="1"/>
    <col min="4619" max="4619" width="5" style="65" customWidth="1"/>
    <col min="4620" max="4621" width="7" style="65" customWidth="1"/>
    <col min="4622" max="4623" width="7.5703125" style="65" customWidth="1"/>
    <col min="4624" max="4624" width="7" style="65" customWidth="1"/>
    <col min="4625" max="4864" width="9.140625" style="65"/>
    <col min="4865" max="4865" width="2.5703125" style="65" customWidth="1"/>
    <col min="4866" max="4866" width="1.85546875" style="65" customWidth="1"/>
    <col min="4867" max="4867" width="10.28515625" style="65" customWidth="1"/>
    <col min="4868" max="4868" width="6" style="65" customWidth="1"/>
    <col min="4869" max="4869" width="4.7109375" style="65" customWidth="1"/>
    <col min="4870" max="4871" width="7.42578125" style="65" customWidth="1"/>
    <col min="4872" max="4873" width="7" style="65" customWidth="1"/>
    <col min="4874" max="4874" width="6.5703125" style="65" customWidth="1"/>
    <col min="4875" max="4875" width="5" style="65" customWidth="1"/>
    <col min="4876" max="4877" width="7" style="65" customWidth="1"/>
    <col min="4878" max="4879" width="7.5703125" style="65" customWidth="1"/>
    <col min="4880" max="4880" width="7" style="65" customWidth="1"/>
    <col min="4881" max="5120" width="9.140625" style="65"/>
    <col min="5121" max="5121" width="2.5703125" style="65" customWidth="1"/>
    <col min="5122" max="5122" width="1.85546875" style="65" customWidth="1"/>
    <col min="5123" max="5123" width="10.28515625" style="65" customWidth="1"/>
    <col min="5124" max="5124" width="6" style="65" customWidth="1"/>
    <col min="5125" max="5125" width="4.7109375" style="65" customWidth="1"/>
    <col min="5126" max="5127" width="7.42578125" style="65" customWidth="1"/>
    <col min="5128" max="5129" width="7" style="65" customWidth="1"/>
    <col min="5130" max="5130" width="6.5703125" style="65" customWidth="1"/>
    <col min="5131" max="5131" width="5" style="65" customWidth="1"/>
    <col min="5132" max="5133" width="7" style="65" customWidth="1"/>
    <col min="5134" max="5135" width="7.5703125" style="65" customWidth="1"/>
    <col min="5136" max="5136" width="7" style="65" customWidth="1"/>
    <col min="5137" max="5376" width="9.140625" style="65"/>
    <col min="5377" max="5377" width="2.5703125" style="65" customWidth="1"/>
    <col min="5378" max="5378" width="1.85546875" style="65" customWidth="1"/>
    <col min="5379" max="5379" width="10.28515625" style="65" customWidth="1"/>
    <col min="5380" max="5380" width="6" style="65" customWidth="1"/>
    <col min="5381" max="5381" width="4.7109375" style="65" customWidth="1"/>
    <col min="5382" max="5383" width="7.42578125" style="65" customWidth="1"/>
    <col min="5384" max="5385" width="7" style="65" customWidth="1"/>
    <col min="5386" max="5386" width="6.5703125" style="65" customWidth="1"/>
    <col min="5387" max="5387" width="5" style="65" customWidth="1"/>
    <col min="5388" max="5389" width="7" style="65" customWidth="1"/>
    <col min="5390" max="5391" width="7.5703125" style="65" customWidth="1"/>
    <col min="5392" max="5392" width="7" style="65" customWidth="1"/>
    <col min="5393" max="5632" width="9.140625" style="65"/>
    <col min="5633" max="5633" width="2.5703125" style="65" customWidth="1"/>
    <col min="5634" max="5634" width="1.85546875" style="65" customWidth="1"/>
    <col min="5635" max="5635" width="10.28515625" style="65" customWidth="1"/>
    <col min="5636" max="5636" width="6" style="65" customWidth="1"/>
    <col min="5637" max="5637" width="4.7109375" style="65" customWidth="1"/>
    <col min="5638" max="5639" width="7.42578125" style="65" customWidth="1"/>
    <col min="5640" max="5641" width="7" style="65" customWidth="1"/>
    <col min="5642" max="5642" width="6.5703125" style="65" customWidth="1"/>
    <col min="5643" max="5643" width="5" style="65" customWidth="1"/>
    <col min="5644" max="5645" width="7" style="65" customWidth="1"/>
    <col min="5646" max="5647" width="7.5703125" style="65" customWidth="1"/>
    <col min="5648" max="5648" width="7" style="65" customWidth="1"/>
    <col min="5649" max="5888" width="9.140625" style="65"/>
    <col min="5889" max="5889" width="2.5703125" style="65" customWidth="1"/>
    <col min="5890" max="5890" width="1.85546875" style="65" customWidth="1"/>
    <col min="5891" max="5891" width="10.28515625" style="65" customWidth="1"/>
    <col min="5892" max="5892" width="6" style="65" customWidth="1"/>
    <col min="5893" max="5893" width="4.7109375" style="65" customWidth="1"/>
    <col min="5894" max="5895" width="7.42578125" style="65" customWidth="1"/>
    <col min="5896" max="5897" width="7" style="65" customWidth="1"/>
    <col min="5898" max="5898" width="6.5703125" style="65" customWidth="1"/>
    <col min="5899" max="5899" width="5" style="65" customWidth="1"/>
    <col min="5900" max="5901" width="7" style="65" customWidth="1"/>
    <col min="5902" max="5903" width="7.5703125" style="65" customWidth="1"/>
    <col min="5904" max="5904" width="7" style="65" customWidth="1"/>
    <col min="5905" max="6144" width="9.140625" style="65"/>
    <col min="6145" max="6145" width="2.5703125" style="65" customWidth="1"/>
    <col min="6146" max="6146" width="1.85546875" style="65" customWidth="1"/>
    <col min="6147" max="6147" width="10.28515625" style="65" customWidth="1"/>
    <col min="6148" max="6148" width="6" style="65" customWidth="1"/>
    <col min="6149" max="6149" width="4.7109375" style="65" customWidth="1"/>
    <col min="6150" max="6151" width="7.42578125" style="65" customWidth="1"/>
    <col min="6152" max="6153" width="7" style="65" customWidth="1"/>
    <col min="6154" max="6154" width="6.5703125" style="65" customWidth="1"/>
    <col min="6155" max="6155" width="5" style="65" customWidth="1"/>
    <col min="6156" max="6157" width="7" style="65" customWidth="1"/>
    <col min="6158" max="6159" width="7.5703125" style="65" customWidth="1"/>
    <col min="6160" max="6160" width="7" style="65" customWidth="1"/>
    <col min="6161" max="6400" width="9.140625" style="65"/>
    <col min="6401" max="6401" width="2.5703125" style="65" customWidth="1"/>
    <col min="6402" max="6402" width="1.85546875" style="65" customWidth="1"/>
    <col min="6403" max="6403" width="10.28515625" style="65" customWidth="1"/>
    <col min="6404" max="6404" width="6" style="65" customWidth="1"/>
    <col min="6405" max="6405" width="4.7109375" style="65" customWidth="1"/>
    <col min="6406" max="6407" width="7.42578125" style="65" customWidth="1"/>
    <col min="6408" max="6409" width="7" style="65" customWidth="1"/>
    <col min="6410" max="6410" width="6.5703125" style="65" customWidth="1"/>
    <col min="6411" max="6411" width="5" style="65" customWidth="1"/>
    <col min="6412" max="6413" width="7" style="65" customWidth="1"/>
    <col min="6414" max="6415" width="7.5703125" style="65" customWidth="1"/>
    <col min="6416" max="6416" width="7" style="65" customWidth="1"/>
    <col min="6417" max="6656" width="9.140625" style="65"/>
    <col min="6657" max="6657" width="2.5703125" style="65" customWidth="1"/>
    <col min="6658" max="6658" width="1.85546875" style="65" customWidth="1"/>
    <col min="6659" max="6659" width="10.28515625" style="65" customWidth="1"/>
    <col min="6660" max="6660" width="6" style="65" customWidth="1"/>
    <col min="6661" max="6661" width="4.7109375" style="65" customWidth="1"/>
    <col min="6662" max="6663" width="7.42578125" style="65" customWidth="1"/>
    <col min="6664" max="6665" width="7" style="65" customWidth="1"/>
    <col min="6666" max="6666" width="6.5703125" style="65" customWidth="1"/>
    <col min="6667" max="6667" width="5" style="65" customWidth="1"/>
    <col min="6668" max="6669" width="7" style="65" customWidth="1"/>
    <col min="6670" max="6671" width="7.5703125" style="65" customWidth="1"/>
    <col min="6672" max="6672" width="7" style="65" customWidth="1"/>
    <col min="6673" max="6912" width="9.140625" style="65"/>
    <col min="6913" max="6913" width="2.5703125" style="65" customWidth="1"/>
    <col min="6914" max="6914" width="1.85546875" style="65" customWidth="1"/>
    <col min="6915" max="6915" width="10.28515625" style="65" customWidth="1"/>
    <col min="6916" max="6916" width="6" style="65" customWidth="1"/>
    <col min="6917" max="6917" width="4.7109375" style="65" customWidth="1"/>
    <col min="6918" max="6919" width="7.42578125" style="65" customWidth="1"/>
    <col min="6920" max="6921" width="7" style="65" customWidth="1"/>
    <col min="6922" max="6922" width="6.5703125" style="65" customWidth="1"/>
    <col min="6923" max="6923" width="5" style="65" customWidth="1"/>
    <col min="6924" max="6925" width="7" style="65" customWidth="1"/>
    <col min="6926" max="6927" width="7.5703125" style="65" customWidth="1"/>
    <col min="6928" max="6928" width="7" style="65" customWidth="1"/>
    <col min="6929" max="7168" width="9.140625" style="65"/>
    <col min="7169" max="7169" width="2.5703125" style="65" customWidth="1"/>
    <col min="7170" max="7170" width="1.85546875" style="65" customWidth="1"/>
    <col min="7171" max="7171" width="10.28515625" style="65" customWidth="1"/>
    <col min="7172" max="7172" width="6" style="65" customWidth="1"/>
    <col min="7173" max="7173" width="4.7109375" style="65" customWidth="1"/>
    <col min="7174" max="7175" width="7.42578125" style="65" customWidth="1"/>
    <col min="7176" max="7177" width="7" style="65" customWidth="1"/>
    <col min="7178" max="7178" width="6.5703125" style="65" customWidth="1"/>
    <col min="7179" max="7179" width="5" style="65" customWidth="1"/>
    <col min="7180" max="7181" width="7" style="65" customWidth="1"/>
    <col min="7182" max="7183" width="7.5703125" style="65" customWidth="1"/>
    <col min="7184" max="7184" width="7" style="65" customWidth="1"/>
    <col min="7185" max="7424" width="9.140625" style="65"/>
    <col min="7425" max="7425" width="2.5703125" style="65" customWidth="1"/>
    <col min="7426" max="7426" width="1.85546875" style="65" customWidth="1"/>
    <col min="7427" max="7427" width="10.28515625" style="65" customWidth="1"/>
    <col min="7428" max="7428" width="6" style="65" customWidth="1"/>
    <col min="7429" max="7429" width="4.7109375" style="65" customWidth="1"/>
    <col min="7430" max="7431" width="7.42578125" style="65" customWidth="1"/>
    <col min="7432" max="7433" width="7" style="65" customWidth="1"/>
    <col min="7434" max="7434" width="6.5703125" style="65" customWidth="1"/>
    <col min="7435" max="7435" width="5" style="65" customWidth="1"/>
    <col min="7436" max="7437" width="7" style="65" customWidth="1"/>
    <col min="7438" max="7439" width="7.5703125" style="65" customWidth="1"/>
    <col min="7440" max="7440" width="7" style="65" customWidth="1"/>
    <col min="7441" max="7680" width="9.140625" style="65"/>
    <col min="7681" max="7681" width="2.5703125" style="65" customWidth="1"/>
    <col min="7682" max="7682" width="1.85546875" style="65" customWidth="1"/>
    <col min="7683" max="7683" width="10.28515625" style="65" customWidth="1"/>
    <col min="7684" max="7684" width="6" style="65" customWidth="1"/>
    <col min="7685" max="7685" width="4.7109375" style="65" customWidth="1"/>
    <col min="7686" max="7687" width="7.42578125" style="65" customWidth="1"/>
    <col min="7688" max="7689" width="7" style="65" customWidth="1"/>
    <col min="7690" max="7690" width="6.5703125" style="65" customWidth="1"/>
    <col min="7691" max="7691" width="5" style="65" customWidth="1"/>
    <col min="7692" max="7693" width="7" style="65" customWidth="1"/>
    <col min="7694" max="7695" width="7.5703125" style="65" customWidth="1"/>
    <col min="7696" max="7696" width="7" style="65" customWidth="1"/>
    <col min="7697" max="7936" width="9.140625" style="65"/>
    <col min="7937" max="7937" width="2.5703125" style="65" customWidth="1"/>
    <col min="7938" max="7938" width="1.85546875" style="65" customWidth="1"/>
    <col min="7939" max="7939" width="10.28515625" style="65" customWidth="1"/>
    <col min="7940" max="7940" width="6" style="65" customWidth="1"/>
    <col min="7941" max="7941" width="4.7109375" style="65" customWidth="1"/>
    <col min="7942" max="7943" width="7.42578125" style="65" customWidth="1"/>
    <col min="7944" max="7945" width="7" style="65" customWidth="1"/>
    <col min="7946" max="7946" width="6.5703125" style="65" customWidth="1"/>
    <col min="7947" max="7947" width="5" style="65" customWidth="1"/>
    <col min="7948" max="7949" width="7" style="65" customWidth="1"/>
    <col min="7950" max="7951" width="7.5703125" style="65" customWidth="1"/>
    <col min="7952" max="7952" width="7" style="65" customWidth="1"/>
    <col min="7953" max="8192" width="9.140625" style="65"/>
    <col min="8193" max="8193" width="2.5703125" style="65" customWidth="1"/>
    <col min="8194" max="8194" width="1.85546875" style="65" customWidth="1"/>
    <col min="8195" max="8195" width="10.28515625" style="65" customWidth="1"/>
    <col min="8196" max="8196" width="6" style="65" customWidth="1"/>
    <col min="8197" max="8197" width="4.7109375" style="65" customWidth="1"/>
    <col min="8198" max="8199" width="7.42578125" style="65" customWidth="1"/>
    <col min="8200" max="8201" width="7" style="65" customWidth="1"/>
    <col min="8202" max="8202" width="6.5703125" style="65" customWidth="1"/>
    <col min="8203" max="8203" width="5" style="65" customWidth="1"/>
    <col min="8204" max="8205" width="7" style="65" customWidth="1"/>
    <col min="8206" max="8207" width="7.5703125" style="65" customWidth="1"/>
    <col min="8208" max="8208" width="7" style="65" customWidth="1"/>
    <col min="8209" max="8448" width="9.140625" style="65"/>
    <col min="8449" max="8449" width="2.5703125" style="65" customWidth="1"/>
    <col min="8450" max="8450" width="1.85546875" style="65" customWidth="1"/>
    <col min="8451" max="8451" width="10.28515625" style="65" customWidth="1"/>
    <col min="8452" max="8452" width="6" style="65" customWidth="1"/>
    <col min="8453" max="8453" width="4.7109375" style="65" customWidth="1"/>
    <col min="8454" max="8455" width="7.42578125" style="65" customWidth="1"/>
    <col min="8456" max="8457" width="7" style="65" customWidth="1"/>
    <col min="8458" max="8458" width="6.5703125" style="65" customWidth="1"/>
    <col min="8459" max="8459" width="5" style="65" customWidth="1"/>
    <col min="8460" max="8461" width="7" style="65" customWidth="1"/>
    <col min="8462" max="8463" width="7.5703125" style="65" customWidth="1"/>
    <col min="8464" max="8464" width="7" style="65" customWidth="1"/>
    <col min="8465" max="8704" width="9.140625" style="65"/>
    <col min="8705" max="8705" width="2.5703125" style="65" customWidth="1"/>
    <col min="8706" max="8706" width="1.85546875" style="65" customWidth="1"/>
    <col min="8707" max="8707" width="10.28515625" style="65" customWidth="1"/>
    <col min="8708" max="8708" width="6" style="65" customWidth="1"/>
    <col min="8709" max="8709" width="4.7109375" style="65" customWidth="1"/>
    <col min="8710" max="8711" width="7.42578125" style="65" customWidth="1"/>
    <col min="8712" max="8713" width="7" style="65" customWidth="1"/>
    <col min="8714" max="8714" width="6.5703125" style="65" customWidth="1"/>
    <col min="8715" max="8715" width="5" style="65" customWidth="1"/>
    <col min="8716" max="8717" width="7" style="65" customWidth="1"/>
    <col min="8718" max="8719" width="7.5703125" style="65" customWidth="1"/>
    <col min="8720" max="8720" width="7" style="65" customWidth="1"/>
    <col min="8721" max="8960" width="9.140625" style="65"/>
    <col min="8961" max="8961" width="2.5703125" style="65" customWidth="1"/>
    <col min="8962" max="8962" width="1.85546875" style="65" customWidth="1"/>
    <col min="8963" max="8963" width="10.28515625" style="65" customWidth="1"/>
    <col min="8964" max="8964" width="6" style="65" customWidth="1"/>
    <col min="8965" max="8965" width="4.7109375" style="65" customWidth="1"/>
    <col min="8966" max="8967" width="7.42578125" style="65" customWidth="1"/>
    <col min="8968" max="8969" width="7" style="65" customWidth="1"/>
    <col min="8970" max="8970" width="6.5703125" style="65" customWidth="1"/>
    <col min="8971" max="8971" width="5" style="65" customWidth="1"/>
    <col min="8972" max="8973" width="7" style="65" customWidth="1"/>
    <col min="8974" max="8975" width="7.5703125" style="65" customWidth="1"/>
    <col min="8976" max="8976" width="7" style="65" customWidth="1"/>
    <col min="8977" max="9216" width="9.140625" style="65"/>
    <col min="9217" max="9217" width="2.5703125" style="65" customWidth="1"/>
    <col min="9218" max="9218" width="1.85546875" style="65" customWidth="1"/>
    <col min="9219" max="9219" width="10.28515625" style="65" customWidth="1"/>
    <col min="9220" max="9220" width="6" style="65" customWidth="1"/>
    <col min="9221" max="9221" width="4.7109375" style="65" customWidth="1"/>
    <col min="9222" max="9223" width="7.42578125" style="65" customWidth="1"/>
    <col min="9224" max="9225" width="7" style="65" customWidth="1"/>
    <col min="9226" max="9226" width="6.5703125" style="65" customWidth="1"/>
    <col min="9227" max="9227" width="5" style="65" customWidth="1"/>
    <col min="9228" max="9229" width="7" style="65" customWidth="1"/>
    <col min="9230" max="9231" width="7.5703125" style="65" customWidth="1"/>
    <col min="9232" max="9232" width="7" style="65" customWidth="1"/>
    <col min="9233" max="9472" width="9.140625" style="65"/>
    <col min="9473" max="9473" width="2.5703125" style="65" customWidth="1"/>
    <col min="9474" max="9474" width="1.85546875" style="65" customWidth="1"/>
    <col min="9475" max="9475" width="10.28515625" style="65" customWidth="1"/>
    <col min="9476" max="9476" width="6" style="65" customWidth="1"/>
    <col min="9477" max="9477" width="4.7109375" style="65" customWidth="1"/>
    <col min="9478" max="9479" width="7.42578125" style="65" customWidth="1"/>
    <col min="9480" max="9481" width="7" style="65" customWidth="1"/>
    <col min="9482" max="9482" width="6.5703125" style="65" customWidth="1"/>
    <col min="9483" max="9483" width="5" style="65" customWidth="1"/>
    <col min="9484" max="9485" width="7" style="65" customWidth="1"/>
    <col min="9486" max="9487" width="7.5703125" style="65" customWidth="1"/>
    <col min="9488" max="9488" width="7" style="65" customWidth="1"/>
    <col min="9489" max="9728" width="9.140625" style="65"/>
    <col min="9729" max="9729" width="2.5703125" style="65" customWidth="1"/>
    <col min="9730" max="9730" width="1.85546875" style="65" customWidth="1"/>
    <col min="9731" max="9731" width="10.28515625" style="65" customWidth="1"/>
    <col min="9732" max="9732" width="6" style="65" customWidth="1"/>
    <col min="9733" max="9733" width="4.7109375" style="65" customWidth="1"/>
    <col min="9734" max="9735" width="7.42578125" style="65" customWidth="1"/>
    <col min="9736" max="9737" width="7" style="65" customWidth="1"/>
    <col min="9738" max="9738" width="6.5703125" style="65" customWidth="1"/>
    <col min="9739" max="9739" width="5" style="65" customWidth="1"/>
    <col min="9740" max="9741" width="7" style="65" customWidth="1"/>
    <col min="9742" max="9743" width="7.5703125" style="65" customWidth="1"/>
    <col min="9744" max="9744" width="7" style="65" customWidth="1"/>
    <col min="9745" max="9984" width="9.140625" style="65"/>
    <col min="9985" max="9985" width="2.5703125" style="65" customWidth="1"/>
    <col min="9986" max="9986" width="1.85546875" style="65" customWidth="1"/>
    <col min="9987" max="9987" width="10.28515625" style="65" customWidth="1"/>
    <col min="9988" max="9988" width="6" style="65" customWidth="1"/>
    <col min="9989" max="9989" width="4.7109375" style="65" customWidth="1"/>
    <col min="9990" max="9991" width="7.42578125" style="65" customWidth="1"/>
    <col min="9992" max="9993" width="7" style="65" customWidth="1"/>
    <col min="9994" max="9994" width="6.5703125" style="65" customWidth="1"/>
    <col min="9995" max="9995" width="5" style="65" customWidth="1"/>
    <col min="9996" max="9997" width="7" style="65" customWidth="1"/>
    <col min="9998" max="9999" width="7.5703125" style="65" customWidth="1"/>
    <col min="10000" max="10000" width="7" style="65" customWidth="1"/>
    <col min="10001" max="10240" width="9.140625" style="65"/>
    <col min="10241" max="10241" width="2.5703125" style="65" customWidth="1"/>
    <col min="10242" max="10242" width="1.85546875" style="65" customWidth="1"/>
    <col min="10243" max="10243" width="10.28515625" style="65" customWidth="1"/>
    <col min="10244" max="10244" width="6" style="65" customWidth="1"/>
    <col min="10245" max="10245" width="4.7109375" style="65" customWidth="1"/>
    <col min="10246" max="10247" width="7.42578125" style="65" customWidth="1"/>
    <col min="10248" max="10249" width="7" style="65" customWidth="1"/>
    <col min="10250" max="10250" width="6.5703125" style="65" customWidth="1"/>
    <col min="10251" max="10251" width="5" style="65" customWidth="1"/>
    <col min="10252" max="10253" width="7" style="65" customWidth="1"/>
    <col min="10254" max="10255" width="7.5703125" style="65" customWidth="1"/>
    <col min="10256" max="10256" width="7" style="65" customWidth="1"/>
    <col min="10257" max="10496" width="9.140625" style="65"/>
    <col min="10497" max="10497" width="2.5703125" style="65" customWidth="1"/>
    <col min="10498" max="10498" width="1.85546875" style="65" customWidth="1"/>
    <col min="10499" max="10499" width="10.28515625" style="65" customWidth="1"/>
    <col min="10500" max="10500" width="6" style="65" customWidth="1"/>
    <col min="10501" max="10501" width="4.7109375" style="65" customWidth="1"/>
    <col min="10502" max="10503" width="7.42578125" style="65" customWidth="1"/>
    <col min="10504" max="10505" width="7" style="65" customWidth="1"/>
    <col min="10506" max="10506" width="6.5703125" style="65" customWidth="1"/>
    <col min="10507" max="10507" width="5" style="65" customWidth="1"/>
    <col min="10508" max="10509" width="7" style="65" customWidth="1"/>
    <col min="10510" max="10511" width="7.5703125" style="65" customWidth="1"/>
    <col min="10512" max="10512" width="7" style="65" customWidth="1"/>
    <col min="10513" max="10752" width="9.140625" style="65"/>
    <col min="10753" max="10753" width="2.5703125" style="65" customWidth="1"/>
    <col min="10754" max="10754" width="1.85546875" style="65" customWidth="1"/>
    <col min="10755" max="10755" width="10.28515625" style="65" customWidth="1"/>
    <col min="10756" max="10756" width="6" style="65" customWidth="1"/>
    <col min="10757" max="10757" width="4.7109375" style="65" customWidth="1"/>
    <col min="10758" max="10759" width="7.42578125" style="65" customWidth="1"/>
    <col min="10760" max="10761" width="7" style="65" customWidth="1"/>
    <col min="10762" max="10762" width="6.5703125" style="65" customWidth="1"/>
    <col min="10763" max="10763" width="5" style="65" customWidth="1"/>
    <col min="10764" max="10765" width="7" style="65" customWidth="1"/>
    <col min="10766" max="10767" width="7.5703125" style="65" customWidth="1"/>
    <col min="10768" max="10768" width="7" style="65" customWidth="1"/>
    <col min="10769" max="11008" width="9.140625" style="65"/>
    <col min="11009" max="11009" width="2.5703125" style="65" customWidth="1"/>
    <col min="11010" max="11010" width="1.85546875" style="65" customWidth="1"/>
    <col min="11011" max="11011" width="10.28515625" style="65" customWidth="1"/>
    <col min="11012" max="11012" width="6" style="65" customWidth="1"/>
    <col min="11013" max="11013" width="4.7109375" style="65" customWidth="1"/>
    <col min="11014" max="11015" width="7.42578125" style="65" customWidth="1"/>
    <col min="11016" max="11017" width="7" style="65" customWidth="1"/>
    <col min="11018" max="11018" width="6.5703125" style="65" customWidth="1"/>
    <col min="11019" max="11019" width="5" style="65" customWidth="1"/>
    <col min="11020" max="11021" width="7" style="65" customWidth="1"/>
    <col min="11022" max="11023" width="7.5703125" style="65" customWidth="1"/>
    <col min="11024" max="11024" width="7" style="65" customWidth="1"/>
    <col min="11025" max="11264" width="9.140625" style="65"/>
    <col min="11265" max="11265" width="2.5703125" style="65" customWidth="1"/>
    <col min="11266" max="11266" width="1.85546875" style="65" customWidth="1"/>
    <col min="11267" max="11267" width="10.28515625" style="65" customWidth="1"/>
    <col min="11268" max="11268" width="6" style="65" customWidth="1"/>
    <col min="11269" max="11269" width="4.7109375" style="65" customWidth="1"/>
    <col min="11270" max="11271" width="7.42578125" style="65" customWidth="1"/>
    <col min="11272" max="11273" width="7" style="65" customWidth="1"/>
    <col min="11274" max="11274" width="6.5703125" style="65" customWidth="1"/>
    <col min="11275" max="11275" width="5" style="65" customWidth="1"/>
    <col min="11276" max="11277" width="7" style="65" customWidth="1"/>
    <col min="11278" max="11279" width="7.5703125" style="65" customWidth="1"/>
    <col min="11280" max="11280" width="7" style="65" customWidth="1"/>
    <col min="11281" max="11520" width="9.140625" style="65"/>
    <col min="11521" max="11521" width="2.5703125" style="65" customWidth="1"/>
    <col min="11522" max="11522" width="1.85546875" style="65" customWidth="1"/>
    <col min="11523" max="11523" width="10.28515625" style="65" customWidth="1"/>
    <col min="11524" max="11524" width="6" style="65" customWidth="1"/>
    <col min="11525" max="11525" width="4.7109375" style="65" customWidth="1"/>
    <col min="11526" max="11527" width="7.42578125" style="65" customWidth="1"/>
    <col min="11528" max="11529" width="7" style="65" customWidth="1"/>
    <col min="11530" max="11530" width="6.5703125" style="65" customWidth="1"/>
    <col min="11531" max="11531" width="5" style="65" customWidth="1"/>
    <col min="11532" max="11533" width="7" style="65" customWidth="1"/>
    <col min="11534" max="11535" width="7.5703125" style="65" customWidth="1"/>
    <col min="11536" max="11536" width="7" style="65" customWidth="1"/>
    <col min="11537" max="11776" width="9.140625" style="65"/>
    <col min="11777" max="11777" width="2.5703125" style="65" customWidth="1"/>
    <col min="11778" max="11778" width="1.85546875" style="65" customWidth="1"/>
    <col min="11779" max="11779" width="10.28515625" style="65" customWidth="1"/>
    <col min="11780" max="11780" width="6" style="65" customWidth="1"/>
    <col min="11781" max="11781" width="4.7109375" style="65" customWidth="1"/>
    <col min="11782" max="11783" width="7.42578125" style="65" customWidth="1"/>
    <col min="11784" max="11785" width="7" style="65" customWidth="1"/>
    <col min="11786" max="11786" width="6.5703125" style="65" customWidth="1"/>
    <col min="11787" max="11787" width="5" style="65" customWidth="1"/>
    <col min="11788" max="11789" width="7" style="65" customWidth="1"/>
    <col min="11790" max="11791" width="7.5703125" style="65" customWidth="1"/>
    <col min="11792" max="11792" width="7" style="65" customWidth="1"/>
    <col min="11793" max="12032" width="9.140625" style="65"/>
    <col min="12033" max="12033" width="2.5703125" style="65" customWidth="1"/>
    <col min="12034" max="12034" width="1.85546875" style="65" customWidth="1"/>
    <col min="12035" max="12035" width="10.28515625" style="65" customWidth="1"/>
    <col min="12036" max="12036" width="6" style="65" customWidth="1"/>
    <col min="12037" max="12037" width="4.7109375" style="65" customWidth="1"/>
    <col min="12038" max="12039" width="7.42578125" style="65" customWidth="1"/>
    <col min="12040" max="12041" width="7" style="65" customWidth="1"/>
    <col min="12042" max="12042" width="6.5703125" style="65" customWidth="1"/>
    <col min="12043" max="12043" width="5" style="65" customWidth="1"/>
    <col min="12044" max="12045" width="7" style="65" customWidth="1"/>
    <col min="12046" max="12047" width="7.5703125" style="65" customWidth="1"/>
    <col min="12048" max="12048" width="7" style="65" customWidth="1"/>
    <col min="12049" max="12288" width="9.140625" style="65"/>
    <col min="12289" max="12289" width="2.5703125" style="65" customWidth="1"/>
    <col min="12290" max="12290" width="1.85546875" style="65" customWidth="1"/>
    <col min="12291" max="12291" width="10.28515625" style="65" customWidth="1"/>
    <col min="12292" max="12292" width="6" style="65" customWidth="1"/>
    <col min="12293" max="12293" width="4.7109375" style="65" customWidth="1"/>
    <col min="12294" max="12295" width="7.42578125" style="65" customWidth="1"/>
    <col min="12296" max="12297" width="7" style="65" customWidth="1"/>
    <col min="12298" max="12298" width="6.5703125" style="65" customWidth="1"/>
    <col min="12299" max="12299" width="5" style="65" customWidth="1"/>
    <col min="12300" max="12301" width="7" style="65" customWidth="1"/>
    <col min="12302" max="12303" width="7.5703125" style="65" customWidth="1"/>
    <col min="12304" max="12304" width="7" style="65" customWidth="1"/>
    <col min="12305" max="12544" width="9.140625" style="65"/>
    <col min="12545" max="12545" width="2.5703125" style="65" customWidth="1"/>
    <col min="12546" max="12546" width="1.85546875" style="65" customWidth="1"/>
    <col min="12547" max="12547" width="10.28515625" style="65" customWidth="1"/>
    <col min="12548" max="12548" width="6" style="65" customWidth="1"/>
    <col min="12549" max="12549" width="4.7109375" style="65" customWidth="1"/>
    <col min="12550" max="12551" width="7.42578125" style="65" customWidth="1"/>
    <col min="12552" max="12553" width="7" style="65" customWidth="1"/>
    <col min="12554" max="12554" width="6.5703125" style="65" customWidth="1"/>
    <col min="12555" max="12555" width="5" style="65" customWidth="1"/>
    <col min="12556" max="12557" width="7" style="65" customWidth="1"/>
    <col min="12558" max="12559" width="7.5703125" style="65" customWidth="1"/>
    <col min="12560" max="12560" width="7" style="65" customWidth="1"/>
    <col min="12561" max="12800" width="9.140625" style="65"/>
    <col min="12801" max="12801" width="2.5703125" style="65" customWidth="1"/>
    <col min="12802" max="12802" width="1.85546875" style="65" customWidth="1"/>
    <col min="12803" max="12803" width="10.28515625" style="65" customWidth="1"/>
    <col min="12804" max="12804" width="6" style="65" customWidth="1"/>
    <col min="12805" max="12805" width="4.7109375" style="65" customWidth="1"/>
    <col min="12806" max="12807" width="7.42578125" style="65" customWidth="1"/>
    <col min="12808" max="12809" width="7" style="65" customWidth="1"/>
    <col min="12810" max="12810" width="6.5703125" style="65" customWidth="1"/>
    <col min="12811" max="12811" width="5" style="65" customWidth="1"/>
    <col min="12812" max="12813" width="7" style="65" customWidth="1"/>
    <col min="12814" max="12815" width="7.5703125" style="65" customWidth="1"/>
    <col min="12816" max="12816" width="7" style="65" customWidth="1"/>
    <col min="12817" max="13056" width="9.140625" style="65"/>
    <col min="13057" max="13057" width="2.5703125" style="65" customWidth="1"/>
    <col min="13058" max="13058" width="1.85546875" style="65" customWidth="1"/>
    <col min="13059" max="13059" width="10.28515625" style="65" customWidth="1"/>
    <col min="13060" max="13060" width="6" style="65" customWidth="1"/>
    <col min="13061" max="13061" width="4.7109375" style="65" customWidth="1"/>
    <col min="13062" max="13063" width="7.42578125" style="65" customWidth="1"/>
    <col min="13064" max="13065" width="7" style="65" customWidth="1"/>
    <col min="13066" max="13066" width="6.5703125" style="65" customWidth="1"/>
    <col min="13067" max="13067" width="5" style="65" customWidth="1"/>
    <col min="13068" max="13069" width="7" style="65" customWidth="1"/>
    <col min="13070" max="13071" width="7.5703125" style="65" customWidth="1"/>
    <col min="13072" max="13072" width="7" style="65" customWidth="1"/>
    <col min="13073" max="13312" width="9.140625" style="65"/>
    <col min="13313" max="13313" width="2.5703125" style="65" customWidth="1"/>
    <col min="13314" max="13314" width="1.85546875" style="65" customWidth="1"/>
    <col min="13315" max="13315" width="10.28515625" style="65" customWidth="1"/>
    <col min="13316" max="13316" width="6" style="65" customWidth="1"/>
    <col min="13317" max="13317" width="4.7109375" style="65" customWidth="1"/>
    <col min="13318" max="13319" width="7.42578125" style="65" customWidth="1"/>
    <col min="13320" max="13321" width="7" style="65" customWidth="1"/>
    <col min="13322" max="13322" width="6.5703125" style="65" customWidth="1"/>
    <col min="13323" max="13323" width="5" style="65" customWidth="1"/>
    <col min="13324" max="13325" width="7" style="65" customWidth="1"/>
    <col min="13326" max="13327" width="7.5703125" style="65" customWidth="1"/>
    <col min="13328" max="13328" width="7" style="65" customWidth="1"/>
    <col min="13329" max="13568" width="9.140625" style="65"/>
    <col min="13569" max="13569" width="2.5703125" style="65" customWidth="1"/>
    <col min="13570" max="13570" width="1.85546875" style="65" customWidth="1"/>
    <col min="13571" max="13571" width="10.28515625" style="65" customWidth="1"/>
    <col min="13572" max="13572" width="6" style="65" customWidth="1"/>
    <col min="13573" max="13573" width="4.7109375" style="65" customWidth="1"/>
    <col min="13574" max="13575" width="7.42578125" style="65" customWidth="1"/>
    <col min="13576" max="13577" width="7" style="65" customWidth="1"/>
    <col min="13578" max="13578" width="6.5703125" style="65" customWidth="1"/>
    <col min="13579" max="13579" width="5" style="65" customWidth="1"/>
    <col min="13580" max="13581" width="7" style="65" customWidth="1"/>
    <col min="13582" max="13583" width="7.5703125" style="65" customWidth="1"/>
    <col min="13584" max="13584" width="7" style="65" customWidth="1"/>
    <col min="13585" max="13824" width="9.140625" style="65"/>
    <col min="13825" max="13825" width="2.5703125" style="65" customWidth="1"/>
    <col min="13826" max="13826" width="1.85546875" style="65" customWidth="1"/>
    <col min="13827" max="13827" width="10.28515625" style="65" customWidth="1"/>
    <col min="13828" max="13828" width="6" style="65" customWidth="1"/>
    <col min="13829" max="13829" width="4.7109375" style="65" customWidth="1"/>
    <col min="13830" max="13831" width="7.42578125" style="65" customWidth="1"/>
    <col min="13832" max="13833" width="7" style="65" customWidth="1"/>
    <col min="13834" max="13834" width="6.5703125" style="65" customWidth="1"/>
    <col min="13835" max="13835" width="5" style="65" customWidth="1"/>
    <col min="13836" max="13837" width="7" style="65" customWidth="1"/>
    <col min="13838" max="13839" width="7.5703125" style="65" customWidth="1"/>
    <col min="13840" max="13840" width="7" style="65" customWidth="1"/>
    <col min="13841" max="14080" width="9.140625" style="65"/>
    <col min="14081" max="14081" width="2.5703125" style="65" customWidth="1"/>
    <col min="14082" max="14082" width="1.85546875" style="65" customWidth="1"/>
    <col min="14083" max="14083" width="10.28515625" style="65" customWidth="1"/>
    <col min="14084" max="14084" width="6" style="65" customWidth="1"/>
    <col min="14085" max="14085" width="4.7109375" style="65" customWidth="1"/>
    <col min="14086" max="14087" width="7.42578125" style="65" customWidth="1"/>
    <col min="14088" max="14089" width="7" style="65" customWidth="1"/>
    <col min="14090" max="14090" width="6.5703125" style="65" customWidth="1"/>
    <col min="14091" max="14091" width="5" style="65" customWidth="1"/>
    <col min="14092" max="14093" width="7" style="65" customWidth="1"/>
    <col min="14094" max="14095" width="7.5703125" style="65" customWidth="1"/>
    <col min="14096" max="14096" width="7" style="65" customWidth="1"/>
    <col min="14097" max="14336" width="9.140625" style="65"/>
    <col min="14337" max="14337" width="2.5703125" style="65" customWidth="1"/>
    <col min="14338" max="14338" width="1.85546875" style="65" customWidth="1"/>
    <col min="14339" max="14339" width="10.28515625" style="65" customWidth="1"/>
    <col min="14340" max="14340" width="6" style="65" customWidth="1"/>
    <col min="14341" max="14341" width="4.7109375" style="65" customWidth="1"/>
    <col min="14342" max="14343" width="7.42578125" style="65" customWidth="1"/>
    <col min="14344" max="14345" width="7" style="65" customWidth="1"/>
    <col min="14346" max="14346" width="6.5703125" style="65" customWidth="1"/>
    <col min="14347" max="14347" width="5" style="65" customWidth="1"/>
    <col min="14348" max="14349" width="7" style="65" customWidth="1"/>
    <col min="14350" max="14351" width="7.5703125" style="65" customWidth="1"/>
    <col min="14352" max="14352" width="7" style="65" customWidth="1"/>
    <col min="14353" max="14592" width="9.140625" style="65"/>
    <col min="14593" max="14593" width="2.5703125" style="65" customWidth="1"/>
    <col min="14594" max="14594" width="1.85546875" style="65" customWidth="1"/>
    <col min="14595" max="14595" width="10.28515625" style="65" customWidth="1"/>
    <col min="14596" max="14596" width="6" style="65" customWidth="1"/>
    <col min="14597" max="14597" width="4.7109375" style="65" customWidth="1"/>
    <col min="14598" max="14599" width="7.42578125" style="65" customWidth="1"/>
    <col min="14600" max="14601" width="7" style="65" customWidth="1"/>
    <col min="14602" max="14602" width="6.5703125" style="65" customWidth="1"/>
    <col min="14603" max="14603" width="5" style="65" customWidth="1"/>
    <col min="14604" max="14605" width="7" style="65" customWidth="1"/>
    <col min="14606" max="14607" width="7.5703125" style="65" customWidth="1"/>
    <col min="14608" max="14608" width="7" style="65" customWidth="1"/>
    <col min="14609" max="14848" width="9.140625" style="65"/>
    <col min="14849" max="14849" width="2.5703125" style="65" customWidth="1"/>
    <col min="14850" max="14850" width="1.85546875" style="65" customWidth="1"/>
    <col min="14851" max="14851" width="10.28515625" style="65" customWidth="1"/>
    <col min="14852" max="14852" width="6" style="65" customWidth="1"/>
    <col min="14853" max="14853" width="4.7109375" style="65" customWidth="1"/>
    <col min="14854" max="14855" width="7.42578125" style="65" customWidth="1"/>
    <col min="14856" max="14857" width="7" style="65" customWidth="1"/>
    <col min="14858" max="14858" width="6.5703125" style="65" customWidth="1"/>
    <col min="14859" max="14859" width="5" style="65" customWidth="1"/>
    <col min="14860" max="14861" width="7" style="65" customWidth="1"/>
    <col min="14862" max="14863" width="7.5703125" style="65" customWidth="1"/>
    <col min="14864" max="14864" width="7" style="65" customWidth="1"/>
    <col min="14865" max="15104" width="9.140625" style="65"/>
    <col min="15105" max="15105" width="2.5703125" style="65" customWidth="1"/>
    <col min="15106" max="15106" width="1.85546875" style="65" customWidth="1"/>
    <col min="15107" max="15107" width="10.28515625" style="65" customWidth="1"/>
    <col min="15108" max="15108" width="6" style="65" customWidth="1"/>
    <col min="15109" max="15109" width="4.7109375" style="65" customWidth="1"/>
    <col min="15110" max="15111" width="7.42578125" style="65" customWidth="1"/>
    <col min="15112" max="15113" width="7" style="65" customWidth="1"/>
    <col min="15114" max="15114" width="6.5703125" style="65" customWidth="1"/>
    <col min="15115" max="15115" width="5" style="65" customWidth="1"/>
    <col min="15116" max="15117" width="7" style="65" customWidth="1"/>
    <col min="15118" max="15119" width="7.5703125" style="65" customWidth="1"/>
    <col min="15120" max="15120" width="7" style="65" customWidth="1"/>
    <col min="15121" max="15360" width="9.140625" style="65"/>
    <col min="15361" max="15361" width="2.5703125" style="65" customWidth="1"/>
    <col min="15362" max="15362" width="1.85546875" style="65" customWidth="1"/>
    <col min="15363" max="15363" width="10.28515625" style="65" customWidth="1"/>
    <col min="15364" max="15364" width="6" style="65" customWidth="1"/>
    <col min="15365" max="15365" width="4.7109375" style="65" customWidth="1"/>
    <col min="15366" max="15367" width="7.42578125" style="65" customWidth="1"/>
    <col min="15368" max="15369" width="7" style="65" customWidth="1"/>
    <col min="15370" max="15370" width="6.5703125" style="65" customWidth="1"/>
    <col min="15371" max="15371" width="5" style="65" customWidth="1"/>
    <col min="15372" max="15373" width="7" style="65" customWidth="1"/>
    <col min="15374" max="15375" width="7.5703125" style="65" customWidth="1"/>
    <col min="15376" max="15376" width="7" style="65" customWidth="1"/>
    <col min="15377" max="15616" width="9.140625" style="65"/>
    <col min="15617" max="15617" width="2.5703125" style="65" customWidth="1"/>
    <col min="15618" max="15618" width="1.85546875" style="65" customWidth="1"/>
    <col min="15619" max="15619" width="10.28515625" style="65" customWidth="1"/>
    <col min="15620" max="15620" width="6" style="65" customWidth="1"/>
    <col min="15621" max="15621" width="4.7109375" style="65" customWidth="1"/>
    <col min="15622" max="15623" width="7.42578125" style="65" customWidth="1"/>
    <col min="15624" max="15625" width="7" style="65" customWidth="1"/>
    <col min="15626" max="15626" width="6.5703125" style="65" customWidth="1"/>
    <col min="15627" max="15627" width="5" style="65" customWidth="1"/>
    <col min="15628" max="15629" width="7" style="65" customWidth="1"/>
    <col min="15630" max="15631" width="7.5703125" style="65" customWidth="1"/>
    <col min="15632" max="15632" width="7" style="65" customWidth="1"/>
    <col min="15633" max="15872" width="9.140625" style="65"/>
    <col min="15873" max="15873" width="2.5703125" style="65" customWidth="1"/>
    <col min="15874" max="15874" width="1.85546875" style="65" customWidth="1"/>
    <col min="15875" max="15875" width="10.28515625" style="65" customWidth="1"/>
    <col min="15876" max="15876" width="6" style="65" customWidth="1"/>
    <col min="15877" max="15877" width="4.7109375" style="65" customWidth="1"/>
    <col min="15878" max="15879" width="7.42578125" style="65" customWidth="1"/>
    <col min="15880" max="15881" width="7" style="65" customWidth="1"/>
    <col min="15882" max="15882" width="6.5703125" style="65" customWidth="1"/>
    <col min="15883" max="15883" width="5" style="65" customWidth="1"/>
    <col min="15884" max="15885" width="7" style="65" customWidth="1"/>
    <col min="15886" max="15887" width="7.5703125" style="65" customWidth="1"/>
    <col min="15888" max="15888" width="7" style="65" customWidth="1"/>
    <col min="15889" max="16128" width="9.140625" style="65"/>
    <col min="16129" max="16129" width="2.5703125" style="65" customWidth="1"/>
    <col min="16130" max="16130" width="1.85546875" style="65" customWidth="1"/>
    <col min="16131" max="16131" width="10.28515625" style="65" customWidth="1"/>
    <col min="16132" max="16132" width="6" style="65" customWidth="1"/>
    <col min="16133" max="16133" width="4.7109375" style="65" customWidth="1"/>
    <col min="16134" max="16135" width="7.42578125" style="65" customWidth="1"/>
    <col min="16136" max="16137" width="7" style="65" customWidth="1"/>
    <col min="16138" max="16138" width="6.5703125" style="65" customWidth="1"/>
    <col min="16139" max="16139" width="5" style="65" customWidth="1"/>
    <col min="16140" max="16141" width="7" style="65" customWidth="1"/>
    <col min="16142" max="16143" width="7.5703125" style="65" customWidth="1"/>
    <col min="16144" max="16144" width="7" style="65" customWidth="1"/>
    <col min="16145" max="16384" width="9.140625" style="65"/>
  </cols>
  <sheetData>
    <row r="32" ht="14.25" customHeight="1"/>
    <row r="33" spans="1:16" ht="14.25" customHeight="1"/>
    <row r="34" spans="1:16" ht="14.25" customHeight="1"/>
    <row r="35" spans="1:16" ht="18.75" customHeight="1"/>
    <row r="36" spans="1:16" ht="26.25" customHeight="1">
      <c r="C36" s="363" t="s">
        <v>91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</row>
    <row r="37" spans="1:16" ht="12.75" customHeight="1">
      <c r="C37" s="363" t="s">
        <v>92</v>
      </c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</row>
    <row r="38" spans="1:16" ht="23.25" customHeight="1">
      <c r="C38" s="67" t="s">
        <v>93</v>
      </c>
      <c r="J38" s="68" t="s">
        <v>94</v>
      </c>
      <c r="K38" s="68"/>
      <c r="L38" s="68"/>
      <c r="M38" s="68"/>
    </row>
    <row r="39" spans="1:16" s="69" customFormat="1" ht="31.5" customHeight="1">
      <c r="A39" s="364" t="s">
        <v>95</v>
      </c>
      <c r="B39" s="364" t="s">
        <v>3</v>
      </c>
      <c r="C39" s="364"/>
      <c r="D39" s="365" t="s">
        <v>96</v>
      </c>
      <c r="E39" s="365"/>
      <c r="F39" s="365" t="s">
        <v>97</v>
      </c>
      <c r="G39" s="365"/>
      <c r="H39" s="365" t="s">
        <v>98</v>
      </c>
      <c r="I39" s="365"/>
      <c r="J39" s="365" t="s">
        <v>99</v>
      </c>
      <c r="K39" s="365"/>
      <c r="L39" s="366" t="s">
        <v>100</v>
      </c>
      <c r="M39" s="367"/>
      <c r="N39" s="365" t="s">
        <v>101</v>
      </c>
      <c r="O39" s="365"/>
      <c r="P39" s="365"/>
    </row>
    <row r="40" spans="1:16" s="69" customFormat="1" ht="37.5" customHeight="1">
      <c r="A40" s="339"/>
      <c r="B40" s="364"/>
      <c r="C40" s="364"/>
      <c r="D40" s="70">
        <v>2013</v>
      </c>
      <c r="E40" s="70">
        <v>2014</v>
      </c>
      <c r="F40" s="70">
        <v>2013</v>
      </c>
      <c r="G40" s="70">
        <v>2014</v>
      </c>
      <c r="H40" s="70">
        <v>2013</v>
      </c>
      <c r="I40" s="70">
        <v>2014</v>
      </c>
      <c r="J40" s="70">
        <v>2013</v>
      </c>
      <c r="K40" s="70">
        <v>2014</v>
      </c>
      <c r="L40" s="70">
        <v>2013</v>
      </c>
      <c r="M40" s="71">
        <v>2014</v>
      </c>
      <c r="N40" s="70">
        <v>2013</v>
      </c>
      <c r="O40" s="70">
        <v>2014</v>
      </c>
      <c r="P40" s="71" t="s">
        <v>102</v>
      </c>
    </row>
    <row r="41" spans="1:16" s="75" customFormat="1" ht="43.5" customHeight="1">
      <c r="A41" s="359">
        <v>1</v>
      </c>
      <c r="B41" s="361" t="s">
        <v>103</v>
      </c>
      <c r="C41" s="72" t="s">
        <v>104</v>
      </c>
      <c r="D41" s="73">
        <v>0</v>
      </c>
      <c r="E41" s="73">
        <v>0</v>
      </c>
      <c r="F41" s="73">
        <v>6927.85</v>
      </c>
      <c r="G41" s="73">
        <v>6614.6819999999998</v>
      </c>
      <c r="H41" s="73">
        <v>1170</v>
      </c>
      <c r="I41" s="73">
        <v>1351.5360000000001</v>
      </c>
      <c r="J41" s="73">
        <v>5915.6</v>
      </c>
      <c r="K41" s="73">
        <v>0</v>
      </c>
      <c r="L41" s="73">
        <v>3108.41</v>
      </c>
      <c r="M41" s="74">
        <v>9414.68</v>
      </c>
      <c r="N41" s="73">
        <f>SUM(D41+F41+H41+J41+L41)</f>
        <v>17121.86</v>
      </c>
      <c r="O41" s="73">
        <f t="shared" ref="O41:O47" si="0">SUM(E41+G41+I41+K41+M41)</f>
        <v>17380.898000000001</v>
      </c>
      <c r="P41" s="73">
        <f>O41/N41*100</f>
        <v>101.51290806022244</v>
      </c>
    </row>
    <row r="42" spans="1:16" s="75" customFormat="1" ht="27" customHeight="1">
      <c r="A42" s="360"/>
      <c r="B42" s="362"/>
      <c r="C42" s="76" t="s">
        <v>105</v>
      </c>
      <c r="D42" s="77">
        <v>6.0000000000000001E-3</v>
      </c>
      <c r="E42" s="77">
        <v>0.3</v>
      </c>
      <c r="F42" s="77">
        <v>107646.8</v>
      </c>
      <c r="G42" s="77">
        <v>121627.749</v>
      </c>
      <c r="H42" s="77">
        <v>9423.1749999999993</v>
      </c>
      <c r="I42" s="77">
        <v>10147.85</v>
      </c>
      <c r="J42" s="77">
        <v>49424.087</v>
      </c>
      <c r="K42" s="77">
        <v>0</v>
      </c>
      <c r="L42" s="77">
        <v>16335.888999999999</v>
      </c>
      <c r="M42" s="78">
        <v>66740.796000000002</v>
      </c>
      <c r="N42" s="77">
        <f t="shared" ref="N42:N48" si="1">SUM(D42+F42+H42+J42+L42)</f>
        <v>182829.95699999999</v>
      </c>
      <c r="O42" s="77">
        <f t="shared" si="0"/>
        <v>198516.69500000001</v>
      </c>
      <c r="P42" s="77">
        <f t="shared" ref="P42:P48" si="2">O42/N42*100</f>
        <v>108.57996044926053</v>
      </c>
    </row>
    <row r="43" spans="1:16" s="75" customFormat="1" ht="33.75" customHeight="1">
      <c r="A43" s="360">
        <v>2</v>
      </c>
      <c r="B43" s="362" t="s">
        <v>106</v>
      </c>
      <c r="C43" s="76" t="s">
        <v>107</v>
      </c>
      <c r="D43" s="77">
        <v>0</v>
      </c>
      <c r="E43" s="77">
        <v>0</v>
      </c>
      <c r="F43" s="77">
        <v>6499.7</v>
      </c>
      <c r="G43" s="77">
        <v>8498.1990000000005</v>
      </c>
      <c r="H43" s="77">
        <v>2368.3879999999999</v>
      </c>
      <c r="I43" s="77">
        <v>2099.0650000000001</v>
      </c>
      <c r="J43" s="77">
        <v>2204.3519999999999</v>
      </c>
      <c r="K43" s="77">
        <v>0</v>
      </c>
      <c r="L43" s="77">
        <v>109.996</v>
      </c>
      <c r="M43" s="78">
        <v>1890.0350000000001</v>
      </c>
      <c r="N43" s="77">
        <f t="shared" si="1"/>
        <v>11182.435999999998</v>
      </c>
      <c r="O43" s="77">
        <f t="shared" si="0"/>
        <v>12487.299000000001</v>
      </c>
      <c r="P43" s="77">
        <f t="shared" si="2"/>
        <v>111.66886177573477</v>
      </c>
    </row>
    <row r="44" spans="1:16" s="75" customFormat="1" ht="24" customHeight="1">
      <c r="A44" s="360"/>
      <c r="B44" s="362"/>
      <c r="C44" s="76" t="s">
        <v>108</v>
      </c>
      <c r="D44" s="77">
        <v>0.98</v>
      </c>
      <c r="E44" s="77">
        <v>0.3</v>
      </c>
      <c r="F44" s="77">
        <v>108176.38499999999</v>
      </c>
      <c r="G44" s="77">
        <v>120271.853</v>
      </c>
      <c r="H44" s="77">
        <v>8220.8950000000004</v>
      </c>
      <c r="I44" s="77">
        <v>9388.4120000000003</v>
      </c>
      <c r="J44" s="77">
        <v>52775.625999999997</v>
      </c>
      <c r="K44" s="77">
        <v>0</v>
      </c>
      <c r="L44" s="77">
        <v>19445.285</v>
      </c>
      <c r="M44" s="78">
        <v>73738.94</v>
      </c>
      <c r="N44" s="77">
        <f>SUM(D44+F44+H44+J44+L44)</f>
        <v>188619.171</v>
      </c>
      <c r="O44" s="77">
        <f t="shared" si="0"/>
        <v>203399.505</v>
      </c>
      <c r="P44" s="77">
        <f t="shared" si="2"/>
        <v>107.83607197594989</v>
      </c>
    </row>
    <row r="45" spans="1:16" s="75" customFormat="1" ht="34.5" customHeight="1">
      <c r="A45" s="79">
        <v>3</v>
      </c>
      <c r="B45" s="357" t="s">
        <v>109</v>
      </c>
      <c r="C45" s="357"/>
      <c r="D45" s="77">
        <v>0</v>
      </c>
      <c r="E45" s="77">
        <v>0</v>
      </c>
      <c r="F45" s="77">
        <v>36607.665000000001</v>
      </c>
      <c r="G45" s="77">
        <v>47992.7</v>
      </c>
      <c r="H45" s="77">
        <v>4297.74</v>
      </c>
      <c r="I45" s="77">
        <v>6154.9840000000004</v>
      </c>
      <c r="J45" s="77">
        <v>0</v>
      </c>
      <c r="K45" s="77">
        <v>0</v>
      </c>
      <c r="L45" s="77">
        <v>12937.23</v>
      </c>
      <c r="M45" s="78">
        <v>15282.347</v>
      </c>
      <c r="N45" s="77">
        <f t="shared" si="1"/>
        <v>53842.634999999995</v>
      </c>
      <c r="O45" s="77">
        <f t="shared" si="0"/>
        <v>69430.030999999988</v>
      </c>
      <c r="P45" s="77">
        <f t="shared" si="2"/>
        <v>128.94991301967298</v>
      </c>
    </row>
    <row r="46" spans="1:16" s="75" customFormat="1" ht="32.25" customHeight="1">
      <c r="A46" s="79"/>
      <c r="B46" s="357" t="s">
        <v>110</v>
      </c>
      <c r="C46" s="357"/>
      <c r="D46" s="77">
        <v>0</v>
      </c>
      <c r="E46" s="77">
        <v>0</v>
      </c>
      <c r="F46" s="77">
        <v>0.57399999999999995</v>
      </c>
      <c r="G46" s="77">
        <v>47.832000000000001</v>
      </c>
      <c r="H46" s="77">
        <v>18.158000000000001</v>
      </c>
      <c r="I46" s="77">
        <v>12.404</v>
      </c>
      <c r="J46" s="77">
        <v>0</v>
      </c>
      <c r="K46" s="77">
        <v>0</v>
      </c>
      <c r="L46" s="77">
        <v>8.1159999999999997</v>
      </c>
      <c r="M46" s="78">
        <v>142.328</v>
      </c>
      <c r="N46" s="77">
        <f t="shared" si="1"/>
        <v>26.848000000000003</v>
      </c>
      <c r="O46" s="77">
        <f t="shared" si="0"/>
        <v>202.56400000000002</v>
      </c>
      <c r="P46" s="77">
        <f t="shared" si="2"/>
        <v>754.484505363528</v>
      </c>
    </row>
    <row r="47" spans="1:16" s="75" customFormat="1" ht="24" customHeight="1">
      <c r="A47" s="79"/>
      <c r="B47" s="357" t="s">
        <v>111</v>
      </c>
      <c r="C47" s="357"/>
      <c r="D47" s="77">
        <v>0</v>
      </c>
      <c r="E47" s="77">
        <v>0</v>
      </c>
      <c r="F47" s="77">
        <v>30.4</v>
      </c>
      <c r="G47" s="77">
        <v>108.636</v>
      </c>
      <c r="H47" s="77">
        <v>23.167999999999999</v>
      </c>
      <c r="I47" s="77">
        <v>5.87</v>
      </c>
      <c r="J47" s="77">
        <v>0</v>
      </c>
      <c r="K47" s="77">
        <v>0</v>
      </c>
      <c r="L47" s="77">
        <v>12.398999999999999</v>
      </c>
      <c r="M47" s="78">
        <v>17.492999999999999</v>
      </c>
      <c r="N47" s="77">
        <f t="shared" si="1"/>
        <v>65.966999999999999</v>
      </c>
      <c r="O47" s="77">
        <f t="shared" si="0"/>
        <v>131.999</v>
      </c>
      <c r="P47" s="77">
        <f t="shared" si="2"/>
        <v>200.09853411554261</v>
      </c>
    </row>
    <row r="48" spans="1:16" s="75" customFormat="1" ht="45" customHeight="1">
      <c r="A48" s="80">
        <v>4</v>
      </c>
      <c r="B48" s="358" t="s">
        <v>112</v>
      </c>
      <c r="C48" s="358"/>
      <c r="D48" s="81">
        <v>0</v>
      </c>
      <c r="E48" s="81">
        <v>0</v>
      </c>
      <c r="F48" s="81">
        <v>13592.1</v>
      </c>
      <c r="G48" s="81">
        <v>15104.384</v>
      </c>
      <c r="H48" s="81">
        <v>2960.6390000000001</v>
      </c>
      <c r="I48" s="81">
        <v>2921.2660000000001</v>
      </c>
      <c r="J48" s="81">
        <v>0</v>
      </c>
      <c r="K48" s="81">
        <v>0</v>
      </c>
      <c r="L48" s="81">
        <v>5520.2960000000003</v>
      </c>
      <c r="M48" s="82">
        <v>7086.732</v>
      </c>
      <c r="N48" s="81">
        <f t="shared" si="1"/>
        <v>22073.035000000003</v>
      </c>
      <c r="O48" s="81">
        <f>SUM(E48+G48+I48+K48+M48)</f>
        <v>25112.382000000001</v>
      </c>
      <c r="P48" s="81">
        <f t="shared" si="2"/>
        <v>113.7695020190925</v>
      </c>
    </row>
    <row r="49" ht="16.5" customHeight="1"/>
  </sheetData>
  <mergeCells count="18">
    <mergeCell ref="C36:N36"/>
    <mergeCell ref="C37:N37"/>
    <mergeCell ref="A39:A40"/>
    <mergeCell ref="B39:C40"/>
    <mergeCell ref="D39:E39"/>
    <mergeCell ref="F39:G39"/>
    <mergeCell ref="H39:I39"/>
    <mergeCell ref="J39:K39"/>
    <mergeCell ref="L39:M39"/>
    <mergeCell ref="N39:P39"/>
    <mergeCell ref="B47:C47"/>
    <mergeCell ref="B48:C48"/>
    <mergeCell ref="A41:A42"/>
    <mergeCell ref="B41:B42"/>
    <mergeCell ref="A43:A44"/>
    <mergeCell ref="B43:B44"/>
    <mergeCell ref="B45:C45"/>
    <mergeCell ref="B46:C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I22" sqref="I22"/>
    </sheetView>
  </sheetViews>
  <sheetFormatPr defaultRowHeight="14.25"/>
  <cols>
    <col min="1" max="1" width="16.140625" style="97" customWidth="1"/>
    <col min="2" max="3" width="18.140625" style="97" customWidth="1"/>
    <col min="4" max="4" width="15.7109375" style="97" customWidth="1"/>
    <col min="5" max="5" width="12.7109375" style="97" customWidth="1"/>
    <col min="6" max="6" width="17.42578125" style="97" customWidth="1"/>
    <col min="7" max="256" width="9.140625" style="83"/>
    <col min="257" max="257" width="16.140625" style="83" customWidth="1"/>
    <col min="258" max="259" width="18.140625" style="83" customWidth="1"/>
    <col min="260" max="260" width="15.7109375" style="83" customWidth="1"/>
    <col min="261" max="261" width="12.7109375" style="83" customWidth="1"/>
    <col min="262" max="262" width="17.42578125" style="83" customWidth="1"/>
    <col min="263" max="512" width="9.140625" style="83"/>
    <col min="513" max="513" width="16.140625" style="83" customWidth="1"/>
    <col min="514" max="515" width="18.140625" style="83" customWidth="1"/>
    <col min="516" max="516" width="15.7109375" style="83" customWidth="1"/>
    <col min="517" max="517" width="12.7109375" style="83" customWidth="1"/>
    <col min="518" max="518" width="17.42578125" style="83" customWidth="1"/>
    <col min="519" max="768" width="9.140625" style="83"/>
    <col min="769" max="769" width="16.140625" style="83" customWidth="1"/>
    <col min="770" max="771" width="18.140625" style="83" customWidth="1"/>
    <col min="772" max="772" width="15.7109375" style="83" customWidth="1"/>
    <col min="773" max="773" width="12.7109375" style="83" customWidth="1"/>
    <col min="774" max="774" width="17.42578125" style="83" customWidth="1"/>
    <col min="775" max="1024" width="9.140625" style="83"/>
    <col min="1025" max="1025" width="16.140625" style="83" customWidth="1"/>
    <col min="1026" max="1027" width="18.140625" style="83" customWidth="1"/>
    <col min="1028" max="1028" width="15.7109375" style="83" customWidth="1"/>
    <col min="1029" max="1029" width="12.7109375" style="83" customWidth="1"/>
    <col min="1030" max="1030" width="17.42578125" style="83" customWidth="1"/>
    <col min="1031" max="1280" width="9.140625" style="83"/>
    <col min="1281" max="1281" width="16.140625" style="83" customWidth="1"/>
    <col min="1282" max="1283" width="18.140625" style="83" customWidth="1"/>
    <col min="1284" max="1284" width="15.7109375" style="83" customWidth="1"/>
    <col min="1285" max="1285" width="12.7109375" style="83" customWidth="1"/>
    <col min="1286" max="1286" width="17.42578125" style="83" customWidth="1"/>
    <col min="1287" max="1536" width="9.140625" style="83"/>
    <col min="1537" max="1537" width="16.140625" style="83" customWidth="1"/>
    <col min="1538" max="1539" width="18.140625" style="83" customWidth="1"/>
    <col min="1540" max="1540" width="15.7109375" style="83" customWidth="1"/>
    <col min="1541" max="1541" width="12.7109375" style="83" customWidth="1"/>
    <col min="1542" max="1542" width="17.42578125" style="83" customWidth="1"/>
    <col min="1543" max="1792" width="9.140625" style="83"/>
    <col min="1793" max="1793" width="16.140625" style="83" customWidth="1"/>
    <col min="1794" max="1795" width="18.140625" style="83" customWidth="1"/>
    <col min="1796" max="1796" width="15.7109375" style="83" customWidth="1"/>
    <col min="1797" max="1797" width="12.7109375" style="83" customWidth="1"/>
    <col min="1798" max="1798" width="17.42578125" style="83" customWidth="1"/>
    <col min="1799" max="2048" width="9.140625" style="83"/>
    <col min="2049" max="2049" width="16.140625" style="83" customWidth="1"/>
    <col min="2050" max="2051" width="18.140625" style="83" customWidth="1"/>
    <col min="2052" max="2052" width="15.7109375" style="83" customWidth="1"/>
    <col min="2053" max="2053" width="12.7109375" style="83" customWidth="1"/>
    <col min="2054" max="2054" width="17.42578125" style="83" customWidth="1"/>
    <col min="2055" max="2304" width="9.140625" style="83"/>
    <col min="2305" max="2305" width="16.140625" style="83" customWidth="1"/>
    <col min="2306" max="2307" width="18.140625" style="83" customWidth="1"/>
    <col min="2308" max="2308" width="15.7109375" style="83" customWidth="1"/>
    <col min="2309" max="2309" width="12.7109375" style="83" customWidth="1"/>
    <col min="2310" max="2310" width="17.42578125" style="83" customWidth="1"/>
    <col min="2311" max="2560" width="9.140625" style="83"/>
    <col min="2561" max="2561" width="16.140625" style="83" customWidth="1"/>
    <col min="2562" max="2563" width="18.140625" style="83" customWidth="1"/>
    <col min="2564" max="2564" width="15.7109375" style="83" customWidth="1"/>
    <col min="2565" max="2565" width="12.7109375" style="83" customWidth="1"/>
    <col min="2566" max="2566" width="17.42578125" style="83" customWidth="1"/>
    <col min="2567" max="2816" width="9.140625" style="83"/>
    <col min="2817" max="2817" width="16.140625" style="83" customWidth="1"/>
    <col min="2818" max="2819" width="18.140625" style="83" customWidth="1"/>
    <col min="2820" max="2820" width="15.7109375" style="83" customWidth="1"/>
    <col min="2821" max="2821" width="12.7109375" style="83" customWidth="1"/>
    <col min="2822" max="2822" width="17.42578125" style="83" customWidth="1"/>
    <col min="2823" max="3072" width="9.140625" style="83"/>
    <col min="3073" max="3073" width="16.140625" style="83" customWidth="1"/>
    <col min="3074" max="3075" width="18.140625" style="83" customWidth="1"/>
    <col min="3076" max="3076" width="15.7109375" style="83" customWidth="1"/>
    <col min="3077" max="3077" width="12.7109375" style="83" customWidth="1"/>
    <col min="3078" max="3078" width="17.42578125" style="83" customWidth="1"/>
    <col min="3079" max="3328" width="9.140625" style="83"/>
    <col min="3329" max="3329" width="16.140625" style="83" customWidth="1"/>
    <col min="3330" max="3331" width="18.140625" style="83" customWidth="1"/>
    <col min="3332" max="3332" width="15.7109375" style="83" customWidth="1"/>
    <col min="3333" max="3333" width="12.7109375" style="83" customWidth="1"/>
    <col min="3334" max="3334" width="17.42578125" style="83" customWidth="1"/>
    <col min="3335" max="3584" width="9.140625" style="83"/>
    <col min="3585" max="3585" width="16.140625" style="83" customWidth="1"/>
    <col min="3586" max="3587" width="18.140625" style="83" customWidth="1"/>
    <col min="3588" max="3588" width="15.7109375" style="83" customWidth="1"/>
    <col min="3589" max="3589" width="12.7109375" style="83" customWidth="1"/>
    <col min="3590" max="3590" width="17.42578125" style="83" customWidth="1"/>
    <col min="3591" max="3840" width="9.140625" style="83"/>
    <col min="3841" max="3841" width="16.140625" style="83" customWidth="1"/>
    <col min="3842" max="3843" width="18.140625" style="83" customWidth="1"/>
    <col min="3844" max="3844" width="15.7109375" style="83" customWidth="1"/>
    <col min="3845" max="3845" width="12.7109375" style="83" customWidth="1"/>
    <col min="3846" max="3846" width="17.42578125" style="83" customWidth="1"/>
    <col min="3847" max="4096" width="9.140625" style="83"/>
    <col min="4097" max="4097" width="16.140625" style="83" customWidth="1"/>
    <col min="4098" max="4099" width="18.140625" style="83" customWidth="1"/>
    <col min="4100" max="4100" width="15.7109375" style="83" customWidth="1"/>
    <col min="4101" max="4101" width="12.7109375" style="83" customWidth="1"/>
    <col min="4102" max="4102" width="17.42578125" style="83" customWidth="1"/>
    <col min="4103" max="4352" width="9.140625" style="83"/>
    <col min="4353" max="4353" width="16.140625" style="83" customWidth="1"/>
    <col min="4354" max="4355" width="18.140625" style="83" customWidth="1"/>
    <col min="4356" max="4356" width="15.7109375" style="83" customWidth="1"/>
    <col min="4357" max="4357" width="12.7109375" style="83" customWidth="1"/>
    <col min="4358" max="4358" width="17.42578125" style="83" customWidth="1"/>
    <col min="4359" max="4608" width="9.140625" style="83"/>
    <col min="4609" max="4609" width="16.140625" style="83" customWidth="1"/>
    <col min="4610" max="4611" width="18.140625" style="83" customWidth="1"/>
    <col min="4612" max="4612" width="15.7109375" style="83" customWidth="1"/>
    <col min="4613" max="4613" width="12.7109375" style="83" customWidth="1"/>
    <col min="4614" max="4614" width="17.42578125" style="83" customWidth="1"/>
    <col min="4615" max="4864" width="9.140625" style="83"/>
    <col min="4865" max="4865" width="16.140625" style="83" customWidth="1"/>
    <col min="4866" max="4867" width="18.140625" style="83" customWidth="1"/>
    <col min="4868" max="4868" width="15.7109375" style="83" customWidth="1"/>
    <col min="4869" max="4869" width="12.7109375" style="83" customWidth="1"/>
    <col min="4870" max="4870" width="17.42578125" style="83" customWidth="1"/>
    <col min="4871" max="5120" width="9.140625" style="83"/>
    <col min="5121" max="5121" width="16.140625" style="83" customWidth="1"/>
    <col min="5122" max="5123" width="18.140625" style="83" customWidth="1"/>
    <col min="5124" max="5124" width="15.7109375" style="83" customWidth="1"/>
    <col min="5125" max="5125" width="12.7109375" style="83" customWidth="1"/>
    <col min="5126" max="5126" width="17.42578125" style="83" customWidth="1"/>
    <col min="5127" max="5376" width="9.140625" style="83"/>
    <col min="5377" max="5377" width="16.140625" style="83" customWidth="1"/>
    <col min="5378" max="5379" width="18.140625" style="83" customWidth="1"/>
    <col min="5380" max="5380" width="15.7109375" style="83" customWidth="1"/>
    <col min="5381" max="5381" width="12.7109375" style="83" customWidth="1"/>
    <col min="5382" max="5382" width="17.42578125" style="83" customWidth="1"/>
    <col min="5383" max="5632" width="9.140625" style="83"/>
    <col min="5633" max="5633" width="16.140625" style="83" customWidth="1"/>
    <col min="5634" max="5635" width="18.140625" style="83" customWidth="1"/>
    <col min="5636" max="5636" width="15.7109375" style="83" customWidth="1"/>
    <col min="5637" max="5637" width="12.7109375" style="83" customWidth="1"/>
    <col min="5638" max="5638" width="17.42578125" style="83" customWidth="1"/>
    <col min="5639" max="5888" width="9.140625" style="83"/>
    <col min="5889" max="5889" width="16.140625" style="83" customWidth="1"/>
    <col min="5890" max="5891" width="18.140625" style="83" customWidth="1"/>
    <col min="5892" max="5892" width="15.7109375" style="83" customWidth="1"/>
    <col min="5893" max="5893" width="12.7109375" style="83" customWidth="1"/>
    <col min="5894" max="5894" width="17.42578125" style="83" customWidth="1"/>
    <col min="5895" max="6144" width="9.140625" style="83"/>
    <col min="6145" max="6145" width="16.140625" style="83" customWidth="1"/>
    <col min="6146" max="6147" width="18.140625" style="83" customWidth="1"/>
    <col min="6148" max="6148" width="15.7109375" style="83" customWidth="1"/>
    <col min="6149" max="6149" width="12.7109375" style="83" customWidth="1"/>
    <col min="6150" max="6150" width="17.42578125" style="83" customWidth="1"/>
    <col min="6151" max="6400" width="9.140625" style="83"/>
    <col min="6401" max="6401" width="16.140625" style="83" customWidth="1"/>
    <col min="6402" max="6403" width="18.140625" style="83" customWidth="1"/>
    <col min="6404" max="6404" width="15.7109375" style="83" customWidth="1"/>
    <col min="6405" max="6405" width="12.7109375" style="83" customWidth="1"/>
    <col min="6406" max="6406" width="17.42578125" style="83" customWidth="1"/>
    <col min="6407" max="6656" width="9.140625" style="83"/>
    <col min="6657" max="6657" width="16.140625" style="83" customWidth="1"/>
    <col min="6658" max="6659" width="18.140625" style="83" customWidth="1"/>
    <col min="6660" max="6660" width="15.7109375" style="83" customWidth="1"/>
    <col min="6661" max="6661" width="12.7109375" style="83" customWidth="1"/>
    <col min="6662" max="6662" width="17.42578125" style="83" customWidth="1"/>
    <col min="6663" max="6912" width="9.140625" style="83"/>
    <col min="6913" max="6913" width="16.140625" style="83" customWidth="1"/>
    <col min="6914" max="6915" width="18.140625" style="83" customWidth="1"/>
    <col min="6916" max="6916" width="15.7109375" style="83" customWidth="1"/>
    <col min="6917" max="6917" width="12.7109375" style="83" customWidth="1"/>
    <col min="6918" max="6918" width="17.42578125" style="83" customWidth="1"/>
    <col min="6919" max="7168" width="9.140625" style="83"/>
    <col min="7169" max="7169" width="16.140625" style="83" customWidth="1"/>
    <col min="7170" max="7171" width="18.140625" style="83" customWidth="1"/>
    <col min="7172" max="7172" width="15.7109375" style="83" customWidth="1"/>
    <col min="7173" max="7173" width="12.7109375" style="83" customWidth="1"/>
    <col min="7174" max="7174" width="17.42578125" style="83" customWidth="1"/>
    <col min="7175" max="7424" width="9.140625" style="83"/>
    <col min="7425" max="7425" width="16.140625" style="83" customWidth="1"/>
    <col min="7426" max="7427" width="18.140625" style="83" customWidth="1"/>
    <col min="7428" max="7428" width="15.7109375" style="83" customWidth="1"/>
    <col min="7429" max="7429" width="12.7109375" style="83" customWidth="1"/>
    <col min="7430" max="7430" width="17.42578125" style="83" customWidth="1"/>
    <col min="7431" max="7680" width="9.140625" style="83"/>
    <col min="7681" max="7681" width="16.140625" style="83" customWidth="1"/>
    <col min="7682" max="7683" width="18.140625" style="83" customWidth="1"/>
    <col min="7684" max="7684" width="15.7109375" style="83" customWidth="1"/>
    <col min="7685" max="7685" width="12.7109375" style="83" customWidth="1"/>
    <col min="7686" max="7686" width="17.42578125" style="83" customWidth="1"/>
    <col min="7687" max="7936" width="9.140625" style="83"/>
    <col min="7937" max="7937" width="16.140625" style="83" customWidth="1"/>
    <col min="7938" max="7939" width="18.140625" style="83" customWidth="1"/>
    <col min="7940" max="7940" width="15.7109375" style="83" customWidth="1"/>
    <col min="7941" max="7941" width="12.7109375" style="83" customWidth="1"/>
    <col min="7942" max="7942" width="17.42578125" style="83" customWidth="1"/>
    <col min="7943" max="8192" width="9.140625" style="83"/>
    <col min="8193" max="8193" width="16.140625" style="83" customWidth="1"/>
    <col min="8194" max="8195" width="18.140625" style="83" customWidth="1"/>
    <col min="8196" max="8196" width="15.7109375" style="83" customWidth="1"/>
    <col min="8197" max="8197" width="12.7109375" style="83" customWidth="1"/>
    <col min="8198" max="8198" width="17.42578125" style="83" customWidth="1"/>
    <col min="8199" max="8448" width="9.140625" style="83"/>
    <col min="8449" max="8449" width="16.140625" style="83" customWidth="1"/>
    <col min="8450" max="8451" width="18.140625" style="83" customWidth="1"/>
    <col min="8452" max="8452" width="15.7109375" style="83" customWidth="1"/>
    <col min="8453" max="8453" width="12.7109375" style="83" customWidth="1"/>
    <col min="8454" max="8454" width="17.42578125" style="83" customWidth="1"/>
    <col min="8455" max="8704" width="9.140625" style="83"/>
    <col min="8705" max="8705" width="16.140625" style="83" customWidth="1"/>
    <col min="8706" max="8707" width="18.140625" style="83" customWidth="1"/>
    <col min="8708" max="8708" width="15.7109375" style="83" customWidth="1"/>
    <col min="8709" max="8709" width="12.7109375" style="83" customWidth="1"/>
    <col min="8710" max="8710" width="17.42578125" style="83" customWidth="1"/>
    <col min="8711" max="8960" width="9.140625" style="83"/>
    <col min="8961" max="8961" width="16.140625" style="83" customWidth="1"/>
    <col min="8962" max="8963" width="18.140625" style="83" customWidth="1"/>
    <col min="8964" max="8964" width="15.7109375" style="83" customWidth="1"/>
    <col min="8965" max="8965" width="12.7109375" style="83" customWidth="1"/>
    <col min="8966" max="8966" width="17.42578125" style="83" customWidth="1"/>
    <col min="8967" max="9216" width="9.140625" style="83"/>
    <col min="9217" max="9217" width="16.140625" style="83" customWidth="1"/>
    <col min="9218" max="9219" width="18.140625" style="83" customWidth="1"/>
    <col min="9220" max="9220" width="15.7109375" style="83" customWidth="1"/>
    <col min="9221" max="9221" width="12.7109375" style="83" customWidth="1"/>
    <col min="9222" max="9222" width="17.42578125" style="83" customWidth="1"/>
    <col min="9223" max="9472" width="9.140625" style="83"/>
    <col min="9473" max="9473" width="16.140625" style="83" customWidth="1"/>
    <col min="9474" max="9475" width="18.140625" style="83" customWidth="1"/>
    <col min="9476" max="9476" width="15.7109375" style="83" customWidth="1"/>
    <col min="9477" max="9477" width="12.7109375" style="83" customWidth="1"/>
    <col min="9478" max="9478" width="17.42578125" style="83" customWidth="1"/>
    <col min="9479" max="9728" width="9.140625" style="83"/>
    <col min="9729" max="9729" width="16.140625" style="83" customWidth="1"/>
    <col min="9730" max="9731" width="18.140625" style="83" customWidth="1"/>
    <col min="9732" max="9732" width="15.7109375" style="83" customWidth="1"/>
    <col min="9733" max="9733" width="12.7109375" style="83" customWidth="1"/>
    <col min="9734" max="9734" width="17.42578125" style="83" customWidth="1"/>
    <col min="9735" max="9984" width="9.140625" style="83"/>
    <col min="9985" max="9985" width="16.140625" style="83" customWidth="1"/>
    <col min="9986" max="9987" width="18.140625" style="83" customWidth="1"/>
    <col min="9988" max="9988" width="15.7109375" style="83" customWidth="1"/>
    <col min="9989" max="9989" width="12.7109375" style="83" customWidth="1"/>
    <col min="9990" max="9990" width="17.42578125" style="83" customWidth="1"/>
    <col min="9991" max="10240" width="9.140625" style="83"/>
    <col min="10241" max="10241" width="16.140625" style="83" customWidth="1"/>
    <col min="10242" max="10243" width="18.140625" style="83" customWidth="1"/>
    <col min="10244" max="10244" width="15.7109375" style="83" customWidth="1"/>
    <col min="10245" max="10245" width="12.7109375" style="83" customWidth="1"/>
    <col min="10246" max="10246" width="17.42578125" style="83" customWidth="1"/>
    <col min="10247" max="10496" width="9.140625" style="83"/>
    <col min="10497" max="10497" width="16.140625" style="83" customWidth="1"/>
    <col min="10498" max="10499" width="18.140625" style="83" customWidth="1"/>
    <col min="10500" max="10500" width="15.7109375" style="83" customWidth="1"/>
    <col min="10501" max="10501" width="12.7109375" style="83" customWidth="1"/>
    <col min="10502" max="10502" width="17.42578125" style="83" customWidth="1"/>
    <col min="10503" max="10752" width="9.140625" style="83"/>
    <col min="10753" max="10753" width="16.140625" style="83" customWidth="1"/>
    <col min="10754" max="10755" width="18.140625" style="83" customWidth="1"/>
    <col min="10756" max="10756" width="15.7109375" style="83" customWidth="1"/>
    <col min="10757" max="10757" width="12.7109375" style="83" customWidth="1"/>
    <col min="10758" max="10758" width="17.42578125" style="83" customWidth="1"/>
    <col min="10759" max="11008" width="9.140625" style="83"/>
    <col min="11009" max="11009" width="16.140625" style="83" customWidth="1"/>
    <col min="11010" max="11011" width="18.140625" style="83" customWidth="1"/>
    <col min="11012" max="11012" width="15.7109375" style="83" customWidth="1"/>
    <col min="11013" max="11013" width="12.7109375" style="83" customWidth="1"/>
    <col min="11014" max="11014" width="17.42578125" style="83" customWidth="1"/>
    <col min="11015" max="11264" width="9.140625" style="83"/>
    <col min="11265" max="11265" width="16.140625" style="83" customWidth="1"/>
    <col min="11266" max="11267" width="18.140625" style="83" customWidth="1"/>
    <col min="11268" max="11268" width="15.7109375" style="83" customWidth="1"/>
    <col min="11269" max="11269" width="12.7109375" style="83" customWidth="1"/>
    <col min="11270" max="11270" width="17.42578125" style="83" customWidth="1"/>
    <col min="11271" max="11520" width="9.140625" style="83"/>
    <col min="11521" max="11521" width="16.140625" style="83" customWidth="1"/>
    <col min="11522" max="11523" width="18.140625" style="83" customWidth="1"/>
    <col min="11524" max="11524" width="15.7109375" style="83" customWidth="1"/>
    <col min="11525" max="11525" width="12.7109375" style="83" customWidth="1"/>
    <col min="11526" max="11526" width="17.42578125" style="83" customWidth="1"/>
    <col min="11527" max="11776" width="9.140625" style="83"/>
    <col min="11777" max="11777" width="16.140625" style="83" customWidth="1"/>
    <col min="11778" max="11779" width="18.140625" style="83" customWidth="1"/>
    <col min="11780" max="11780" width="15.7109375" style="83" customWidth="1"/>
    <col min="11781" max="11781" width="12.7109375" style="83" customWidth="1"/>
    <col min="11782" max="11782" width="17.42578125" style="83" customWidth="1"/>
    <col min="11783" max="12032" width="9.140625" style="83"/>
    <col min="12033" max="12033" width="16.140625" style="83" customWidth="1"/>
    <col min="12034" max="12035" width="18.140625" style="83" customWidth="1"/>
    <col min="12036" max="12036" width="15.7109375" style="83" customWidth="1"/>
    <col min="12037" max="12037" width="12.7109375" style="83" customWidth="1"/>
    <col min="12038" max="12038" width="17.42578125" style="83" customWidth="1"/>
    <col min="12039" max="12288" width="9.140625" style="83"/>
    <col min="12289" max="12289" width="16.140625" style="83" customWidth="1"/>
    <col min="12290" max="12291" width="18.140625" style="83" customWidth="1"/>
    <col min="12292" max="12292" width="15.7109375" style="83" customWidth="1"/>
    <col min="12293" max="12293" width="12.7109375" style="83" customWidth="1"/>
    <col min="12294" max="12294" width="17.42578125" style="83" customWidth="1"/>
    <col min="12295" max="12544" width="9.140625" style="83"/>
    <col min="12545" max="12545" width="16.140625" style="83" customWidth="1"/>
    <col min="12546" max="12547" width="18.140625" style="83" customWidth="1"/>
    <col min="12548" max="12548" width="15.7109375" style="83" customWidth="1"/>
    <col min="12549" max="12549" width="12.7109375" style="83" customWidth="1"/>
    <col min="12550" max="12550" width="17.42578125" style="83" customWidth="1"/>
    <col min="12551" max="12800" width="9.140625" style="83"/>
    <col min="12801" max="12801" width="16.140625" style="83" customWidth="1"/>
    <col min="12802" max="12803" width="18.140625" style="83" customWidth="1"/>
    <col min="12804" max="12804" width="15.7109375" style="83" customWidth="1"/>
    <col min="12805" max="12805" width="12.7109375" style="83" customWidth="1"/>
    <col min="12806" max="12806" width="17.42578125" style="83" customWidth="1"/>
    <col min="12807" max="13056" width="9.140625" style="83"/>
    <col min="13057" max="13057" width="16.140625" style="83" customWidth="1"/>
    <col min="13058" max="13059" width="18.140625" style="83" customWidth="1"/>
    <col min="13060" max="13060" width="15.7109375" style="83" customWidth="1"/>
    <col min="13061" max="13061" width="12.7109375" style="83" customWidth="1"/>
    <col min="13062" max="13062" width="17.42578125" style="83" customWidth="1"/>
    <col min="13063" max="13312" width="9.140625" style="83"/>
    <col min="13313" max="13313" width="16.140625" style="83" customWidth="1"/>
    <col min="13314" max="13315" width="18.140625" style="83" customWidth="1"/>
    <col min="13316" max="13316" width="15.7109375" style="83" customWidth="1"/>
    <col min="13317" max="13317" width="12.7109375" style="83" customWidth="1"/>
    <col min="13318" max="13318" width="17.42578125" style="83" customWidth="1"/>
    <col min="13319" max="13568" width="9.140625" style="83"/>
    <col min="13569" max="13569" width="16.140625" style="83" customWidth="1"/>
    <col min="13570" max="13571" width="18.140625" style="83" customWidth="1"/>
    <col min="13572" max="13572" width="15.7109375" style="83" customWidth="1"/>
    <col min="13573" max="13573" width="12.7109375" style="83" customWidth="1"/>
    <col min="13574" max="13574" width="17.42578125" style="83" customWidth="1"/>
    <col min="13575" max="13824" width="9.140625" style="83"/>
    <col min="13825" max="13825" width="16.140625" style="83" customWidth="1"/>
    <col min="13826" max="13827" width="18.140625" style="83" customWidth="1"/>
    <col min="13828" max="13828" width="15.7109375" style="83" customWidth="1"/>
    <col min="13829" max="13829" width="12.7109375" style="83" customWidth="1"/>
    <col min="13830" max="13830" width="17.42578125" style="83" customWidth="1"/>
    <col min="13831" max="14080" width="9.140625" style="83"/>
    <col min="14081" max="14081" width="16.140625" style="83" customWidth="1"/>
    <col min="14082" max="14083" width="18.140625" style="83" customWidth="1"/>
    <col min="14084" max="14084" width="15.7109375" style="83" customWidth="1"/>
    <col min="14085" max="14085" width="12.7109375" style="83" customWidth="1"/>
    <col min="14086" max="14086" width="17.42578125" style="83" customWidth="1"/>
    <col min="14087" max="14336" width="9.140625" style="83"/>
    <col min="14337" max="14337" width="16.140625" style="83" customWidth="1"/>
    <col min="14338" max="14339" width="18.140625" style="83" customWidth="1"/>
    <col min="14340" max="14340" width="15.7109375" style="83" customWidth="1"/>
    <col min="14341" max="14341" width="12.7109375" style="83" customWidth="1"/>
    <col min="14342" max="14342" width="17.42578125" style="83" customWidth="1"/>
    <col min="14343" max="14592" width="9.140625" style="83"/>
    <col min="14593" max="14593" width="16.140625" style="83" customWidth="1"/>
    <col min="14594" max="14595" width="18.140625" style="83" customWidth="1"/>
    <col min="14596" max="14596" width="15.7109375" style="83" customWidth="1"/>
    <col min="14597" max="14597" width="12.7109375" style="83" customWidth="1"/>
    <col min="14598" max="14598" width="17.42578125" style="83" customWidth="1"/>
    <col min="14599" max="14848" width="9.140625" style="83"/>
    <col min="14849" max="14849" width="16.140625" style="83" customWidth="1"/>
    <col min="14850" max="14851" width="18.140625" style="83" customWidth="1"/>
    <col min="14852" max="14852" width="15.7109375" style="83" customWidth="1"/>
    <col min="14853" max="14853" width="12.7109375" style="83" customWidth="1"/>
    <col min="14854" max="14854" width="17.42578125" style="83" customWidth="1"/>
    <col min="14855" max="15104" width="9.140625" style="83"/>
    <col min="15105" max="15105" width="16.140625" style="83" customWidth="1"/>
    <col min="15106" max="15107" width="18.140625" style="83" customWidth="1"/>
    <col min="15108" max="15108" width="15.7109375" style="83" customWidth="1"/>
    <col min="15109" max="15109" width="12.7109375" style="83" customWidth="1"/>
    <col min="15110" max="15110" width="17.42578125" style="83" customWidth="1"/>
    <col min="15111" max="15360" width="9.140625" style="83"/>
    <col min="15361" max="15361" width="16.140625" style="83" customWidth="1"/>
    <col min="15362" max="15363" width="18.140625" style="83" customWidth="1"/>
    <col min="15364" max="15364" width="15.7109375" style="83" customWidth="1"/>
    <col min="15365" max="15365" width="12.7109375" style="83" customWidth="1"/>
    <col min="15366" max="15366" width="17.42578125" style="83" customWidth="1"/>
    <col min="15367" max="15616" width="9.140625" style="83"/>
    <col min="15617" max="15617" width="16.140625" style="83" customWidth="1"/>
    <col min="15618" max="15619" width="18.140625" style="83" customWidth="1"/>
    <col min="15620" max="15620" width="15.7109375" style="83" customWidth="1"/>
    <col min="15621" max="15621" width="12.7109375" style="83" customWidth="1"/>
    <col min="15622" max="15622" width="17.42578125" style="83" customWidth="1"/>
    <col min="15623" max="15872" width="9.140625" style="83"/>
    <col min="15873" max="15873" width="16.140625" style="83" customWidth="1"/>
    <col min="15874" max="15875" width="18.140625" style="83" customWidth="1"/>
    <col min="15876" max="15876" width="15.7109375" style="83" customWidth="1"/>
    <col min="15877" max="15877" width="12.7109375" style="83" customWidth="1"/>
    <col min="15878" max="15878" width="17.42578125" style="83" customWidth="1"/>
    <col min="15879" max="16128" width="9.140625" style="83"/>
    <col min="16129" max="16129" width="16.140625" style="83" customWidth="1"/>
    <col min="16130" max="16131" width="18.140625" style="83" customWidth="1"/>
    <col min="16132" max="16132" width="15.7109375" style="83" customWidth="1"/>
    <col min="16133" max="16133" width="12.7109375" style="83" customWidth="1"/>
    <col min="16134" max="16134" width="17.42578125" style="83" customWidth="1"/>
    <col min="16135" max="16384" width="9.140625" style="83"/>
  </cols>
  <sheetData>
    <row r="1" spans="1:13">
      <c r="A1" s="368" t="s">
        <v>113</v>
      </c>
      <c r="B1" s="368"/>
      <c r="C1" s="368"/>
      <c r="D1" s="368"/>
      <c r="E1" s="368"/>
      <c r="F1" s="368"/>
    </row>
    <row r="2" spans="1:13">
      <c r="A2" s="84" t="s">
        <v>114</v>
      </c>
      <c r="B2" s="84"/>
      <c r="C2" s="84"/>
      <c r="D2" s="84"/>
      <c r="E2" s="84"/>
      <c r="F2" s="84"/>
    </row>
    <row r="3" spans="1:13" ht="13.5" customHeight="1">
      <c r="A3" s="84"/>
      <c r="B3" s="84"/>
      <c r="C3" s="84"/>
      <c r="D3" s="84"/>
      <c r="E3" s="84"/>
      <c r="F3" s="84"/>
    </row>
    <row r="4" spans="1:13" ht="13.5" customHeight="1">
      <c r="A4" s="369" t="s">
        <v>115</v>
      </c>
      <c r="B4" s="369" t="s">
        <v>116</v>
      </c>
      <c r="C4" s="369" t="s">
        <v>117</v>
      </c>
      <c r="D4" s="369" t="s">
        <v>118</v>
      </c>
      <c r="E4" s="369" t="s">
        <v>119</v>
      </c>
      <c r="F4" s="369" t="s">
        <v>120</v>
      </c>
    </row>
    <row r="5" spans="1:13" s="85" customFormat="1" ht="44.25" customHeight="1">
      <c r="A5" s="370"/>
      <c r="B5" s="370"/>
      <c r="C5" s="370"/>
      <c r="D5" s="370"/>
      <c r="E5" s="370"/>
      <c r="F5" s="370"/>
    </row>
    <row r="6" spans="1:13" s="86" customFormat="1" ht="2.25" customHeight="1">
      <c r="A6" s="370"/>
      <c r="B6" s="371"/>
      <c r="C6" s="370"/>
      <c r="D6" s="370"/>
      <c r="E6" s="370"/>
      <c r="F6" s="370"/>
    </row>
    <row r="7" spans="1:13" s="86" customFormat="1" ht="13.5" customHeight="1">
      <c r="A7" s="87" t="s">
        <v>51</v>
      </c>
      <c r="B7" s="88">
        <v>1043</v>
      </c>
      <c r="C7" s="89">
        <v>13</v>
      </c>
      <c r="D7" s="89">
        <v>6</v>
      </c>
      <c r="E7" s="89">
        <v>3</v>
      </c>
      <c r="F7" s="90">
        <f>D7/B7*10000</f>
        <v>57.526366251198468</v>
      </c>
      <c r="K7" s="91"/>
      <c r="L7" s="92"/>
      <c r="M7" s="92"/>
    </row>
    <row r="8" spans="1:13" s="86" customFormat="1" ht="13.5" customHeight="1">
      <c r="A8" s="93" t="s">
        <v>52</v>
      </c>
      <c r="B8" s="88">
        <v>1329</v>
      </c>
      <c r="C8" s="94">
        <v>31</v>
      </c>
      <c r="D8" s="94">
        <v>38</v>
      </c>
      <c r="E8" s="94">
        <v>24</v>
      </c>
      <c r="F8" s="95">
        <f t="shared" ref="F8:F21" si="0">D8/B8*10000</f>
        <v>285.92927012791574</v>
      </c>
      <c r="K8" s="91"/>
      <c r="L8" s="92"/>
      <c r="M8" s="92"/>
    </row>
    <row r="9" spans="1:13" s="86" customFormat="1" ht="13.5" customHeight="1">
      <c r="A9" s="93" t="s">
        <v>53</v>
      </c>
      <c r="B9" s="88">
        <v>1028</v>
      </c>
      <c r="C9" s="94">
        <v>45</v>
      </c>
      <c r="D9" s="94">
        <v>11</v>
      </c>
      <c r="E9" s="94">
        <v>10</v>
      </c>
      <c r="F9" s="95">
        <f t="shared" si="0"/>
        <v>107.00389105058366</v>
      </c>
      <c r="K9" s="91"/>
      <c r="L9" s="92"/>
      <c r="M9" s="92"/>
    </row>
    <row r="10" spans="1:13" s="86" customFormat="1" ht="13.5" customHeight="1">
      <c r="A10" s="93" t="s">
        <v>54</v>
      </c>
      <c r="B10" s="88">
        <v>660</v>
      </c>
      <c r="C10" s="94">
        <v>10</v>
      </c>
      <c r="D10" s="94">
        <v>2</v>
      </c>
      <c r="E10" s="94">
        <v>2</v>
      </c>
      <c r="F10" s="95">
        <f t="shared" si="0"/>
        <v>30.303030303030305</v>
      </c>
      <c r="K10" s="91"/>
      <c r="L10" s="92"/>
      <c r="M10" s="92"/>
    </row>
    <row r="11" spans="1:13" s="86" customFormat="1" ht="13.5" customHeight="1">
      <c r="A11" s="93" t="s">
        <v>55</v>
      </c>
      <c r="B11" s="88">
        <v>751</v>
      </c>
      <c r="C11" s="94">
        <v>42</v>
      </c>
      <c r="D11" s="94">
        <v>42</v>
      </c>
      <c r="E11" s="94">
        <v>21</v>
      </c>
      <c r="F11" s="95">
        <f>D11/B11*10000</f>
        <v>559.25432756324903</v>
      </c>
      <c r="K11" s="91"/>
      <c r="L11" s="92"/>
      <c r="M11" s="92"/>
    </row>
    <row r="12" spans="1:13" s="86" customFormat="1" ht="13.5" customHeight="1">
      <c r="A12" s="93" t="s">
        <v>56</v>
      </c>
      <c r="B12" s="88">
        <v>976</v>
      </c>
      <c r="C12" s="94">
        <v>83</v>
      </c>
      <c r="D12" s="94">
        <v>37</v>
      </c>
      <c r="E12" s="94">
        <v>22</v>
      </c>
      <c r="F12" s="95">
        <f t="shared" si="0"/>
        <v>379.09836065573774</v>
      </c>
      <c r="K12" s="91"/>
      <c r="L12" s="92"/>
      <c r="M12" s="92"/>
    </row>
    <row r="13" spans="1:13" s="86" customFormat="1" ht="13.5" customHeight="1">
      <c r="A13" s="93" t="s">
        <v>57</v>
      </c>
      <c r="B13" s="88">
        <v>1403</v>
      </c>
      <c r="C13" s="94">
        <v>41</v>
      </c>
      <c r="D13" s="94">
        <v>43</v>
      </c>
      <c r="E13" s="94">
        <v>20</v>
      </c>
      <c r="F13" s="95">
        <f t="shared" si="0"/>
        <v>306.48610121168923</v>
      </c>
      <c r="K13" s="91"/>
      <c r="L13" s="92"/>
      <c r="M13" s="92"/>
    </row>
    <row r="14" spans="1:13" s="86" customFormat="1" ht="13.5" customHeight="1">
      <c r="A14" s="93" t="s">
        <v>58</v>
      </c>
      <c r="B14" s="88">
        <v>1544</v>
      </c>
      <c r="C14" s="94">
        <v>41</v>
      </c>
      <c r="D14" s="94">
        <v>40</v>
      </c>
      <c r="E14" s="94">
        <v>19</v>
      </c>
      <c r="F14" s="95">
        <f t="shared" si="0"/>
        <v>259.06735751295338</v>
      </c>
      <c r="K14" s="91"/>
      <c r="L14" s="92"/>
      <c r="M14" s="92"/>
    </row>
    <row r="15" spans="1:13" s="86" customFormat="1" ht="13.5" customHeight="1">
      <c r="A15" s="93" t="s">
        <v>59</v>
      </c>
      <c r="B15" s="88">
        <v>1556</v>
      </c>
      <c r="C15" s="94">
        <v>10</v>
      </c>
      <c r="D15" s="94">
        <v>16</v>
      </c>
      <c r="E15" s="94">
        <v>9</v>
      </c>
      <c r="F15" s="95">
        <f t="shared" si="0"/>
        <v>102.82776349614394</v>
      </c>
      <c r="K15" s="91"/>
      <c r="L15" s="92"/>
      <c r="M15" s="92"/>
    </row>
    <row r="16" spans="1:13" s="86" customFormat="1" ht="13.5" customHeight="1">
      <c r="A16" s="93" t="s">
        <v>60</v>
      </c>
      <c r="B16" s="88">
        <v>1257</v>
      </c>
      <c r="C16" s="94">
        <v>54</v>
      </c>
      <c r="D16" s="94">
        <v>33</v>
      </c>
      <c r="E16" s="94">
        <v>13</v>
      </c>
      <c r="F16" s="95">
        <f t="shared" si="0"/>
        <v>262.52983293556088</v>
      </c>
      <c r="K16" s="91"/>
      <c r="L16" s="92"/>
      <c r="M16" s="92"/>
    </row>
    <row r="17" spans="1:13" s="86" customFormat="1" ht="13.5" customHeight="1">
      <c r="A17" s="93" t="s">
        <v>61</v>
      </c>
      <c r="B17" s="88">
        <v>1438</v>
      </c>
      <c r="C17" s="94">
        <v>23</v>
      </c>
      <c r="D17" s="94">
        <v>12</v>
      </c>
      <c r="E17" s="94">
        <v>4</v>
      </c>
      <c r="F17" s="95">
        <f t="shared" si="0"/>
        <v>83.449235048678716</v>
      </c>
      <c r="K17" s="91"/>
      <c r="L17" s="92"/>
      <c r="M17" s="92"/>
    </row>
    <row r="18" spans="1:13" s="86" customFormat="1" ht="13.5" customHeight="1">
      <c r="A18" s="93" t="s">
        <v>62</v>
      </c>
      <c r="B18" s="88">
        <v>1528</v>
      </c>
      <c r="C18" s="94">
        <v>56</v>
      </c>
      <c r="D18" s="94">
        <v>39</v>
      </c>
      <c r="E18" s="94">
        <v>22</v>
      </c>
      <c r="F18" s="95">
        <f t="shared" si="0"/>
        <v>255.23560209424082</v>
      </c>
      <c r="K18" s="91"/>
      <c r="L18" s="92"/>
      <c r="M18" s="92"/>
    </row>
    <row r="19" spans="1:13" s="86" customFormat="1" ht="13.5" customHeight="1">
      <c r="A19" s="93" t="s">
        <v>63</v>
      </c>
      <c r="B19" s="88">
        <v>3767</v>
      </c>
      <c r="C19" s="94">
        <v>80</v>
      </c>
      <c r="D19" s="94">
        <v>42</v>
      </c>
      <c r="E19" s="94">
        <v>32</v>
      </c>
      <c r="F19" s="95">
        <f t="shared" si="0"/>
        <v>111.49455800371648</v>
      </c>
      <c r="K19" s="91"/>
      <c r="L19" s="92"/>
      <c r="M19" s="92"/>
    </row>
    <row r="20" spans="1:13" s="86" customFormat="1" ht="13.5" customHeight="1">
      <c r="A20" s="93" t="s">
        <v>64</v>
      </c>
      <c r="B20" s="88">
        <v>9506</v>
      </c>
      <c r="C20" s="94">
        <v>217</v>
      </c>
      <c r="D20" s="94">
        <v>185</v>
      </c>
      <c r="E20" s="94">
        <v>96</v>
      </c>
      <c r="F20" s="95">
        <f t="shared" si="0"/>
        <v>194.61392804544499</v>
      </c>
      <c r="K20" s="91"/>
      <c r="L20" s="92"/>
      <c r="M20" s="92"/>
    </row>
    <row r="21" spans="1:13" s="86" customFormat="1" ht="13.5" customHeight="1">
      <c r="A21" s="93" t="s">
        <v>65</v>
      </c>
      <c r="B21" s="88">
        <v>1947</v>
      </c>
      <c r="C21" s="94">
        <v>47</v>
      </c>
      <c r="D21" s="94">
        <v>35</v>
      </c>
      <c r="E21" s="94">
        <v>25</v>
      </c>
      <c r="F21" s="95">
        <f t="shared" si="0"/>
        <v>179.76373908577298</v>
      </c>
      <c r="K21" s="91"/>
      <c r="L21" s="92"/>
      <c r="M21" s="92"/>
    </row>
    <row r="22" spans="1:13" ht="13.5" customHeight="1">
      <c r="A22" s="96" t="s">
        <v>67</v>
      </c>
      <c r="B22" s="96">
        <f>SUM(B7:B21)</f>
        <v>29733</v>
      </c>
      <c r="C22" s="96">
        <f>SUM(C7:C21)</f>
        <v>793</v>
      </c>
      <c r="D22" s="96">
        <f>SUM(D7:D21)</f>
        <v>581</v>
      </c>
      <c r="E22" s="96">
        <f>SUM(E7:E21)</f>
        <v>322</v>
      </c>
      <c r="F22" s="96">
        <f>D22/B22*10000</f>
        <v>195.40577809168263</v>
      </c>
    </row>
    <row r="23" spans="1:13" ht="13.5" customHeight="1"/>
    <row r="32" spans="1:13">
      <c r="B32" s="98"/>
      <c r="C32" s="98"/>
    </row>
    <row r="33" spans="2:3">
      <c r="B33" s="98"/>
      <c r="C33" s="98"/>
    </row>
    <row r="34" spans="2:3">
      <c r="B34" s="98"/>
      <c r="C34" s="98"/>
    </row>
    <row r="35" spans="2:3">
      <c r="B35" s="98"/>
      <c r="C35" s="98"/>
    </row>
    <row r="36" spans="2:3">
      <c r="B36" s="98"/>
      <c r="C36" s="98"/>
    </row>
    <row r="37" spans="2:3">
      <c r="B37" s="98"/>
      <c r="C37" s="98"/>
    </row>
    <row r="38" spans="2:3">
      <c r="B38" s="98"/>
      <c r="C38" s="98"/>
    </row>
    <row r="39" spans="2:3">
      <c r="B39" s="98"/>
      <c r="C39" s="98"/>
    </row>
    <row r="40" spans="2:3">
      <c r="B40" s="98"/>
      <c r="C40" s="98"/>
    </row>
    <row r="41" spans="2:3">
      <c r="B41" s="98"/>
      <c r="C41" s="98"/>
    </row>
    <row r="42" spans="2:3">
      <c r="B42" s="98"/>
      <c r="C42" s="98"/>
    </row>
    <row r="43" spans="2:3">
      <c r="B43" s="98"/>
      <c r="C43" s="98"/>
    </row>
    <row r="44" spans="2:3">
      <c r="B44" s="98"/>
      <c r="C44" s="98"/>
    </row>
    <row r="45" spans="2:3">
      <c r="B45" s="98"/>
      <c r="C45" s="98"/>
    </row>
    <row r="46" spans="2:3">
      <c r="B46" s="98"/>
      <c r="C46" s="98"/>
    </row>
    <row r="47" spans="2:3">
      <c r="B47" s="98"/>
      <c r="C47" s="98"/>
    </row>
    <row r="48" spans="2:3">
      <c r="B48" s="98"/>
      <c r="C48" s="98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0"/>
  <sheetViews>
    <sheetView topLeftCell="A34" workbookViewId="0">
      <selection activeCell="E51" sqref="E51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2.75" customHeight="1"/>
    <row r="36" spans="1:3" ht="13.5" customHeight="1">
      <c r="A36" s="372" t="s">
        <v>121</v>
      </c>
      <c r="B36" s="372"/>
      <c r="C36" s="372"/>
    </row>
    <row r="37" spans="1:3" ht="12.75" customHeight="1">
      <c r="A37" s="40" t="s">
        <v>122</v>
      </c>
      <c r="B37" s="40"/>
      <c r="C37" s="40"/>
    </row>
    <row r="38" spans="1:3" ht="49.5" customHeight="1">
      <c r="A38" s="99" t="s">
        <v>123</v>
      </c>
      <c r="B38" s="100" t="s">
        <v>124</v>
      </c>
      <c r="C38" s="100" t="s">
        <v>125</v>
      </c>
    </row>
    <row r="39" spans="1:3" ht="13.5" customHeight="1">
      <c r="A39" s="101" t="s">
        <v>126</v>
      </c>
      <c r="B39" s="102">
        <v>202</v>
      </c>
      <c r="C39" s="99">
        <f>B39/B60*100</f>
        <v>33.666666666666664</v>
      </c>
    </row>
    <row r="40" spans="1:3" ht="13.5" customHeight="1">
      <c r="A40" s="101" t="s">
        <v>127</v>
      </c>
      <c r="B40" s="102">
        <v>5</v>
      </c>
      <c r="C40" s="99">
        <f>B40/B60*100</f>
        <v>0.83333333333333337</v>
      </c>
    </row>
    <row r="41" spans="1:3" ht="13.5" customHeight="1">
      <c r="A41" s="101" t="s">
        <v>128</v>
      </c>
      <c r="B41" s="102">
        <v>206</v>
      </c>
      <c r="C41" s="99">
        <f>B41/$B$60*100</f>
        <v>34.333333333333336</v>
      </c>
    </row>
    <row r="42" spans="1:3" ht="13.5" customHeight="1">
      <c r="A42" s="101" t="s">
        <v>129</v>
      </c>
      <c r="B42" s="102">
        <v>1</v>
      </c>
      <c r="C42" s="99">
        <f>B42/$B$60*100</f>
        <v>0.16666666666666669</v>
      </c>
    </row>
    <row r="43" spans="1:3" ht="13.5" customHeight="1">
      <c r="A43" s="101" t="s">
        <v>130</v>
      </c>
      <c r="B43" s="102">
        <v>5</v>
      </c>
      <c r="C43" s="99">
        <f>B43/$B$60*100</f>
        <v>0.83333333333333337</v>
      </c>
    </row>
    <row r="44" spans="1:3" ht="12" customHeight="1">
      <c r="A44" s="101" t="s">
        <v>131</v>
      </c>
      <c r="B44" s="102">
        <v>10</v>
      </c>
      <c r="C44" s="99">
        <f t="shared" ref="C44:C59" si="0">B44/$B$60*100</f>
        <v>1.6666666666666667</v>
      </c>
    </row>
    <row r="45" spans="1:3" ht="13.5" customHeight="1">
      <c r="A45" s="101" t="s">
        <v>132</v>
      </c>
      <c r="B45" s="102">
        <v>27</v>
      </c>
      <c r="C45" s="99">
        <f t="shared" si="0"/>
        <v>4.5</v>
      </c>
    </row>
    <row r="46" spans="1:3" ht="13.5" customHeight="1">
      <c r="A46" s="101" t="s">
        <v>133</v>
      </c>
      <c r="B46" s="102">
        <v>0</v>
      </c>
      <c r="C46" s="99">
        <f t="shared" si="0"/>
        <v>0</v>
      </c>
    </row>
    <row r="47" spans="1:3" ht="13.5" customHeight="1">
      <c r="A47" s="101" t="s">
        <v>134</v>
      </c>
      <c r="B47" s="102">
        <v>43</v>
      </c>
      <c r="C47" s="99">
        <f t="shared" si="0"/>
        <v>7.166666666666667</v>
      </c>
    </row>
    <row r="48" spans="1:3" ht="13.5" customHeight="1">
      <c r="A48" s="101" t="s">
        <v>135</v>
      </c>
      <c r="B48" s="102">
        <v>1</v>
      </c>
      <c r="C48" s="99">
        <f t="shared" si="0"/>
        <v>0.16666666666666669</v>
      </c>
    </row>
    <row r="49" spans="1:3" ht="13.5" customHeight="1">
      <c r="A49" s="101" t="s">
        <v>136</v>
      </c>
      <c r="B49" s="102">
        <v>8</v>
      </c>
      <c r="C49" s="99">
        <f t="shared" si="0"/>
        <v>1.3333333333333335</v>
      </c>
    </row>
    <row r="50" spans="1:3" ht="13.5" customHeight="1">
      <c r="A50" s="101" t="s">
        <v>137</v>
      </c>
      <c r="B50" s="102">
        <v>0</v>
      </c>
      <c r="C50" s="99">
        <f t="shared" si="0"/>
        <v>0</v>
      </c>
    </row>
    <row r="51" spans="1:3" ht="14.25" customHeight="1">
      <c r="A51" s="101" t="s">
        <v>138</v>
      </c>
      <c r="B51" s="102">
        <v>0</v>
      </c>
      <c r="C51" s="99">
        <f t="shared" si="0"/>
        <v>0</v>
      </c>
    </row>
    <row r="52" spans="1:3" ht="15" customHeight="1">
      <c r="A52" s="101" t="s">
        <v>139</v>
      </c>
      <c r="B52" s="102">
        <v>6</v>
      </c>
      <c r="C52" s="99">
        <f t="shared" si="0"/>
        <v>1</v>
      </c>
    </row>
    <row r="53" spans="1:3" ht="15" customHeight="1">
      <c r="A53" s="101" t="s">
        <v>140</v>
      </c>
      <c r="B53" s="102">
        <v>10</v>
      </c>
      <c r="C53" s="99">
        <f t="shared" si="0"/>
        <v>1.6666666666666667</v>
      </c>
    </row>
    <row r="54" spans="1:3" ht="13.5" customHeight="1">
      <c r="A54" s="101" t="s">
        <v>141</v>
      </c>
      <c r="B54" s="102">
        <v>28</v>
      </c>
      <c r="C54" s="99">
        <f t="shared" si="0"/>
        <v>4.666666666666667</v>
      </c>
    </row>
    <row r="55" spans="1:3" ht="15" customHeight="1">
      <c r="A55" s="101" t="s">
        <v>142</v>
      </c>
      <c r="B55" s="102">
        <v>4</v>
      </c>
      <c r="C55" s="99">
        <f t="shared" si="0"/>
        <v>0.66666666666666674</v>
      </c>
    </row>
    <row r="56" spans="1:3" ht="13.5" customHeight="1">
      <c r="A56" s="101" t="s">
        <v>143</v>
      </c>
      <c r="B56" s="102">
        <v>2</v>
      </c>
      <c r="C56" s="99">
        <f t="shared" si="0"/>
        <v>0.33333333333333337</v>
      </c>
    </row>
    <row r="57" spans="1:3" ht="13.5" customHeight="1">
      <c r="A57" s="101" t="s">
        <v>144</v>
      </c>
      <c r="B57" s="102">
        <v>38</v>
      </c>
      <c r="C57" s="99">
        <f t="shared" si="0"/>
        <v>6.3333333333333339</v>
      </c>
    </row>
    <row r="58" spans="1:3" ht="13.5" customHeight="1">
      <c r="A58" s="101" t="s">
        <v>145</v>
      </c>
      <c r="B58" s="102">
        <v>4</v>
      </c>
      <c r="C58" s="99">
        <f t="shared" si="0"/>
        <v>0.66666666666666674</v>
      </c>
    </row>
    <row r="59" spans="1:3" ht="12" customHeight="1">
      <c r="A59" s="101" t="s">
        <v>146</v>
      </c>
      <c r="B59" s="102">
        <v>0</v>
      </c>
      <c r="C59" s="99">
        <f t="shared" si="0"/>
        <v>0</v>
      </c>
    </row>
    <row r="60" spans="1:3" ht="13.5" customHeight="1">
      <c r="A60" s="100" t="s">
        <v>147</v>
      </c>
      <c r="B60" s="102">
        <f>SUM(B39:B59)</f>
        <v>600</v>
      </c>
      <c r="C60" s="99">
        <f>SUM(C39:C59)</f>
        <v>100.00000000000003</v>
      </c>
    </row>
  </sheetData>
  <mergeCells count="1">
    <mergeCell ref="A36:C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selection activeCell="L18" sqref="L18:M18"/>
    </sheetView>
  </sheetViews>
  <sheetFormatPr defaultRowHeight="11.25"/>
  <cols>
    <col min="1" max="1" width="4.85546875" style="103" customWidth="1"/>
    <col min="2" max="2" width="6.7109375" style="103" customWidth="1"/>
    <col min="3" max="3" width="31.42578125" style="103" customWidth="1"/>
    <col min="4" max="4" width="9" style="103" customWidth="1"/>
    <col min="5" max="5" width="7.7109375" style="103" customWidth="1"/>
    <col min="6" max="256" width="9.140625" style="103"/>
    <col min="257" max="257" width="4.85546875" style="103" customWidth="1"/>
    <col min="258" max="258" width="6.7109375" style="103" customWidth="1"/>
    <col min="259" max="259" width="31.42578125" style="103" customWidth="1"/>
    <col min="260" max="260" width="9" style="103" customWidth="1"/>
    <col min="261" max="261" width="7.7109375" style="103" customWidth="1"/>
    <col min="262" max="512" width="9.140625" style="103"/>
    <col min="513" max="513" width="4.85546875" style="103" customWidth="1"/>
    <col min="514" max="514" width="6.7109375" style="103" customWidth="1"/>
    <col min="515" max="515" width="31.42578125" style="103" customWidth="1"/>
    <col min="516" max="516" width="9" style="103" customWidth="1"/>
    <col min="517" max="517" width="7.7109375" style="103" customWidth="1"/>
    <col min="518" max="768" width="9.140625" style="103"/>
    <col min="769" max="769" width="4.85546875" style="103" customWidth="1"/>
    <col min="770" max="770" width="6.7109375" style="103" customWidth="1"/>
    <col min="771" max="771" width="31.42578125" style="103" customWidth="1"/>
    <col min="772" max="772" width="9" style="103" customWidth="1"/>
    <col min="773" max="773" width="7.7109375" style="103" customWidth="1"/>
    <col min="774" max="1024" width="9.140625" style="103"/>
    <col min="1025" max="1025" width="4.85546875" style="103" customWidth="1"/>
    <col min="1026" max="1026" width="6.7109375" style="103" customWidth="1"/>
    <col min="1027" max="1027" width="31.42578125" style="103" customWidth="1"/>
    <col min="1028" max="1028" width="9" style="103" customWidth="1"/>
    <col min="1029" max="1029" width="7.7109375" style="103" customWidth="1"/>
    <col min="1030" max="1280" width="9.140625" style="103"/>
    <col min="1281" max="1281" width="4.85546875" style="103" customWidth="1"/>
    <col min="1282" max="1282" width="6.7109375" style="103" customWidth="1"/>
    <col min="1283" max="1283" width="31.42578125" style="103" customWidth="1"/>
    <col min="1284" max="1284" width="9" style="103" customWidth="1"/>
    <col min="1285" max="1285" width="7.7109375" style="103" customWidth="1"/>
    <col min="1286" max="1536" width="9.140625" style="103"/>
    <col min="1537" max="1537" width="4.85546875" style="103" customWidth="1"/>
    <col min="1538" max="1538" width="6.7109375" style="103" customWidth="1"/>
    <col min="1539" max="1539" width="31.42578125" style="103" customWidth="1"/>
    <col min="1540" max="1540" width="9" style="103" customWidth="1"/>
    <col min="1541" max="1541" width="7.7109375" style="103" customWidth="1"/>
    <col min="1542" max="1792" width="9.140625" style="103"/>
    <col min="1793" max="1793" width="4.85546875" style="103" customWidth="1"/>
    <col min="1794" max="1794" width="6.7109375" style="103" customWidth="1"/>
    <col min="1795" max="1795" width="31.42578125" style="103" customWidth="1"/>
    <col min="1796" max="1796" width="9" style="103" customWidth="1"/>
    <col min="1797" max="1797" width="7.7109375" style="103" customWidth="1"/>
    <col min="1798" max="2048" width="9.140625" style="103"/>
    <col min="2049" max="2049" width="4.85546875" style="103" customWidth="1"/>
    <col min="2050" max="2050" width="6.7109375" style="103" customWidth="1"/>
    <col min="2051" max="2051" width="31.42578125" style="103" customWidth="1"/>
    <col min="2052" max="2052" width="9" style="103" customWidth="1"/>
    <col min="2053" max="2053" width="7.7109375" style="103" customWidth="1"/>
    <col min="2054" max="2304" width="9.140625" style="103"/>
    <col min="2305" max="2305" width="4.85546875" style="103" customWidth="1"/>
    <col min="2306" max="2306" width="6.7109375" style="103" customWidth="1"/>
    <col min="2307" max="2307" width="31.42578125" style="103" customWidth="1"/>
    <col min="2308" max="2308" width="9" style="103" customWidth="1"/>
    <col min="2309" max="2309" width="7.7109375" style="103" customWidth="1"/>
    <col min="2310" max="2560" width="9.140625" style="103"/>
    <col min="2561" max="2561" width="4.85546875" style="103" customWidth="1"/>
    <col min="2562" max="2562" width="6.7109375" style="103" customWidth="1"/>
    <col min="2563" max="2563" width="31.42578125" style="103" customWidth="1"/>
    <col min="2564" max="2564" width="9" style="103" customWidth="1"/>
    <col min="2565" max="2565" width="7.7109375" style="103" customWidth="1"/>
    <col min="2566" max="2816" width="9.140625" style="103"/>
    <col min="2817" max="2817" width="4.85546875" style="103" customWidth="1"/>
    <col min="2818" max="2818" width="6.7109375" style="103" customWidth="1"/>
    <col min="2819" max="2819" width="31.42578125" style="103" customWidth="1"/>
    <col min="2820" max="2820" width="9" style="103" customWidth="1"/>
    <col min="2821" max="2821" width="7.7109375" style="103" customWidth="1"/>
    <col min="2822" max="3072" width="9.140625" style="103"/>
    <col min="3073" max="3073" width="4.85546875" style="103" customWidth="1"/>
    <col min="3074" max="3074" width="6.7109375" style="103" customWidth="1"/>
    <col min="3075" max="3075" width="31.42578125" style="103" customWidth="1"/>
    <col min="3076" max="3076" width="9" style="103" customWidth="1"/>
    <col min="3077" max="3077" width="7.7109375" style="103" customWidth="1"/>
    <col min="3078" max="3328" width="9.140625" style="103"/>
    <col min="3329" max="3329" width="4.85546875" style="103" customWidth="1"/>
    <col min="3330" max="3330" width="6.7109375" style="103" customWidth="1"/>
    <col min="3331" max="3331" width="31.42578125" style="103" customWidth="1"/>
    <col min="3332" max="3332" width="9" style="103" customWidth="1"/>
    <col min="3333" max="3333" width="7.7109375" style="103" customWidth="1"/>
    <col min="3334" max="3584" width="9.140625" style="103"/>
    <col min="3585" max="3585" width="4.85546875" style="103" customWidth="1"/>
    <col min="3586" max="3586" width="6.7109375" style="103" customWidth="1"/>
    <col min="3587" max="3587" width="31.42578125" style="103" customWidth="1"/>
    <col min="3588" max="3588" width="9" style="103" customWidth="1"/>
    <col min="3589" max="3589" width="7.7109375" style="103" customWidth="1"/>
    <col min="3590" max="3840" width="9.140625" style="103"/>
    <col min="3841" max="3841" width="4.85546875" style="103" customWidth="1"/>
    <col min="3842" max="3842" width="6.7109375" style="103" customWidth="1"/>
    <col min="3843" max="3843" width="31.42578125" style="103" customWidth="1"/>
    <col min="3844" max="3844" width="9" style="103" customWidth="1"/>
    <col min="3845" max="3845" width="7.7109375" style="103" customWidth="1"/>
    <col min="3846" max="4096" width="9.140625" style="103"/>
    <col min="4097" max="4097" width="4.85546875" style="103" customWidth="1"/>
    <col min="4098" max="4098" width="6.7109375" style="103" customWidth="1"/>
    <col min="4099" max="4099" width="31.42578125" style="103" customWidth="1"/>
    <col min="4100" max="4100" width="9" style="103" customWidth="1"/>
    <col min="4101" max="4101" width="7.7109375" style="103" customWidth="1"/>
    <col min="4102" max="4352" width="9.140625" style="103"/>
    <col min="4353" max="4353" width="4.85546875" style="103" customWidth="1"/>
    <col min="4354" max="4354" width="6.7109375" style="103" customWidth="1"/>
    <col min="4355" max="4355" width="31.42578125" style="103" customWidth="1"/>
    <col min="4356" max="4356" width="9" style="103" customWidth="1"/>
    <col min="4357" max="4357" width="7.7109375" style="103" customWidth="1"/>
    <col min="4358" max="4608" width="9.140625" style="103"/>
    <col min="4609" max="4609" width="4.85546875" style="103" customWidth="1"/>
    <col min="4610" max="4610" width="6.7109375" style="103" customWidth="1"/>
    <col min="4611" max="4611" width="31.42578125" style="103" customWidth="1"/>
    <col min="4612" max="4612" width="9" style="103" customWidth="1"/>
    <col min="4613" max="4613" width="7.7109375" style="103" customWidth="1"/>
    <col min="4614" max="4864" width="9.140625" style="103"/>
    <col min="4865" max="4865" width="4.85546875" style="103" customWidth="1"/>
    <col min="4866" max="4866" width="6.7109375" style="103" customWidth="1"/>
    <col min="4867" max="4867" width="31.42578125" style="103" customWidth="1"/>
    <col min="4868" max="4868" width="9" style="103" customWidth="1"/>
    <col min="4869" max="4869" width="7.7109375" style="103" customWidth="1"/>
    <col min="4870" max="5120" width="9.140625" style="103"/>
    <col min="5121" max="5121" width="4.85546875" style="103" customWidth="1"/>
    <col min="5122" max="5122" width="6.7109375" style="103" customWidth="1"/>
    <col min="5123" max="5123" width="31.42578125" style="103" customWidth="1"/>
    <col min="5124" max="5124" width="9" style="103" customWidth="1"/>
    <col min="5125" max="5125" width="7.7109375" style="103" customWidth="1"/>
    <col min="5126" max="5376" width="9.140625" style="103"/>
    <col min="5377" max="5377" width="4.85546875" style="103" customWidth="1"/>
    <col min="5378" max="5378" width="6.7109375" style="103" customWidth="1"/>
    <col min="5379" max="5379" width="31.42578125" style="103" customWidth="1"/>
    <col min="5380" max="5380" width="9" style="103" customWidth="1"/>
    <col min="5381" max="5381" width="7.7109375" style="103" customWidth="1"/>
    <col min="5382" max="5632" width="9.140625" style="103"/>
    <col min="5633" max="5633" width="4.85546875" style="103" customWidth="1"/>
    <col min="5634" max="5634" width="6.7109375" style="103" customWidth="1"/>
    <col min="5635" max="5635" width="31.42578125" style="103" customWidth="1"/>
    <col min="5636" max="5636" width="9" style="103" customWidth="1"/>
    <col min="5637" max="5637" width="7.7109375" style="103" customWidth="1"/>
    <col min="5638" max="5888" width="9.140625" style="103"/>
    <col min="5889" max="5889" width="4.85546875" style="103" customWidth="1"/>
    <col min="5890" max="5890" width="6.7109375" style="103" customWidth="1"/>
    <col min="5891" max="5891" width="31.42578125" style="103" customWidth="1"/>
    <col min="5892" max="5892" width="9" style="103" customWidth="1"/>
    <col min="5893" max="5893" width="7.7109375" style="103" customWidth="1"/>
    <col min="5894" max="6144" width="9.140625" style="103"/>
    <col min="6145" max="6145" width="4.85546875" style="103" customWidth="1"/>
    <col min="6146" max="6146" width="6.7109375" style="103" customWidth="1"/>
    <col min="6147" max="6147" width="31.42578125" style="103" customWidth="1"/>
    <col min="6148" max="6148" width="9" style="103" customWidth="1"/>
    <col min="6149" max="6149" width="7.7109375" style="103" customWidth="1"/>
    <col min="6150" max="6400" width="9.140625" style="103"/>
    <col min="6401" max="6401" width="4.85546875" style="103" customWidth="1"/>
    <col min="6402" max="6402" width="6.7109375" style="103" customWidth="1"/>
    <col min="6403" max="6403" width="31.42578125" style="103" customWidth="1"/>
    <col min="6404" max="6404" width="9" style="103" customWidth="1"/>
    <col min="6405" max="6405" width="7.7109375" style="103" customWidth="1"/>
    <col min="6406" max="6656" width="9.140625" style="103"/>
    <col min="6657" max="6657" width="4.85546875" style="103" customWidth="1"/>
    <col min="6658" max="6658" width="6.7109375" style="103" customWidth="1"/>
    <col min="6659" max="6659" width="31.42578125" style="103" customWidth="1"/>
    <col min="6660" max="6660" width="9" style="103" customWidth="1"/>
    <col min="6661" max="6661" width="7.7109375" style="103" customWidth="1"/>
    <col min="6662" max="6912" width="9.140625" style="103"/>
    <col min="6913" max="6913" width="4.85546875" style="103" customWidth="1"/>
    <col min="6914" max="6914" width="6.7109375" style="103" customWidth="1"/>
    <col min="6915" max="6915" width="31.42578125" style="103" customWidth="1"/>
    <col min="6916" max="6916" width="9" style="103" customWidth="1"/>
    <col min="6917" max="6917" width="7.7109375" style="103" customWidth="1"/>
    <col min="6918" max="7168" width="9.140625" style="103"/>
    <col min="7169" max="7169" width="4.85546875" style="103" customWidth="1"/>
    <col min="7170" max="7170" width="6.7109375" style="103" customWidth="1"/>
    <col min="7171" max="7171" width="31.42578125" style="103" customWidth="1"/>
    <col min="7172" max="7172" width="9" style="103" customWidth="1"/>
    <col min="7173" max="7173" width="7.7109375" style="103" customWidth="1"/>
    <col min="7174" max="7424" width="9.140625" style="103"/>
    <col min="7425" max="7425" width="4.85546875" style="103" customWidth="1"/>
    <col min="7426" max="7426" width="6.7109375" style="103" customWidth="1"/>
    <col min="7427" max="7427" width="31.42578125" style="103" customWidth="1"/>
    <col min="7428" max="7428" width="9" style="103" customWidth="1"/>
    <col min="7429" max="7429" width="7.7109375" style="103" customWidth="1"/>
    <col min="7430" max="7680" width="9.140625" style="103"/>
    <col min="7681" max="7681" width="4.85546875" style="103" customWidth="1"/>
    <col min="7682" max="7682" width="6.7109375" style="103" customWidth="1"/>
    <col min="7683" max="7683" width="31.42578125" style="103" customWidth="1"/>
    <col min="7684" max="7684" width="9" style="103" customWidth="1"/>
    <col min="7685" max="7685" width="7.7109375" style="103" customWidth="1"/>
    <col min="7686" max="7936" width="9.140625" style="103"/>
    <col min="7937" max="7937" width="4.85546875" style="103" customWidth="1"/>
    <col min="7938" max="7938" width="6.7109375" style="103" customWidth="1"/>
    <col min="7939" max="7939" width="31.42578125" style="103" customWidth="1"/>
    <col min="7940" max="7940" width="9" style="103" customWidth="1"/>
    <col min="7941" max="7941" width="7.7109375" style="103" customWidth="1"/>
    <col min="7942" max="8192" width="9.140625" style="103"/>
    <col min="8193" max="8193" width="4.85546875" style="103" customWidth="1"/>
    <col min="8194" max="8194" width="6.7109375" style="103" customWidth="1"/>
    <col min="8195" max="8195" width="31.42578125" style="103" customWidth="1"/>
    <col min="8196" max="8196" width="9" style="103" customWidth="1"/>
    <col min="8197" max="8197" width="7.7109375" style="103" customWidth="1"/>
    <col min="8198" max="8448" width="9.140625" style="103"/>
    <col min="8449" max="8449" width="4.85546875" style="103" customWidth="1"/>
    <col min="8450" max="8450" width="6.7109375" style="103" customWidth="1"/>
    <col min="8451" max="8451" width="31.42578125" style="103" customWidth="1"/>
    <col min="8452" max="8452" width="9" style="103" customWidth="1"/>
    <col min="8453" max="8453" width="7.7109375" style="103" customWidth="1"/>
    <col min="8454" max="8704" width="9.140625" style="103"/>
    <col min="8705" max="8705" width="4.85546875" style="103" customWidth="1"/>
    <col min="8706" max="8706" width="6.7109375" style="103" customWidth="1"/>
    <col min="8707" max="8707" width="31.42578125" style="103" customWidth="1"/>
    <col min="8708" max="8708" width="9" style="103" customWidth="1"/>
    <col min="8709" max="8709" width="7.7109375" style="103" customWidth="1"/>
    <col min="8710" max="8960" width="9.140625" style="103"/>
    <col min="8961" max="8961" width="4.85546875" style="103" customWidth="1"/>
    <col min="8962" max="8962" width="6.7109375" style="103" customWidth="1"/>
    <col min="8963" max="8963" width="31.42578125" style="103" customWidth="1"/>
    <col min="8964" max="8964" width="9" style="103" customWidth="1"/>
    <col min="8965" max="8965" width="7.7109375" style="103" customWidth="1"/>
    <col min="8966" max="9216" width="9.140625" style="103"/>
    <col min="9217" max="9217" width="4.85546875" style="103" customWidth="1"/>
    <col min="9218" max="9218" width="6.7109375" style="103" customWidth="1"/>
    <col min="9219" max="9219" width="31.42578125" style="103" customWidth="1"/>
    <col min="9220" max="9220" width="9" style="103" customWidth="1"/>
    <col min="9221" max="9221" width="7.7109375" style="103" customWidth="1"/>
    <col min="9222" max="9472" width="9.140625" style="103"/>
    <col min="9473" max="9473" width="4.85546875" style="103" customWidth="1"/>
    <col min="9474" max="9474" width="6.7109375" style="103" customWidth="1"/>
    <col min="9475" max="9475" width="31.42578125" style="103" customWidth="1"/>
    <col min="9476" max="9476" width="9" style="103" customWidth="1"/>
    <col min="9477" max="9477" width="7.7109375" style="103" customWidth="1"/>
    <col min="9478" max="9728" width="9.140625" style="103"/>
    <col min="9729" max="9729" width="4.85546875" style="103" customWidth="1"/>
    <col min="9730" max="9730" width="6.7109375" style="103" customWidth="1"/>
    <col min="9731" max="9731" width="31.42578125" style="103" customWidth="1"/>
    <col min="9732" max="9732" width="9" style="103" customWidth="1"/>
    <col min="9733" max="9733" width="7.7109375" style="103" customWidth="1"/>
    <col min="9734" max="9984" width="9.140625" style="103"/>
    <col min="9985" max="9985" width="4.85546875" style="103" customWidth="1"/>
    <col min="9986" max="9986" width="6.7109375" style="103" customWidth="1"/>
    <col min="9987" max="9987" width="31.42578125" style="103" customWidth="1"/>
    <col min="9988" max="9988" width="9" style="103" customWidth="1"/>
    <col min="9989" max="9989" width="7.7109375" style="103" customWidth="1"/>
    <col min="9990" max="10240" width="9.140625" style="103"/>
    <col min="10241" max="10241" width="4.85546875" style="103" customWidth="1"/>
    <col min="10242" max="10242" width="6.7109375" style="103" customWidth="1"/>
    <col min="10243" max="10243" width="31.42578125" style="103" customWidth="1"/>
    <col min="10244" max="10244" width="9" style="103" customWidth="1"/>
    <col min="10245" max="10245" width="7.7109375" style="103" customWidth="1"/>
    <col min="10246" max="10496" width="9.140625" style="103"/>
    <col min="10497" max="10497" width="4.85546875" style="103" customWidth="1"/>
    <col min="10498" max="10498" width="6.7109375" style="103" customWidth="1"/>
    <col min="10499" max="10499" width="31.42578125" style="103" customWidth="1"/>
    <col min="10500" max="10500" width="9" style="103" customWidth="1"/>
    <col min="10501" max="10501" width="7.7109375" style="103" customWidth="1"/>
    <col min="10502" max="10752" width="9.140625" style="103"/>
    <col min="10753" max="10753" width="4.85546875" style="103" customWidth="1"/>
    <col min="10754" max="10754" width="6.7109375" style="103" customWidth="1"/>
    <col min="10755" max="10755" width="31.42578125" style="103" customWidth="1"/>
    <col min="10756" max="10756" width="9" style="103" customWidth="1"/>
    <col min="10757" max="10757" width="7.7109375" style="103" customWidth="1"/>
    <col min="10758" max="11008" width="9.140625" style="103"/>
    <col min="11009" max="11009" width="4.85546875" style="103" customWidth="1"/>
    <col min="11010" max="11010" width="6.7109375" style="103" customWidth="1"/>
    <col min="11011" max="11011" width="31.42578125" style="103" customWidth="1"/>
    <col min="11012" max="11012" width="9" style="103" customWidth="1"/>
    <col min="11013" max="11013" width="7.7109375" style="103" customWidth="1"/>
    <col min="11014" max="11264" width="9.140625" style="103"/>
    <col min="11265" max="11265" width="4.85546875" style="103" customWidth="1"/>
    <col min="11266" max="11266" width="6.7109375" style="103" customWidth="1"/>
    <col min="11267" max="11267" width="31.42578125" style="103" customWidth="1"/>
    <col min="11268" max="11268" width="9" style="103" customWidth="1"/>
    <col min="11269" max="11269" width="7.7109375" style="103" customWidth="1"/>
    <col min="11270" max="11520" width="9.140625" style="103"/>
    <col min="11521" max="11521" width="4.85546875" style="103" customWidth="1"/>
    <col min="11522" max="11522" width="6.7109375" style="103" customWidth="1"/>
    <col min="11523" max="11523" width="31.42578125" style="103" customWidth="1"/>
    <col min="11524" max="11524" width="9" style="103" customWidth="1"/>
    <col min="11525" max="11525" width="7.7109375" style="103" customWidth="1"/>
    <col min="11526" max="11776" width="9.140625" style="103"/>
    <col min="11777" max="11777" width="4.85546875" style="103" customWidth="1"/>
    <col min="11778" max="11778" width="6.7109375" style="103" customWidth="1"/>
    <col min="11779" max="11779" width="31.42578125" style="103" customWidth="1"/>
    <col min="11780" max="11780" width="9" style="103" customWidth="1"/>
    <col min="11781" max="11781" width="7.7109375" style="103" customWidth="1"/>
    <col min="11782" max="12032" width="9.140625" style="103"/>
    <col min="12033" max="12033" width="4.85546875" style="103" customWidth="1"/>
    <col min="12034" max="12034" width="6.7109375" style="103" customWidth="1"/>
    <col min="12035" max="12035" width="31.42578125" style="103" customWidth="1"/>
    <col min="12036" max="12036" width="9" style="103" customWidth="1"/>
    <col min="12037" max="12037" width="7.7109375" style="103" customWidth="1"/>
    <col min="12038" max="12288" width="9.140625" style="103"/>
    <col min="12289" max="12289" width="4.85546875" style="103" customWidth="1"/>
    <col min="12290" max="12290" width="6.7109375" style="103" customWidth="1"/>
    <col min="12291" max="12291" width="31.42578125" style="103" customWidth="1"/>
    <col min="12292" max="12292" width="9" style="103" customWidth="1"/>
    <col min="12293" max="12293" width="7.7109375" style="103" customWidth="1"/>
    <col min="12294" max="12544" width="9.140625" style="103"/>
    <col min="12545" max="12545" width="4.85546875" style="103" customWidth="1"/>
    <col min="12546" max="12546" width="6.7109375" style="103" customWidth="1"/>
    <col min="12547" max="12547" width="31.42578125" style="103" customWidth="1"/>
    <col min="12548" max="12548" width="9" style="103" customWidth="1"/>
    <col min="12549" max="12549" width="7.7109375" style="103" customWidth="1"/>
    <col min="12550" max="12800" width="9.140625" style="103"/>
    <col min="12801" max="12801" width="4.85546875" style="103" customWidth="1"/>
    <col min="12802" max="12802" width="6.7109375" style="103" customWidth="1"/>
    <col min="12803" max="12803" width="31.42578125" style="103" customWidth="1"/>
    <col min="12804" max="12804" width="9" style="103" customWidth="1"/>
    <col min="12805" max="12805" width="7.7109375" style="103" customWidth="1"/>
    <col min="12806" max="13056" width="9.140625" style="103"/>
    <col min="13057" max="13057" width="4.85546875" style="103" customWidth="1"/>
    <col min="13058" max="13058" width="6.7109375" style="103" customWidth="1"/>
    <col min="13059" max="13059" width="31.42578125" style="103" customWidth="1"/>
    <col min="13060" max="13060" width="9" style="103" customWidth="1"/>
    <col min="13061" max="13061" width="7.7109375" style="103" customWidth="1"/>
    <col min="13062" max="13312" width="9.140625" style="103"/>
    <col min="13313" max="13313" width="4.85546875" style="103" customWidth="1"/>
    <col min="13314" max="13314" width="6.7109375" style="103" customWidth="1"/>
    <col min="13315" max="13315" width="31.42578125" style="103" customWidth="1"/>
    <col min="13316" max="13316" width="9" style="103" customWidth="1"/>
    <col min="13317" max="13317" width="7.7109375" style="103" customWidth="1"/>
    <col min="13318" max="13568" width="9.140625" style="103"/>
    <col min="13569" max="13569" width="4.85546875" style="103" customWidth="1"/>
    <col min="13570" max="13570" width="6.7109375" style="103" customWidth="1"/>
    <col min="13571" max="13571" width="31.42578125" style="103" customWidth="1"/>
    <col min="13572" max="13572" width="9" style="103" customWidth="1"/>
    <col min="13573" max="13573" width="7.7109375" style="103" customWidth="1"/>
    <col min="13574" max="13824" width="9.140625" style="103"/>
    <col min="13825" max="13825" width="4.85546875" style="103" customWidth="1"/>
    <col min="13826" max="13826" width="6.7109375" style="103" customWidth="1"/>
    <col min="13827" max="13827" width="31.42578125" style="103" customWidth="1"/>
    <col min="13828" max="13828" width="9" style="103" customWidth="1"/>
    <col min="13829" max="13829" width="7.7109375" style="103" customWidth="1"/>
    <col min="13830" max="14080" width="9.140625" style="103"/>
    <col min="14081" max="14081" width="4.85546875" style="103" customWidth="1"/>
    <col min="14082" max="14082" width="6.7109375" style="103" customWidth="1"/>
    <col min="14083" max="14083" width="31.42578125" style="103" customWidth="1"/>
    <col min="14084" max="14084" width="9" style="103" customWidth="1"/>
    <col min="14085" max="14085" width="7.7109375" style="103" customWidth="1"/>
    <col min="14086" max="14336" width="9.140625" style="103"/>
    <col min="14337" max="14337" width="4.85546875" style="103" customWidth="1"/>
    <col min="14338" max="14338" width="6.7109375" style="103" customWidth="1"/>
    <col min="14339" max="14339" width="31.42578125" style="103" customWidth="1"/>
    <col min="14340" max="14340" width="9" style="103" customWidth="1"/>
    <col min="14341" max="14341" width="7.7109375" style="103" customWidth="1"/>
    <col min="14342" max="14592" width="9.140625" style="103"/>
    <col min="14593" max="14593" width="4.85546875" style="103" customWidth="1"/>
    <col min="14594" max="14594" width="6.7109375" style="103" customWidth="1"/>
    <col min="14595" max="14595" width="31.42578125" style="103" customWidth="1"/>
    <col min="14596" max="14596" width="9" style="103" customWidth="1"/>
    <col min="14597" max="14597" width="7.7109375" style="103" customWidth="1"/>
    <col min="14598" max="14848" width="9.140625" style="103"/>
    <col min="14849" max="14849" width="4.85546875" style="103" customWidth="1"/>
    <col min="14850" max="14850" width="6.7109375" style="103" customWidth="1"/>
    <col min="14851" max="14851" width="31.42578125" style="103" customWidth="1"/>
    <col min="14852" max="14852" width="9" style="103" customWidth="1"/>
    <col min="14853" max="14853" width="7.7109375" style="103" customWidth="1"/>
    <col min="14854" max="15104" width="9.140625" style="103"/>
    <col min="15105" max="15105" width="4.85546875" style="103" customWidth="1"/>
    <col min="15106" max="15106" width="6.7109375" style="103" customWidth="1"/>
    <col min="15107" max="15107" width="31.42578125" style="103" customWidth="1"/>
    <col min="15108" max="15108" width="9" style="103" customWidth="1"/>
    <col min="15109" max="15109" width="7.7109375" style="103" customWidth="1"/>
    <col min="15110" max="15360" width="9.140625" style="103"/>
    <col min="15361" max="15361" width="4.85546875" style="103" customWidth="1"/>
    <col min="15362" max="15362" width="6.7109375" style="103" customWidth="1"/>
    <col min="15363" max="15363" width="31.42578125" style="103" customWidth="1"/>
    <col min="15364" max="15364" width="9" style="103" customWidth="1"/>
    <col min="15365" max="15365" width="7.7109375" style="103" customWidth="1"/>
    <col min="15366" max="15616" width="9.140625" style="103"/>
    <col min="15617" max="15617" width="4.85546875" style="103" customWidth="1"/>
    <col min="15618" max="15618" width="6.7109375" style="103" customWidth="1"/>
    <col min="15619" max="15619" width="31.42578125" style="103" customWidth="1"/>
    <col min="15620" max="15620" width="9" style="103" customWidth="1"/>
    <col min="15621" max="15621" width="7.7109375" style="103" customWidth="1"/>
    <col min="15622" max="15872" width="9.140625" style="103"/>
    <col min="15873" max="15873" width="4.85546875" style="103" customWidth="1"/>
    <col min="15874" max="15874" width="6.7109375" style="103" customWidth="1"/>
    <col min="15875" max="15875" width="31.42578125" style="103" customWidth="1"/>
    <col min="15876" max="15876" width="9" style="103" customWidth="1"/>
    <col min="15877" max="15877" width="7.7109375" style="103" customWidth="1"/>
    <col min="15878" max="16128" width="9.140625" style="103"/>
    <col min="16129" max="16129" width="4.85546875" style="103" customWidth="1"/>
    <col min="16130" max="16130" width="6.7109375" style="103" customWidth="1"/>
    <col min="16131" max="16131" width="31.42578125" style="103" customWidth="1"/>
    <col min="16132" max="16132" width="9" style="103" customWidth="1"/>
    <col min="16133" max="16133" width="7.7109375" style="103" customWidth="1"/>
    <col min="16134" max="16384" width="9.140625" style="103"/>
  </cols>
  <sheetData>
    <row r="1" spans="1:16">
      <c r="A1" s="410" t="s">
        <v>148</v>
      </c>
      <c r="B1" s="410"/>
      <c r="C1" s="410"/>
      <c r="D1" s="410"/>
      <c r="E1" s="410"/>
    </row>
    <row r="2" spans="1:16">
      <c r="D2" s="103" t="s">
        <v>149</v>
      </c>
    </row>
    <row r="3" spans="1:16" ht="15">
      <c r="A3" s="411" t="s">
        <v>150</v>
      </c>
      <c r="B3" s="412"/>
      <c r="C3" s="413"/>
      <c r="D3" s="417" t="s">
        <v>151</v>
      </c>
      <c r="E3" s="418"/>
      <c r="L3" s="104"/>
      <c r="M3" s="104"/>
      <c r="N3" s="419"/>
      <c r="O3" s="419"/>
      <c r="P3" s="419"/>
    </row>
    <row r="4" spans="1:16" ht="22.5" customHeight="1">
      <c r="A4" s="414"/>
      <c r="B4" s="415"/>
      <c r="C4" s="416"/>
      <c r="D4" s="105" t="s">
        <v>152</v>
      </c>
      <c r="E4" s="105" t="s">
        <v>153</v>
      </c>
      <c r="L4" s="104"/>
      <c r="M4" s="104"/>
      <c r="N4" s="419"/>
      <c r="O4" s="419"/>
      <c r="P4" s="419"/>
    </row>
    <row r="5" spans="1:16" ht="12">
      <c r="A5" s="417" t="s">
        <v>154</v>
      </c>
      <c r="B5" s="420"/>
      <c r="C5" s="420"/>
      <c r="D5" s="420"/>
      <c r="E5" s="418"/>
      <c r="L5" s="421"/>
      <c r="M5" s="421"/>
      <c r="N5" s="421"/>
      <c r="O5" s="106"/>
      <c r="P5" s="106"/>
    </row>
    <row r="6" spans="1:16" ht="12">
      <c r="A6" s="387" t="s">
        <v>155</v>
      </c>
      <c r="B6" s="395" t="s">
        <v>156</v>
      </c>
      <c r="C6" s="396"/>
      <c r="D6" s="107">
        <v>1034</v>
      </c>
      <c r="E6" s="108">
        <v>986.4</v>
      </c>
      <c r="G6" s="109"/>
      <c r="H6" s="109"/>
      <c r="L6" s="407"/>
      <c r="M6" s="407"/>
      <c r="N6" s="407"/>
      <c r="O6" s="106"/>
      <c r="P6" s="106"/>
    </row>
    <row r="7" spans="1:16" ht="15">
      <c r="A7" s="388"/>
      <c r="B7" s="395" t="s">
        <v>157</v>
      </c>
      <c r="C7" s="396"/>
      <c r="D7" s="110">
        <f>SUM(D8:D12)</f>
        <v>462</v>
      </c>
      <c r="E7" s="111">
        <f>SUM(E8:E12)</f>
        <v>113.9</v>
      </c>
      <c r="G7" s="112"/>
      <c r="H7" s="113"/>
      <c r="L7" s="104"/>
      <c r="M7" s="104"/>
      <c r="N7" s="104"/>
      <c r="O7" s="104"/>
      <c r="P7" s="104"/>
    </row>
    <row r="8" spans="1:16" ht="15">
      <c r="A8" s="388"/>
      <c r="B8" s="393" t="s">
        <v>158</v>
      </c>
      <c r="C8" s="394"/>
      <c r="D8" s="114">
        <v>0</v>
      </c>
      <c r="E8" s="115">
        <v>0</v>
      </c>
      <c r="G8" s="116"/>
      <c r="H8" s="116"/>
      <c r="L8" s="104"/>
      <c r="M8" s="104"/>
      <c r="N8" s="104"/>
      <c r="O8" s="104"/>
      <c r="P8" s="104"/>
    </row>
    <row r="9" spans="1:16" ht="19.5" customHeight="1">
      <c r="A9" s="388"/>
      <c r="B9" s="390" t="s">
        <v>159</v>
      </c>
      <c r="C9" s="391"/>
      <c r="D9" s="114">
        <v>432</v>
      </c>
      <c r="E9" s="115">
        <v>69.900000000000006</v>
      </c>
      <c r="G9" s="116"/>
      <c r="H9" s="116"/>
      <c r="L9" s="408"/>
      <c r="M9" s="408"/>
      <c r="N9" s="409"/>
      <c r="O9" s="406"/>
      <c r="P9" s="406"/>
    </row>
    <row r="10" spans="1:16" ht="21" customHeight="1">
      <c r="A10" s="388"/>
      <c r="B10" s="390" t="s">
        <v>160</v>
      </c>
      <c r="C10" s="391"/>
      <c r="D10" s="114">
        <v>12</v>
      </c>
      <c r="E10" s="115">
        <v>15.2</v>
      </c>
      <c r="G10" s="116"/>
      <c r="H10" s="116"/>
      <c r="L10" s="408"/>
      <c r="M10" s="408"/>
      <c r="N10" s="409"/>
      <c r="O10" s="117"/>
      <c r="P10" s="117"/>
    </row>
    <row r="11" spans="1:16" ht="19.5" customHeight="1">
      <c r="A11" s="388"/>
      <c r="B11" s="390" t="s">
        <v>161</v>
      </c>
      <c r="C11" s="391"/>
      <c r="D11" s="114">
        <v>2</v>
      </c>
      <c r="E11" s="115">
        <v>7.2</v>
      </c>
      <c r="G11" s="118"/>
      <c r="H11" s="118"/>
      <c r="L11" s="405"/>
      <c r="M11" s="405"/>
      <c r="N11" s="117"/>
      <c r="O11" s="117"/>
      <c r="P11" s="117"/>
    </row>
    <row r="12" spans="1:16" ht="19.5" customHeight="1">
      <c r="A12" s="388"/>
      <c r="B12" s="390" t="s">
        <v>162</v>
      </c>
      <c r="C12" s="391"/>
      <c r="D12" s="114">
        <v>16</v>
      </c>
      <c r="E12" s="115">
        <v>21.6</v>
      </c>
      <c r="G12" s="119"/>
      <c r="H12" s="119"/>
      <c r="L12" s="379"/>
      <c r="M12" s="379"/>
      <c r="N12" s="120"/>
      <c r="O12" s="121"/>
      <c r="P12" s="121"/>
    </row>
    <row r="13" spans="1:16" ht="20.25" customHeight="1">
      <c r="A13" s="388"/>
      <c r="B13" s="397" t="s">
        <v>163</v>
      </c>
      <c r="C13" s="398"/>
      <c r="D13" s="110">
        <f>SUM(D14:D20)</f>
        <v>751</v>
      </c>
      <c r="E13" s="111">
        <f>SUM(E14:E20)</f>
        <v>336.8</v>
      </c>
      <c r="G13" s="112"/>
      <c r="H13" s="113"/>
      <c r="L13" s="379"/>
      <c r="M13" s="379"/>
      <c r="N13" s="120"/>
      <c r="O13" s="120"/>
      <c r="P13" s="120"/>
    </row>
    <row r="14" spans="1:16" ht="20.25" customHeight="1">
      <c r="A14" s="388"/>
      <c r="B14" s="402" t="s">
        <v>164</v>
      </c>
      <c r="C14" s="122" t="s">
        <v>165</v>
      </c>
      <c r="D14" s="114">
        <v>361</v>
      </c>
      <c r="E14" s="115">
        <v>162</v>
      </c>
      <c r="G14" s="116"/>
      <c r="H14" s="116"/>
      <c r="L14" s="405"/>
      <c r="M14" s="405"/>
      <c r="N14" s="120"/>
      <c r="O14" s="116"/>
      <c r="P14" s="116"/>
    </row>
    <row r="15" spans="1:16" ht="21.75" customHeight="1">
      <c r="A15" s="388"/>
      <c r="B15" s="403"/>
      <c r="C15" s="122" t="s">
        <v>166</v>
      </c>
      <c r="D15" s="114">
        <v>0</v>
      </c>
      <c r="E15" s="115">
        <v>0</v>
      </c>
      <c r="G15" s="116"/>
      <c r="H15" s="116"/>
      <c r="L15" s="405"/>
      <c r="M15" s="405"/>
      <c r="N15" s="120"/>
      <c r="O15" s="121"/>
      <c r="P15" s="121"/>
    </row>
    <row r="16" spans="1:16" ht="21.75" customHeight="1">
      <c r="A16" s="388"/>
      <c r="B16" s="404"/>
      <c r="C16" s="122" t="s">
        <v>167</v>
      </c>
      <c r="D16" s="114">
        <v>138</v>
      </c>
      <c r="E16" s="115">
        <v>63</v>
      </c>
      <c r="G16" s="116"/>
      <c r="H16" s="116"/>
      <c r="L16" s="373"/>
      <c r="M16" s="373"/>
      <c r="N16" s="120"/>
      <c r="O16" s="116"/>
      <c r="P16" s="116"/>
    </row>
    <row r="17" spans="1:16" ht="21" customHeight="1">
      <c r="A17" s="388"/>
      <c r="B17" s="390" t="s">
        <v>168</v>
      </c>
      <c r="C17" s="391"/>
      <c r="D17" s="114">
        <v>202</v>
      </c>
      <c r="E17" s="115">
        <v>91.4</v>
      </c>
      <c r="G17" s="116"/>
      <c r="H17" s="116"/>
      <c r="L17" s="378"/>
      <c r="M17" s="378"/>
      <c r="N17" s="120"/>
      <c r="O17" s="116"/>
      <c r="P17" s="116"/>
    </row>
    <row r="18" spans="1:16" ht="22.5" customHeight="1">
      <c r="A18" s="388"/>
      <c r="B18" s="390" t="s">
        <v>169</v>
      </c>
      <c r="C18" s="391"/>
      <c r="D18" s="114">
        <v>32</v>
      </c>
      <c r="E18" s="115">
        <v>15.1</v>
      </c>
      <c r="G18" s="116"/>
      <c r="H18" s="116"/>
      <c r="L18" s="373"/>
      <c r="M18" s="373"/>
      <c r="N18" s="120"/>
      <c r="O18" s="116"/>
      <c r="P18" s="116"/>
    </row>
    <row r="19" spans="1:16" ht="21" customHeight="1">
      <c r="A19" s="388"/>
      <c r="B19" s="390" t="s">
        <v>170</v>
      </c>
      <c r="C19" s="401"/>
      <c r="D19" s="114">
        <v>6</v>
      </c>
      <c r="E19" s="115">
        <v>2.2999999999999998</v>
      </c>
      <c r="G19" s="116"/>
      <c r="H19" s="116"/>
      <c r="L19" s="373"/>
      <c r="M19" s="373"/>
      <c r="N19" s="120"/>
      <c r="O19" s="116"/>
      <c r="P19" s="116"/>
    </row>
    <row r="20" spans="1:16" ht="21" customHeight="1">
      <c r="A20" s="388"/>
      <c r="B20" s="390" t="s">
        <v>171</v>
      </c>
      <c r="C20" s="391"/>
      <c r="D20" s="114">
        <v>12</v>
      </c>
      <c r="E20" s="115">
        <v>3</v>
      </c>
      <c r="G20" s="116"/>
      <c r="H20" s="116"/>
      <c r="L20" s="373"/>
      <c r="M20" s="373"/>
      <c r="N20" s="120"/>
      <c r="O20" s="116"/>
      <c r="P20" s="116"/>
    </row>
    <row r="21" spans="1:16" ht="21" customHeight="1">
      <c r="A21" s="388"/>
      <c r="B21" s="397" t="s">
        <v>172</v>
      </c>
      <c r="C21" s="398"/>
      <c r="D21" s="110">
        <v>125</v>
      </c>
      <c r="E21" s="111">
        <v>56.8</v>
      </c>
      <c r="G21" s="121"/>
      <c r="H21" s="121"/>
      <c r="L21" s="373"/>
      <c r="M21" s="373"/>
      <c r="N21" s="120"/>
      <c r="O21" s="116"/>
      <c r="P21" s="116"/>
    </row>
    <row r="22" spans="1:16" ht="21" customHeight="1">
      <c r="A22" s="388"/>
      <c r="B22" s="397" t="s">
        <v>173</v>
      </c>
      <c r="C22" s="398"/>
      <c r="D22" s="110">
        <v>853</v>
      </c>
      <c r="E22" s="123">
        <v>138</v>
      </c>
      <c r="G22" s="121"/>
      <c r="H22" s="121"/>
      <c r="L22" s="399"/>
      <c r="M22" s="378"/>
      <c r="N22" s="120"/>
      <c r="O22" s="116"/>
      <c r="P22" s="116"/>
    </row>
    <row r="23" spans="1:16" ht="21" customHeight="1">
      <c r="A23" s="389"/>
      <c r="B23" s="397" t="s">
        <v>174</v>
      </c>
      <c r="C23" s="398"/>
      <c r="D23" s="110">
        <v>287</v>
      </c>
      <c r="E23" s="124">
        <v>78.599999999999994</v>
      </c>
      <c r="G23" s="121"/>
      <c r="H23" s="121"/>
      <c r="L23" s="400"/>
      <c r="M23" s="400"/>
      <c r="N23" s="120"/>
      <c r="O23" s="116"/>
      <c r="P23" s="116"/>
    </row>
    <row r="24" spans="1:16" ht="21" customHeight="1">
      <c r="A24" s="387" t="s">
        <v>175</v>
      </c>
      <c r="B24" s="390" t="s">
        <v>176</v>
      </c>
      <c r="C24" s="391"/>
      <c r="D24" s="114">
        <v>1092</v>
      </c>
      <c r="E24" s="115">
        <v>354.8</v>
      </c>
      <c r="G24" s="116"/>
      <c r="H24" s="116"/>
      <c r="L24" s="392"/>
      <c r="M24" s="392"/>
      <c r="N24" s="120"/>
      <c r="O24" s="116"/>
      <c r="P24" s="121"/>
    </row>
    <row r="25" spans="1:16" ht="21" customHeight="1">
      <c r="A25" s="388"/>
      <c r="B25" s="390" t="s">
        <v>177</v>
      </c>
      <c r="C25" s="391"/>
      <c r="D25" s="114">
        <v>4513</v>
      </c>
      <c r="E25" s="115">
        <v>637.29999999999995</v>
      </c>
      <c r="G25" s="125"/>
      <c r="H25" s="125"/>
      <c r="L25" s="373"/>
      <c r="M25" s="373"/>
      <c r="N25" s="120"/>
      <c r="O25" s="116"/>
      <c r="P25" s="116"/>
    </row>
    <row r="26" spans="1:16" ht="21" customHeight="1">
      <c r="A26" s="388"/>
      <c r="B26" s="390" t="s">
        <v>178</v>
      </c>
      <c r="C26" s="391"/>
      <c r="D26" s="114">
        <v>46</v>
      </c>
      <c r="E26" s="115">
        <v>59</v>
      </c>
      <c r="G26" s="121"/>
      <c r="H26" s="121"/>
      <c r="L26" s="378"/>
      <c r="M26" s="378"/>
      <c r="N26" s="120"/>
      <c r="O26" s="116"/>
      <c r="P26" s="116"/>
    </row>
    <row r="27" spans="1:16" ht="12">
      <c r="A27" s="388"/>
      <c r="B27" s="393" t="s">
        <v>179</v>
      </c>
      <c r="C27" s="394"/>
      <c r="D27" s="114">
        <v>0</v>
      </c>
      <c r="E27" s="114">
        <v>0</v>
      </c>
      <c r="L27" s="373"/>
      <c r="M27" s="373"/>
      <c r="N27" s="120"/>
      <c r="O27" s="116"/>
      <c r="P27" s="116"/>
    </row>
    <row r="28" spans="1:16" ht="12">
      <c r="A28" s="389"/>
      <c r="B28" s="395" t="s">
        <v>180</v>
      </c>
      <c r="C28" s="396"/>
      <c r="D28" s="114"/>
      <c r="E28" s="115">
        <f>SUM(E24:E27)</f>
        <v>1051.0999999999999</v>
      </c>
      <c r="L28" s="373"/>
      <c r="M28" s="373"/>
      <c r="N28" s="120"/>
      <c r="O28" s="116"/>
      <c r="P28" s="116"/>
    </row>
    <row r="29" spans="1:16" ht="12">
      <c r="L29" s="373"/>
      <c r="M29" s="373"/>
      <c r="N29" s="120"/>
      <c r="O29" s="116"/>
      <c r="P29" s="116"/>
    </row>
    <row r="30" spans="1:16" ht="12">
      <c r="L30" s="386"/>
      <c r="M30" s="386"/>
      <c r="N30" s="120"/>
      <c r="O30" s="116"/>
      <c r="P30" s="116"/>
    </row>
    <row r="31" spans="1:16" ht="12">
      <c r="L31" s="373"/>
      <c r="M31" s="373"/>
      <c r="N31" s="120"/>
      <c r="O31" s="116"/>
      <c r="P31" s="116"/>
    </row>
    <row r="32" spans="1:16" ht="12">
      <c r="L32" s="373"/>
      <c r="M32" s="373"/>
      <c r="N32" s="120"/>
      <c r="O32" s="116"/>
      <c r="P32" s="116"/>
    </row>
    <row r="33" spans="12:16" ht="12">
      <c r="L33" s="374"/>
      <c r="M33" s="374"/>
      <c r="N33" s="120"/>
      <c r="O33" s="116"/>
      <c r="P33" s="116"/>
    </row>
    <row r="34" spans="12:16" ht="12">
      <c r="L34" s="384"/>
      <c r="M34" s="384"/>
      <c r="N34" s="120"/>
      <c r="O34" s="109"/>
      <c r="P34" s="109"/>
    </row>
    <row r="35" spans="12:16" ht="12">
      <c r="L35" s="385"/>
      <c r="M35" s="385"/>
      <c r="N35" s="120"/>
      <c r="O35" s="109"/>
      <c r="P35" s="109"/>
    </row>
    <row r="36" spans="12:16" ht="12">
      <c r="L36" s="379"/>
      <c r="M36" s="379"/>
      <c r="N36" s="120"/>
      <c r="O36" s="121"/>
      <c r="P36" s="121"/>
    </row>
    <row r="37" spans="12:16" ht="12">
      <c r="L37" s="378"/>
      <c r="M37" s="378"/>
      <c r="N37" s="120"/>
      <c r="O37" s="113"/>
      <c r="P37" s="113"/>
    </row>
    <row r="38" spans="12:16" ht="12">
      <c r="L38" s="378"/>
      <c r="M38" s="378"/>
      <c r="N38" s="120"/>
      <c r="O38" s="113"/>
      <c r="P38" s="113"/>
    </row>
    <row r="39" spans="12:16" ht="12">
      <c r="L39" s="378"/>
      <c r="M39" s="378"/>
      <c r="N39" s="120"/>
      <c r="O39" s="113"/>
      <c r="P39" s="113"/>
    </row>
    <row r="40" spans="12:16" ht="12">
      <c r="L40" s="378"/>
      <c r="M40" s="378"/>
      <c r="N40" s="120"/>
      <c r="O40" s="113"/>
      <c r="P40" s="113"/>
    </row>
    <row r="41" spans="12:16" ht="12">
      <c r="L41" s="378"/>
      <c r="M41" s="378"/>
      <c r="N41" s="120"/>
      <c r="O41" s="113"/>
      <c r="P41" s="113"/>
    </row>
    <row r="42" spans="12:16" ht="12">
      <c r="L42" s="378"/>
      <c r="M42" s="378"/>
      <c r="N42" s="120"/>
      <c r="O42" s="113"/>
      <c r="P42" s="113"/>
    </row>
    <row r="43" spans="12:16" ht="12">
      <c r="L43" s="378"/>
      <c r="M43" s="378"/>
      <c r="N43" s="120"/>
      <c r="O43" s="113"/>
      <c r="P43" s="113"/>
    </row>
    <row r="44" spans="12:16" ht="12">
      <c r="L44" s="383"/>
      <c r="M44" s="383"/>
      <c r="N44" s="120"/>
      <c r="O44" s="116"/>
      <c r="P44" s="116"/>
    </row>
    <row r="45" spans="12:16" ht="12">
      <c r="L45" s="378"/>
      <c r="M45" s="378"/>
      <c r="N45" s="120"/>
      <c r="O45" s="113"/>
      <c r="P45" s="113"/>
    </row>
    <row r="46" spans="12:16" ht="12">
      <c r="L46" s="379"/>
      <c r="M46" s="379"/>
      <c r="N46" s="120"/>
      <c r="O46" s="116"/>
      <c r="P46" s="116"/>
    </row>
    <row r="47" spans="12:16" ht="12">
      <c r="L47" s="379"/>
      <c r="M47" s="379"/>
      <c r="N47" s="120"/>
      <c r="O47" s="113"/>
      <c r="P47" s="113"/>
    </row>
    <row r="48" spans="12:16" ht="12">
      <c r="L48" s="378"/>
      <c r="M48" s="378"/>
      <c r="N48" s="120"/>
      <c r="O48" s="116"/>
      <c r="P48" s="116"/>
    </row>
    <row r="49" spans="12:16" ht="12">
      <c r="L49" s="378"/>
      <c r="M49" s="378"/>
      <c r="N49" s="120"/>
      <c r="O49" s="116"/>
      <c r="P49" s="116"/>
    </row>
    <row r="50" spans="12:16" ht="12">
      <c r="L50" s="378"/>
      <c r="M50" s="378"/>
      <c r="N50" s="120"/>
      <c r="O50" s="116"/>
      <c r="P50" s="116"/>
    </row>
    <row r="51" spans="12:16" ht="12">
      <c r="L51" s="373"/>
      <c r="M51" s="373"/>
      <c r="N51" s="120"/>
      <c r="O51" s="116"/>
      <c r="P51" s="116"/>
    </row>
    <row r="52" spans="12:16" ht="12">
      <c r="L52" s="373"/>
      <c r="M52" s="373"/>
      <c r="N52" s="120"/>
      <c r="O52" s="116"/>
      <c r="P52" s="116"/>
    </row>
    <row r="53" spans="12:16" ht="12">
      <c r="L53" s="378"/>
      <c r="M53" s="378"/>
      <c r="N53" s="120"/>
      <c r="O53" s="116"/>
      <c r="P53" s="116"/>
    </row>
    <row r="54" spans="12:16" ht="12">
      <c r="L54" s="383"/>
      <c r="M54" s="383"/>
      <c r="N54" s="120"/>
      <c r="O54" s="116"/>
      <c r="P54" s="116"/>
    </row>
    <row r="55" spans="12:16" ht="12">
      <c r="L55" s="379"/>
      <c r="M55" s="379"/>
      <c r="N55" s="120"/>
      <c r="O55" s="121"/>
      <c r="P55" s="121"/>
    </row>
    <row r="56" spans="12:16" ht="12">
      <c r="L56" s="378"/>
      <c r="M56" s="378"/>
      <c r="N56" s="120"/>
      <c r="O56" s="116"/>
      <c r="P56" s="116"/>
    </row>
    <row r="57" spans="12:16" ht="12">
      <c r="L57" s="378"/>
      <c r="M57" s="378"/>
      <c r="N57" s="120"/>
      <c r="O57" s="126"/>
      <c r="P57" s="126"/>
    </row>
    <row r="58" spans="12:16" ht="12">
      <c r="L58" s="378"/>
      <c r="M58" s="378"/>
      <c r="N58" s="120"/>
      <c r="O58" s="126"/>
      <c r="P58" s="126"/>
    </row>
    <row r="59" spans="12:16" ht="12">
      <c r="L59" s="378"/>
      <c r="M59" s="378"/>
      <c r="N59" s="120"/>
      <c r="O59" s="126"/>
      <c r="P59" s="126"/>
    </row>
    <row r="60" spans="12:16" ht="12">
      <c r="L60" s="378"/>
      <c r="M60" s="378"/>
      <c r="N60" s="120"/>
      <c r="O60" s="127"/>
      <c r="P60" s="127"/>
    </row>
    <row r="61" spans="12:16" ht="12">
      <c r="L61" s="378"/>
      <c r="M61" s="378"/>
      <c r="N61" s="120"/>
      <c r="O61" s="128"/>
      <c r="P61" s="128"/>
    </row>
    <row r="62" spans="12:16" ht="12">
      <c r="L62" s="383"/>
      <c r="M62" s="383"/>
      <c r="N62" s="120"/>
      <c r="O62" s="113"/>
      <c r="P62" s="113"/>
    </row>
    <row r="63" spans="12:16" ht="12">
      <c r="L63" s="379"/>
      <c r="M63" s="379"/>
      <c r="N63" s="120"/>
      <c r="O63" s="113"/>
      <c r="P63" s="113"/>
    </row>
    <row r="64" spans="12:16" ht="12">
      <c r="L64" s="379"/>
      <c r="M64" s="379"/>
      <c r="N64" s="120"/>
      <c r="O64" s="113"/>
      <c r="P64" s="113"/>
    </row>
    <row r="65" spans="12:16" ht="12">
      <c r="L65" s="380"/>
      <c r="M65" s="380"/>
      <c r="N65" s="120"/>
      <c r="O65" s="113"/>
      <c r="P65" s="113"/>
    </row>
    <row r="66" spans="12:16" ht="12">
      <c r="L66" s="379"/>
      <c r="M66" s="379"/>
      <c r="N66" s="120"/>
      <c r="O66" s="117"/>
      <c r="P66" s="117"/>
    </row>
    <row r="67" spans="12:16" ht="12">
      <c r="L67" s="381"/>
      <c r="M67" s="381"/>
      <c r="N67" s="120"/>
      <c r="O67" s="129"/>
      <c r="P67" s="129"/>
    </row>
    <row r="68" spans="12:16" ht="12">
      <c r="L68" s="382"/>
      <c r="M68" s="382"/>
      <c r="N68" s="120"/>
      <c r="O68" s="129"/>
      <c r="P68" s="129"/>
    </row>
    <row r="69" spans="12:16" ht="12">
      <c r="L69" s="382"/>
      <c r="M69" s="382"/>
      <c r="N69" s="120"/>
      <c r="O69" s="117"/>
      <c r="P69" s="117"/>
    </row>
    <row r="70" spans="12:16" ht="12">
      <c r="L70" s="379"/>
      <c r="M70" s="379"/>
      <c r="N70" s="120"/>
      <c r="O70" s="117"/>
      <c r="P70" s="129"/>
    </row>
    <row r="71" spans="12:16" ht="12">
      <c r="L71" s="373"/>
      <c r="M71" s="373"/>
      <c r="N71" s="120"/>
      <c r="O71" s="117"/>
      <c r="P71" s="130"/>
    </row>
    <row r="72" spans="12:16" ht="12">
      <c r="L72" s="378"/>
      <c r="M72" s="378"/>
      <c r="N72" s="120"/>
      <c r="O72" s="117"/>
      <c r="P72" s="130"/>
    </row>
    <row r="73" spans="12:16" ht="12">
      <c r="L73" s="373"/>
      <c r="M73" s="373"/>
      <c r="N73" s="120"/>
      <c r="O73" s="117"/>
      <c r="P73" s="130"/>
    </row>
    <row r="74" spans="12:16" ht="12">
      <c r="L74" s="373"/>
      <c r="M74" s="373"/>
      <c r="N74" s="120"/>
      <c r="O74" s="117"/>
      <c r="P74" s="130"/>
    </row>
    <row r="75" spans="12:16" ht="12">
      <c r="L75" s="373"/>
      <c r="M75" s="373"/>
      <c r="N75" s="120"/>
      <c r="O75" s="117"/>
      <c r="P75" s="117"/>
    </row>
    <row r="76" spans="12:16" ht="12">
      <c r="L76" s="375"/>
      <c r="M76" s="121"/>
      <c r="N76" s="120"/>
      <c r="O76" s="117"/>
      <c r="P76" s="117"/>
    </row>
    <row r="77" spans="12:16" ht="12">
      <c r="L77" s="375"/>
      <c r="M77" s="116"/>
      <c r="N77" s="120"/>
      <c r="O77" s="117"/>
      <c r="P77" s="117"/>
    </row>
    <row r="78" spans="12:16" ht="12">
      <c r="L78" s="375"/>
      <c r="M78" s="116"/>
      <c r="N78" s="120"/>
      <c r="O78" s="117"/>
      <c r="P78" s="117"/>
    </row>
    <row r="79" spans="12:16" ht="12">
      <c r="L79" s="375"/>
      <c r="M79" s="116"/>
      <c r="N79" s="120"/>
      <c r="O79" s="117"/>
      <c r="P79" s="117"/>
    </row>
    <row r="80" spans="12:16" ht="12">
      <c r="L80" s="375"/>
      <c r="M80" s="116"/>
      <c r="N80" s="120"/>
      <c r="O80" s="117"/>
      <c r="P80" s="117"/>
    </row>
    <row r="81" spans="12:16" ht="12">
      <c r="L81" s="375"/>
      <c r="M81" s="116"/>
      <c r="N81" s="120"/>
      <c r="O81" s="117"/>
      <c r="P81" s="117"/>
    </row>
    <row r="82" spans="12:16" ht="12">
      <c r="L82" s="375"/>
      <c r="M82" s="116"/>
      <c r="N82" s="120"/>
      <c r="O82" s="117"/>
      <c r="P82" s="117"/>
    </row>
    <row r="83" spans="12:16" ht="12">
      <c r="L83" s="375"/>
      <c r="M83" s="116"/>
      <c r="N83" s="120"/>
      <c r="O83" s="117"/>
      <c r="P83" s="117"/>
    </row>
    <row r="84" spans="12:16" ht="12">
      <c r="L84" s="375"/>
      <c r="M84" s="116"/>
      <c r="N84" s="120"/>
      <c r="O84" s="117"/>
      <c r="P84" s="117"/>
    </row>
    <row r="85" spans="12:16" ht="12">
      <c r="L85" s="375"/>
      <c r="M85" s="116"/>
      <c r="N85" s="120"/>
      <c r="O85" s="117"/>
      <c r="P85" s="117"/>
    </row>
    <row r="86" spans="12:16" ht="12">
      <c r="L86" s="376"/>
      <c r="M86" s="376"/>
      <c r="N86" s="120"/>
      <c r="O86" s="120"/>
      <c r="P86" s="120"/>
    </row>
    <row r="87" spans="12:16" ht="12">
      <c r="L87" s="377"/>
      <c r="M87" s="377"/>
      <c r="N87" s="120"/>
      <c r="O87" s="117"/>
      <c r="P87" s="117"/>
    </row>
    <row r="88" spans="12:16" ht="12">
      <c r="L88" s="373"/>
      <c r="M88" s="373"/>
      <c r="N88" s="120"/>
      <c r="O88" s="117"/>
      <c r="P88" s="117"/>
    </row>
    <row r="89" spans="12:16" ht="12">
      <c r="L89" s="378"/>
      <c r="M89" s="378"/>
      <c r="N89" s="120"/>
      <c r="O89" s="117"/>
      <c r="P89" s="117"/>
    </row>
    <row r="90" spans="12:16" ht="12">
      <c r="L90" s="373"/>
      <c r="M90" s="373"/>
      <c r="N90" s="120"/>
      <c r="O90" s="117"/>
      <c r="P90" s="117"/>
    </row>
    <row r="91" spans="12:16" ht="12">
      <c r="L91" s="373"/>
      <c r="M91" s="373"/>
      <c r="N91" s="120"/>
      <c r="O91" s="117"/>
      <c r="P91" s="117"/>
    </row>
    <row r="92" spans="12:16" ht="12">
      <c r="L92" s="373"/>
      <c r="M92" s="373"/>
      <c r="N92" s="120"/>
      <c r="O92" s="117"/>
      <c r="P92" s="117"/>
    </row>
    <row r="93" spans="12:16" ht="12">
      <c r="L93" s="374"/>
      <c r="M93" s="374"/>
      <c r="N93" s="120"/>
      <c r="O93" s="117"/>
      <c r="P93" s="117"/>
    </row>
  </sheetData>
  <mergeCells count="107">
    <mergeCell ref="A1:E1"/>
    <mergeCell ref="A3:C4"/>
    <mergeCell ref="D3:E3"/>
    <mergeCell ref="N3:P4"/>
    <mergeCell ref="A5:E5"/>
    <mergeCell ref="L5:N5"/>
    <mergeCell ref="A6:A23"/>
    <mergeCell ref="B6:C6"/>
    <mergeCell ref="L6:N6"/>
    <mergeCell ref="B7:C7"/>
    <mergeCell ref="B8:C8"/>
    <mergeCell ref="B9:C9"/>
    <mergeCell ref="L9:M10"/>
    <mergeCell ref="N9:N10"/>
    <mergeCell ref="B13:C13"/>
    <mergeCell ref="L13:M13"/>
    <mergeCell ref="B14:B16"/>
    <mergeCell ref="L14:M14"/>
    <mergeCell ref="L15:M15"/>
    <mergeCell ref="L16:M16"/>
    <mergeCell ref="B17:C17"/>
    <mergeCell ref="L17:M17"/>
    <mergeCell ref="O9:P9"/>
    <mergeCell ref="B10:C10"/>
    <mergeCell ref="B11:C11"/>
    <mergeCell ref="L11:M11"/>
    <mergeCell ref="B12:C12"/>
    <mergeCell ref="L12:M12"/>
    <mergeCell ref="B21:C21"/>
    <mergeCell ref="L21:M21"/>
    <mergeCell ref="B22:C22"/>
    <mergeCell ref="L22:M22"/>
    <mergeCell ref="B23:C23"/>
    <mergeCell ref="L23:M23"/>
    <mergeCell ref="B18:C18"/>
    <mergeCell ref="L18:M18"/>
    <mergeCell ref="B19:C19"/>
    <mergeCell ref="L19:M19"/>
    <mergeCell ref="B20:C20"/>
    <mergeCell ref="L20:M20"/>
    <mergeCell ref="A24:A28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34:M34"/>
    <mergeCell ref="L35:M35"/>
    <mergeCell ref="L36:M36"/>
    <mergeCell ref="L37:M37"/>
    <mergeCell ref="L38:M38"/>
    <mergeCell ref="L39:M39"/>
    <mergeCell ref="L28:M28"/>
    <mergeCell ref="L29:M29"/>
    <mergeCell ref="L30:M30"/>
    <mergeCell ref="L31:M31"/>
    <mergeCell ref="L32:M32"/>
    <mergeCell ref="L33:M33"/>
    <mergeCell ref="L46:M46"/>
    <mergeCell ref="L47:M47"/>
    <mergeCell ref="L48:M48"/>
    <mergeCell ref="L49:M49"/>
    <mergeCell ref="L50:M50"/>
    <mergeCell ref="L51:M51"/>
    <mergeCell ref="L40:M40"/>
    <mergeCell ref="L41:M41"/>
    <mergeCell ref="L42:M42"/>
    <mergeCell ref="L43:M43"/>
    <mergeCell ref="L44:M44"/>
    <mergeCell ref="L45:M45"/>
    <mergeCell ref="L58:M58"/>
    <mergeCell ref="L59:M59"/>
    <mergeCell ref="L60:M60"/>
    <mergeCell ref="L61:M61"/>
    <mergeCell ref="L62:M62"/>
    <mergeCell ref="L63:M63"/>
    <mergeCell ref="L52:M52"/>
    <mergeCell ref="L53:M53"/>
    <mergeCell ref="L54:M54"/>
    <mergeCell ref="L55:M55"/>
    <mergeCell ref="L56:M56"/>
    <mergeCell ref="L57:M57"/>
    <mergeCell ref="L70:M70"/>
    <mergeCell ref="L71:M71"/>
    <mergeCell ref="L72:M72"/>
    <mergeCell ref="L73:M73"/>
    <mergeCell ref="L74:M74"/>
    <mergeCell ref="L75:M75"/>
    <mergeCell ref="L64:M64"/>
    <mergeCell ref="L65:M65"/>
    <mergeCell ref="L66:M66"/>
    <mergeCell ref="L67:M67"/>
    <mergeCell ref="L68:M68"/>
    <mergeCell ref="L69:M69"/>
    <mergeCell ref="L91:M91"/>
    <mergeCell ref="L92:M92"/>
    <mergeCell ref="L93:M93"/>
    <mergeCell ref="L76:L85"/>
    <mergeCell ref="L86:M86"/>
    <mergeCell ref="L87:M87"/>
    <mergeCell ref="L88:M88"/>
    <mergeCell ref="L89:M89"/>
    <mergeCell ref="L90:M9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19" sqref="I19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422" t="s">
        <v>181</v>
      </c>
      <c r="B1" s="422"/>
      <c r="C1" s="422"/>
      <c r="D1" s="422"/>
      <c r="E1" s="422"/>
      <c r="F1" s="422"/>
      <c r="G1" s="422"/>
    </row>
    <row r="2" spans="1:7">
      <c r="A2" s="33"/>
      <c r="B2" s="131"/>
      <c r="C2" s="132"/>
      <c r="D2" s="132"/>
      <c r="E2" s="132"/>
      <c r="F2" s="133"/>
      <c r="G2" s="133"/>
    </row>
    <row r="3" spans="1:7">
      <c r="A3" s="33" t="s">
        <v>182</v>
      </c>
      <c r="B3" s="131"/>
      <c r="C3" s="132"/>
      <c r="D3" s="132"/>
      <c r="E3" s="132"/>
      <c r="F3" s="133"/>
      <c r="G3" s="133" t="s">
        <v>183</v>
      </c>
    </row>
    <row r="4" spans="1:7">
      <c r="A4" s="348" t="s">
        <v>48</v>
      </c>
      <c r="B4" s="423" t="s">
        <v>184</v>
      </c>
      <c r="C4" s="424"/>
      <c r="D4" s="425"/>
      <c r="E4" s="426" t="s">
        <v>185</v>
      </c>
      <c r="F4" s="427"/>
      <c r="G4" s="428"/>
    </row>
    <row r="5" spans="1:7">
      <c r="A5" s="349"/>
      <c r="B5" s="134" t="s">
        <v>9</v>
      </c>
      <c r="C5" s="135" t="s">
        <v>10</v>
      </c>
      <c r="D5" s="42" t="s">
        <v>11</v>
      </c>
      <c r="E5" s="134" t="s">
        <v>186</v>
      </c>
      <c r="F5" s="135" t="s">
        <v>187</v>
      </c>
      <c r="G5" s="135" t="s">
        <v>11</v>
      </c>
    </row>
    <row r="6" spans="1:7">
      <c r="A6" s="37" t="s">
        <v>51</v>
      </c>
      <c r="B6" s="38">
        <v>215003.5</v>
      </c>
      <c r="C6" s="38">
        <v>128787.9</v>
      </c>
      <c r="D6" s="38">
        <f>(C6/B6)*100</f>
        <v>59.900373714846502</v>
      </c>
      <c r="E6" s="38">
        <v>537392.1</v>
      </c>
      <c r="F6" s="38">
        <v>537392.1</v>
      </c>
      <c r="G6" s="38">
        <f>(F6/E6)*100</f>
        <v>100</v>
      </c>
    </row>
    <row r="7" spans="1:7">
      <c r="A7" s="41" t="s">
        <v>188</v>
      </c>
      <c r="B7" s="42">
        <v>229342.5</v>
      </c>
      <c r="C7" s="42">
        <v>135286.9</v>
      </c>
      <c r="D7" s="42">
        <f t="shared" ref="D7:D20" si="0">(C7/B7)*100</f>
        <v>58.98902296783195</v>
      </c>
      <c r="E7" s="42">
        <v>577192.9</v>
      </c>
      <c r="F7" s="42">
        <v>577192.9</v>
      </c>
      <c r="G7" s="42">
        <f>(F7/E7)*100</f>
        <v>100</v>
      </c>
    </row>
    <row r="8" spans="1:7">
      <c r="A8" s="41" t="s">
        <v>53</v>
      </c>
      <c r="B8" s="42">
        <v>301162.3</v>
      </c>
      <c r="C8" s="42">
        <v>191703.9</v>
      </c>
      <c r="D8" s="42">
        <f t="shared" si="0"/>
        <v>63.654680549325057</v>
      </c>
      <c r="E8" s="42">
        <v>436428.5</v>
      </c>
      <c r="F8" s="42">
        <v>436428.5</v>
      </c>
      <c r="G8" s="42">
        <f t="shared" ref="G8:G21" si="1">(F8/E8)*100</f>
        <v>100</v>
      </c>
    </row>
    <row r="9" spans="1:7">
      <c r="A9" s="41" t="s">
        <v>54</v>
      </c>
      <c r="B9" s="42">
        <v>159558.29999999999</v>
      </c>
      <c r="C9" s="42">
        <v>101651</v>
      </c>
      <c r="D9" s="42">
        <f>(C9/B9)*100</f>
        <v>63.707748202381197</v>
      </c>
      <c r="E9" s="42">
        <v>267451.7</v>
      </c>
      <c r="F9" s="42">
        <v>267451.7</v>
      </c>
      <c r="G9" s="42">
        <f t="shared" si="1"/>
        <v>100</v>
      </c>
    </row>
    <row r="10" spans="1:7">
      <c r="A10" s="41" t="s">
        <v>55</v>
      </c>
      <c r="B10" s="42">
        <v>226634</v>
      </c>
      <c r="C10" s="42">
        <v>138469.29999999999</v>
      </c>
      <c r="D10" s="42">
        <f t="shared" si="0"/>
        <v>61.098202387991208</v>
      </c>
      <c r="E10" s="42">
        <v>286276.90000000002</v>
      </c>
      <c r="F10" s="42">
        <v>286276.90000000002</v>
      </c>
      <c r="G10" s="42">
        <f t="shared" si="1"/>
        <v>100</v>
      </c>
    </row>
    <row r="11" spans="1:7">
      <c r="A11" s="41" t="s">
        <v>56</v>
      </c>
      <c r="B11" s="42">
        <v>217583.1</v>
      </c>
      <c r="C11" s="42">
        <v>144282.4</v>
      </c>
      <c r="D11" s="42">
        <f t="shared" si="0"/>
        <v>66.311400104144113</v>
      </c>
      <c r="E11" s="42">
        <v>341440.5</v>
      </c>
      <c r="F11" s="42">
        <v>341440.5</v>
      </c>
      <c r="G11" s="42">
        <f t="shared" si="1"/>
        <v>100</v>
      </c>
    </row>
    <row r="12" spans="1:7">
      <c r="A12" s="41" t="s">
        <v>57</v>
      </c>
      <c r="B12" s="42">
        <v>254360.6</v>
      </c>
      <c r="C12" s="42">
        <v>208932.9</v>
      </c>
      <c r="D12" s="42">
        <f t="shared" si="0"/>
        <v>82.140433699244298</v>
      </c>
      <c r="E12" s="42">
        <v>527020.30000000005</v>
      </c>
      <c r="F12" s="42">
        <v>527020.30000000005</v>
      </c>
      <c r="G12" s="42">
        <f>(F12/E12)*100</f>
        <v>100</v>
      </c>
    </row>
    <row r="13" spans="1:7">
      <c r="A13" s="41" t="s">
        <v>58</v>
      </c>
      <c r="B13" s="42">
        <v>311515.3</v>
      </c>
      <c r="C13" s="42">
        <v>166542.79999999999</v>
      </c>
      <c r="D13" s="42">
        <f t="shared" si="0"/>
        <v>53.462157396442493</v>
      </c>
      <c r="E13" s="42">
        <v>572979.69999999995</v>
      </c>
      <c r="F13" s="42">
        <v>572979.69999999995</v>
      </c>
      <c r="G13" s="42">
        <f t="shared" si="1"/>
        <v>100</v>
      </c>
    </row>
    <row r="14" spans="1:7">
      <c r="A14" s="41" t="s">
        <v>59</v>
      </c>
      <c r="B14" s="42">
        <v>328461.2</v>
      </c>
      <c r="C14" s="42">
        <v>197190.7</v>
      </c>
      <c r="D14" s="42">
        <f t="shared" si="0"/>
        <v>60.034701206717877</v>
      </c>
      <c r="E14" s="42">
        <v>518059.2</v>
      </c>
      <c r="F14" s="42">
        <v>518059.2</v>
      </c>
      <c r="G14" s="42">
        <f t="shared" si="1"/>
        <v>100</v>
      </c>
    </row>
    <row r="15" spans="1:7">
      <c r="A15" s="41" t="s">
        <v>60</v>
      </c>
      <c r="B15" s="42">
        <v>219892</v>
      </c>
      <c r="C15" s="42">
        <v>145120.79999999999</v>
      </c>
      <c r="D15" s="42">
        <f t="shared" si="0"/>
        <v>65.99639823185926</v>
      </c>
      <c r="E15" s="42">
        <v>455948.2</v>
      </c>
      <c r="F15" s="42">
        <v>455948.2</v>
      </c>
      <c r="G15" s="42">
        <f t="shared" si="1"/>
        <v>100</v>
      </c>
    </row>
    <row r="16" spans="1:7">
      <c r="A16" s="41" t="s">
        <v>61</v>
      </c>
      <c r="B16" s="42">
        <v>292884.59999999998</v>
      </c>
      <c r="C16" s="42">
        <v>182550.9</v>
      </c>
      <c r="D16" s="42">
        <f t="shared" si="0"/>
        <v>62.328609971299272</v>
      </c>
      <c r="E16" s="42">
        <v>631783.4</v>
      </c>
      <c r="F16" s="42">
        <v>631783.4</v>
      </c>
      <c r="G16" s="42">
        <f t="shared" si="1"/>
        <v>100</v>
      </c>
    </row>
    <row r="17" spans="1:7">
      <c r="A17" s="41" t="s">
        <v>62</v>
      </c>
      <c r="B17" s="42">
        <v>250277.5</v>
      </c>
      <c r="C17" s="42">
        <v>138071.29999999999</v>
      </c>
      <c r="D17" s="42">
        <f t="shared" si="0"/>
        <v>55.167284314411006</v>
      </c>
      <c r="E17" s="42">
        <v>472573.1</v>
      </c>
      <c r="F17" s="42">
        <v>472573.1</v>
      </c>
      <c r="G17" s="42">
        <f t="shared" si="1"/>
        <v>100</v>
      </c>
    </row>
    <row r="18" spans="1:7">
      <c r="A18" s="41" t="s">
        <v>63</v>
      </c>
      <c r="B18" s="42">
        <v>602138.80000000005</v>
      </c>
      <c r="C18" s="42">
        <v>399443.8</v>
      </c>
      <c r="D18" s="42">
        <f t="shared" si="0"/>
        <v>66.337495607325081</v>
      </c>
      <c r="E18" s="42">
        <v>1569468.5</v>
      </c>
      <c r="F18" s="42">
        <v>1569468.5</v>
      </c>
      <c r="G18" s="42">
        <f t="shared" si="1"/>
        <v>100</v>
      </c>
    </row>
    <row r="19" spans="1:7">
      <c r="A19" s="41" t="s">
        <v>65</v>
      </c>
      <c r="B19" s="42">
        <v>287543.40000000002</v>
      </c>
      <c r="C19" s="42">
        <v>176655.5</v>
      </c>
      <c r="D19" s="42">
        <f t="shared" si="0"/>
        <v>61.436117121797963</v>
      </c>
      <c r="E19" s="42">
        <v>709858.4</v>
      </c>
      <c r="F19" s="42">
        <v>709858.4</v>
      </c>
      <c r="G19" s="42">
        <f t="shared" si="1"/>
        <v>100</v>
      </c>
    </row>
    <row r="20" spans="1:7">
      <c r="A20" s="41" t="s">
        <v>64</v>
      </c>
      <c r="B20" s="42">
        <v>3152363.2</v>
      </c>
      <c r="C20" s="42">
        <v>3367522</v>
      </c>
      <c r="D20" s="42">
        <f t="shared" si="0"/>
        <v>106.82531759030812</v>
      </c>
      <c r="E20" s="42">
        <v>4797281.4000000004</v>
      </c>
      <c r="F20" s="42">
        <v>4797281.4000000004</v>
      </c>
      <c r="G20" s="42">
        <f t="shared" si="1"/>
        <v>100</v>
      </c>
    </row>
    <row r="21" spans="1:7">
      <c r="A21" s="136" t="s">
        <v>67</v>
      </c>
      <c r="B21" s="44">
        <f>SUM(B6:B20)</f>
        <v>7048720.3000000007</v>
      </c>
      <c r="C21" s="44">
        <f>SUM(C6:C20)</f>
        <v>5822212.0999999996</v>
      </c>
      <c r="D21" s="44">
        <f>(C21/B21)*100</f>
        <v>82.599562079374877</v>
      </c>
      <c r="E21" s="44">
        <f>SUM(E6:E20)</f>
        <v>12701154.800000001</v>
      </c>
      <c r="F21" s="44">
        <f>SUM(F6:F20)</f>
        <v>12701154.800000001</v>
      </c>
      <c r="G21" s="44">
        <f t="shared" si="1"/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3:G52"/>
  <sheetViews>
    <sheetView topLeftCell="A40" workbookViewId="0">
      <selection activeCell="K51" sqref="K51"/>
    </sheetView>
  </sheetViews>
  <sheetFormatPr defaultRowHeight="14.25"/>
  <cols>
    <col min="1" max="1" width="3.85546875" style="137" customWidth="1"/>
    <col min="2" max="2" width="32.7109375" style="137" customWidth="1"/>
    <col min="3" max="3" width="9.85546875" style="137" customWidth="1"/>
    <col min="4" max="4" width="11.28515625" style="137" customWidth="1"/>
    <col min="5" max="5" width="11.140625" style="137" customWidth="1"/>
    <col min="6" max="6" width="7.85546875" style="137" customWidth="1"/>
    <col min="7" max="7" width="10" style="137" customWidth="1"/>
    <col min="8" max="16384" width="9.140625" style="137"/>
  </cols>
  <sheetData>
    <row r="33" spans="1:7" ht="26.25" customHeight="1">
      <c r="A33" s="431" t="s">
        <v>189</v>
      </c>
      <c r="B33" s="431"/>
      <c r="C33" s="431"/>
      <c r="D33" s="431"/>
      <c r="E33" s="431"/>
      <c r="F33" s="431"/>
      <c r="G33" s="431"/>
    </row>
    <row r="34" spans="1:7" ht="15" customHeight="1">
      <c r="A34" s="138"/>
      <c r="B34" s="138"/>
      <c r="C34" s="432"/>
      <c r="D34" s="432"/>
      <c r="E34" s="138"/>
      <c r="F34" s="433" t="s">
        <v>190</v>
      </c>
      <c r="G34" s="433"/>
    </row>
    <row r="35" spans="1:7" ht="23.25" customHeight="1">
      <c r="A35" s="434"/>
      <c r="B35" s="434"/>
      <c r="C35" s="435" t="s">
        <v>191</v>
      </c>
      <c r="D35" s="435" t="s">
        <v>192</v>
      </c>
      <c r="E35" s="435"/>
      <c r="F35" s="435"/>
      <c r="G35" s="434" t="s">
        <v>193</v>
      </c>
    </row>
    <row r="36" spans="1:7" ht="21" customHeight="1">
      <c r="A36" s="434"/>
      <c r="B36" s="434"/>
      <c r="C36" s="435"/>
      <c r="D36" s="139" t="s">
        <v>194</v>
      </c>
      <c r="E36" s="140" t="s">
        <v>195</v>
      </c>
      <c r="F36" s="141" t="s">
        <v>196</v>
      </c>
      <c r="G36" s="434"/>
    </row>
    <row r="37" spans="1:7" ht="15.75" customHeight="1">
      <c r="A37" s="142" t="s">
        <v>197</v>
      </c>
      <c r="B37" s="142"/>
      <c r="C37" s="143">
        <f t="shared" ref="C37:D37" si="0">C39+C40+C41+C42+C43</f>
        <v>13394.4</v>
      </c>
      <c r="D37" s="143">
        <f t="shared" si="0"/>
        <v>7048.7</v>
      </c>
      <c r="E37" s="143">
        <f>E39+E40+E41+E42+E43</f>
        <v>15542.200000000003</v>
      </c>
      <c r="F37" s="144">
        <f t="shared" ref="F37:F50" si="1">E37/D37*100</f>
        <v>220.49739668307637</v>
      </c>
      <c r="G37" s="144">
        <f t="shared" ref="G37" si="2">E37/C37*100</f>
        <v>116.0350594278206</v>
      </c>
    </row>
    <row r="38" spans="1:7" ht="15.75" customHeight="1">
      <c r="A38" s="429" t="s">
        <v>198</v>
      </c>
      <c r="B38" s="429"/>
      <c r="C38" s="429"/>
      <c r="D38" s="429"/>
      <c r="E38" s="429"/>
      <c r="F38" s="144"/>
      <c r="G38" s="144"/>
    </row>
    <row r="39" spans="1:7" ht="15.75" customHeight="1">
      <c r="A39" s="145"/>
      <c r="B39" s="145" t="s">
        <v>199</v>
      </c>
      <c r="C39" s="143">
        <v>11414.3</v>
      </c>
      <c r="D39" s="146">
        <v>4622.8</v>
      </c>
      <c r="E39" s="146">
        <v>12846.7</v>
      </c>
      <c r="F39" s="144">
        <f>E39/D39*100</f>
        <v>277.89867612702255</v>
      </c>
      <c r="G39" s="144">
        <f>E39/C39*100</f>
        <v>112.54917077700782</v>
      </c>
    </row>
    <row r="40" spans="1:7" ht="15.75" customHeight="1">
      <c r="A40" s="145"/>
      <c r="B40" s="145" t="s">
        <v>200</v>
      </c>
      <c r="C40" s="143">
        <v>400.6</v>
      </c>
      <c r="D40" s="146">
        <v>500.3</v>
      </c>
      <c r="E40" s="146">
        <v>569</v>
      </c>
      <c r="F40" s="144">
        <f t="shared" si="1"/>
        <v>113.73176094343394</v>
      </c>
      <c r="G40" s="144">
        <f t="shared" ref="G40:G44" si="3">E40/C40*100</f>
        <v>142.03694458312529</v>
      </c>
    </row>
    <row r="41" spans="1:7" ht="15.75" customHeight="1">
      <c r="A41" s="145"/>
      <c r="B41" s="145" t="s">
        <v>201</v>
      </c>
      <c r="C41" s="143">
        <v>1225.8</v>
      </c>
      <c r="D41" s="146">
        <v>1468.9</v>
      </c>
      <c r="E41" s="146">
        <v>1554.7</v>
      </c>
      <c r="F41" s="144">
        <f t="shared" si="1"/>
        <v>105.84110558921643</v>
      </c>
      <c r="G41" s="144">
        <f t="shared" si="3"/>
        <v>126.83145700766846</v>
      </c>
    </row>
    <row r="42" spans="1:7" ht="15.75" customHeight="1">
      <c r="A42" s="145"/>
      <c r="B42" s="145" t="s">
        <v>202</v>
      </c>
      <c r="C42" s="143">
        <v>273.10000000000002</v>
      </c>
      <c r="D42" s="146">
        <v>347.3</v>
      </c>
      <c r="E42" s="146">
        <v>331.2</v>
      </c>
      <c r="F42" s="144">
        <f t="shared" si="1"/>
        <v>95.36423841059603</v>
      </c>
      <c r="G42" s="144">
        <f t="shared" si="3"/>
        <v>121.27425851336507</v>
      </c>
    </row>
    <row r="43" spans="1:7" ht="15.75" customHeight="1">
      <c r="A43" s="145"/>
      <c r="B43" s="145" t="s">
        <v>203</v>
      </c>
      <c r="C43" s="143">
        <v>80.599999999999994</v>
      </c>
      <c r="D43" s="146">
        <v>109.4</v>
      </c>
      <c r="E43" s="146">
        <v>240.6</v>
      </c>
      <c r="F43" s="144">
        <f t="shared" si="1"/>
        <v>219.92687385740402</v>
      </c>
      <c r="G43" s="144">
        <f t="shared" si="3"/>
        <v>298.51116625310175</v>
      </c>
    </row>
    <row r="44" spans="1:7" ht="15.75" customHeight="1">
      <c r="A44" s="145" t="s">
        <v>204</v>
      </c>
      <c r="B44" s="145"/>
      <c r="C44" s="146">
        <f t="shared" ref="C44:D44" si="4">C46+C47+C48+C49+C50</f>
        <v>12597.199999999999</v>
      </c>
      <c r="D44" s="146">
        <f t="shared" si="4"/>
        <v>14989.3</v>
      </c>
      <c r="E44" s="146">
        <f>E46+E47+E48+E49+E50</f>
        <v>15694.5</v>
      </c>
      <c r="F44" s="144">
        <f t="shared" si="1"/>
        <v>104.70468934506616</v>
      </c>
      <c r="G44" s="144">
        <f t="shared" si="3"/>
        <v>124.58720985615852</v>
      </c>
    </row>
    <row r="45" spans="1:7" ht="15.75" customHeight="1">
      <c r="A45" s="430" t="s">
        <v>198</v>
      </c>
      <c r="B45" s="430"/>
      <c r="C45" s="430"/>
      <c r="D45" s="430"/>
      <c r="E45" s="430"/>
      <c r="F45" s="144"/>
      <c r="G45" s="144"/>
    </row>
    <row r="46" spans="1:7" ht="15.75" customHeight="1">
      <c r="A46" s="145"/>
      <c r="B46" s="145" t="s">
        <v>199</v>
      </c>
      <c r="C46" s="143">
        <v>10666.8</v>
      </c>
      <c r="D46" s="146">
        <v>12546.8</v>
      </c>
      <c r="E46" s="146">
        <v>13005.5</v>
      </c>
      <c r="F46" s="144">
        <f t="shared" si="1"/>
        <v>103.65591226448178</v>
      </c>
      <c r="G46" s="144">
        <f>E46/C46*100</f>
        <v>121.92503843701954</v>
      </c>
    </row>
    <row r="47" spans="1:7" ht="15.75" customHeight="1">
      <c r="A47" s="145"/>
      <c r="B47" s="145" t="s">
        <v>200</v>
      </c>
      <c r="C47" s="143">
        <v>392</v>
      </c>
      <c r="D47" s="146">
        <v>506.1</v>
      </c>
      <c r="E47" s="146">
        <v>606.20000000000005</v>
      </c>
      <c r="F47" s="144">
        <f t="shared" si="1"/>
        <v>119.77869986168741</v>
      </c>
      <c r="G47" s="144">
        <f t="shared" ref="G47:G50" si="5">E47/C47*100</f>
        <v>154.64285714285714</v>
      </c>
    </row>
    <row r="48" spans="1:7" ht="15.75" customHeight="1">
      <c r="A48" s="145"/>
      <c r="B48" s="145" t="s">
        <v>201</v>
      </c>
      <c r="C48" s="143">
        <v>1228.0999999999999</v>
      </c>
      <c r="D48" s="146">
        <v>1716.7</v>
      </c>
      <c r="E48" s="146">
        <v>1484.3</v>
      </c>
      <c r="F48" s="144">
        <f t="shared" si="1"/>
        <v>86.462398788373036</v>
      </c>
      <c r="G48" s="144">
        <f t="shared" si="5"/>
        <v>120.86149336373259</v>
      </c>
    </row>
    <row r="49" spans="1:7" ht="15.75" customHeight="1">
      <c r="A49" s="142"/>
      <c r="B49" s="142" t="s">
        <v>202</v>
      </c>
      <c r="C49" s="143">
        <v>203</v>
      </c>
      <c r="D49" s="143">
        <v>105.9</v>
      </c>
      <c r="E49" s="143">
        <v>373.2</v>
      </c>
      <c r="F49" s="144">
        <f t="shared" si="1"/>
        <v>352.40793201133141</v>
      </c>
      <c r="G49" s="144">
        <f t="shared" si="5"/>
        <v>183.8423645320197</v>
      </c>
    </row>
    <row r="50" spans="1:7" ht="15.75" customHeight="1">
      <c r="A50" s="147"/>
      <c r="B50" s="147" t="s">
        <v>203</v>
      </c>
      <c r="C50" s="148">
        <v>107.3</v>
      </c>
      <c r="D50" s="148">
        <v>113.8</v>
      </c>
      <c r="E50" s="148">
        <v>225.3</v>
      </c>
      <c r="F50" s="148">
        <f t="shared" si="1"/>
        <v>197.97891036906856</v>
      </c>
      <c r="G50" s="148">
        <f t="shared" si="5"/>
        <v>209.97204100652377</v>
      </c>
    </row>
    <row r="51" spans="1:7" ht="10.5" customHeight="1">
      <c r="A51" s="149"/>
      <c r="B51" s="149"/>
      <c r="C51" s="149"/>
      <c r="D51" s="149"/>
      <c r="E51" s="149"/>
      <c r="F51" s="149"/>
      <c r="G51" s="144"/>
    </row>
    <row r="52" spans="1:7">
      <c r="A52" s="137" t="s">
        <v>205</v>
      </c>
    </row>
  </sheetData>
  <mergeCells count="9">
    <mergeCell ref="A38:E38"/>
    <mergeCell ref="A45:E45"/>
    <mergeCell ref="A33:G33"/>
    <mergeCell ref="C34:D34"/>
    <mergeCell ref="F34:G34"/>
    <mergeCell ref="A35:B36"/>
    <mergeCell ref="C35:C36"/>
    <mergeCell ref="D35:F35"/>
    <mergeCell ref="G35:G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TO1A-2</vt:lpstr>
      <vt:lpstr>TOSUM1302</vt:lpstr>
      <vt:lpstr>ONT-2012-2</vt:lpstr>
      <vt:lpstr>ZR-1-1</vt:lpstr>
      <vt:lpstr>AX-3CGP-2-ah3</vt:lpstr>
      <vt:lpstr>AX-3CGP-2-shab</vt:lpstr>
      <vt:lpstr>Niigmiin halamj</vt:lpstr>
      <vt:lpstr>daatgal2014-8-nd2014</vt:lpstr>
      <vt:lpstr>daatgal2014-8-nds2014</vt:lpstr>
      <vt:lpstr>daatgal2014-8-ndt14</vt:lpstr>
      <vt:lpstr>CPI </vt:lpstr>
      <vt:lpstr>Une_02</vt:lpstr>
      <vt:lpstr>HUMAN-hvnam</vt:lpstr>
      <vt:lpstr>HUMAN-mend</vt:lpstr>
      <vt:lpstr>HUMAN-h-ovchin</vt:lpstr>
      <vt:lpstr>GEMT2013-2-2014sum</vt:lpstr>
      <vt:lpstr>GEMT2013-2-gemt2014</vt:lpstr>
      <vt:lpstr>fund-hudulmur-ЖдҮ</vt:lpstr>
      <vt:lpstr>fund-hudulmur-ХЭдСАН </vt:lpstr>
      <vt:lpstr>fund-hudulmur-СХС-1</vt:lpstr>
      <vt:lpstr>fund-hudulmur-СХС-2</vt:lpstr>
      <vt:lpstr>HAA8 9sar</vt:lpstr>
      <vt:lpstr>hu-a</vt:lpstr>
      <vt:lpstr>teewer</vt:lpstr>
      <vt:lpstr>ХАА1</vt:lpstr>
      <vt:lpstr>ХАА2</vt:lpstr>
      <vt:lpstr>бар танилц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2021-02-01T09:34:38Z</dcterms:created>
  <dcterms:modified xsi:type="dcterms:W3CDTF">2021-02-02T03:47:51Z</dcterms:modified>
</cp:coreProperties>
</file>