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14340" windowHeight="9405" firstSheet="8" activeTab="12"/>
  </bookViews>
  <sheets>
    <sheet name="TO1A-2" sheetId="1" r:id="rId1"/>
    <sheet name="TOSUM1302" sheetId="2" r:id="rId2"/>
    <sheet name="ONT-2012-2" sheetId="3" r:id="rId3"/>
    <sheet name="ZR-1-1" sheetId="4" r:id="rId4"/>
    <sheet name="AX-3CGP-2" sheetId="5" r:id="rId5"/>
    <sheet name="Niigmiin halamj" sheetId="6" r:id="rId6"/>
    <sheet name="daatgal2015-1" sheetId="7" r:id="rId7"/>
    <sheet name="CPI" sheetId="8" r:id="rId8"/>
    <sheet name="Une_02" sheetId="9" r:id="rId9"/>
    <sheet name="ХАА une" sheetId="10" r:id="rId10"/>
    <sheet name="HUMAN-hvnam" sheetId="11" r:id="rId11"/>
    <sheet name="HUMAN-mend" sheetId="12" r:id="rId12"/>
    <sheet name="HUMAN-h-ovchin" sheetId="13" r:id="rId13"/>
    <sheet name="AY12015-01-GOLNER" sheetId="14" r:id="rId14"/>
    <sheet name="AY12015-1-NB" sheetId="15" r:id="rId15"/>
    <sheet name="GEMT2013-2-2014sum" sheetId="16" r:id="rId16"/>
    <sheet name="GEMT2013-2-gemt2014" sheetId="17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7" l="1"/>
  <c r="E33" i="17"/>
  <c r="E32" i="17"/>
  <c r="E31" i="17"/>
  <c r="E30" i="17"/>
  <c r="E29" i="17"/>
  <c r="E28" i="17"/>
  <c r="E27" i="17"/>
  <c r="E25" i="17"/>
  <c r="E24" i="17"/>
  <c r="E23" i="17"/>
  <c r="E22" i="17"/>
  <c r="E16" i="17"/>
  <c r="E15" i="17"/>
  <c r="E14" i="17"/>
  <c r="E13" i="17"/>
  <c r="E9" i="17"/>
  <c r="D6" i="17"/>
  <c r="E6" i="17" s="1"/>
  <c r="C6" i="17"/>
  <c r="C35" i="17" s="1"/>
  <c r="E5" i="17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B21" i="16"/>
  <c r="D20" i="16"/>
  <c r="D19" i="16"/>
  <c r="C19" i="16" s="1"/>
  <c r="D18" i="16"/>
  <c r="C18" i="16"/>
  <c r="D17" i="16"/>
  <c r="C17" i="16" s="1"/>
  <c r="D16" i="16"/>
  <c r="C16" i="16"/>
  <c r="D15" i="16"/>
  <c r="C15" i="16" s="1"/>
  <c r="D14" i="16"/>
  <c r="C14" i="16"/>
  <c r="D13" i="16"/>
  <c r="C13" i="16" s="1"/>
  <c r="D12" i="16"/>
  <c r="C12" i="16"/>
  <c r="D11" i="16"/>
  <c r="C11" i="16" s="1"/>
  <c r="D10" i="16"/>
  <c r="C10" i="16"/>
  <c r="D9" i="16"/>
  <c r="C9" i="16" s="1"/>
  <c r="D8" i="16"/>
  <c r="C8" i="16"/>
  <c r="D7" i="16"/>
  <c r="C7" i="16" s="1"/>
  <c r="D6" i="16"/>
  <c r="C6" i="16"/>
  <c r="D5" i="16"/>
  <c r="E15" i="15"/>
  <c r="E14" i="15"/>
  <c r="D13" i="15"/>
  <c r="D5" i="15" s="1"/>
  <c r="C13" i="15"/>
  <c r="E12" i="15"/>
  <c r="E11" i="15"/>
  <c r="E10" i="15"/>
  <c r="D9" i="15"/>
  <c r="E9" i="15" s="1"/>
  <c r="C9" i="15"/>
  <c r="E8" i="15"/>
  <c r="E7" i="15"/>
  <c r="D6" i="15"/>
  <c r="C6" i="15"/>
  <c r="E6" i="15" s="1"/>
  <c r="F23" i="14"/>
  <c r="F21" i="14"/>
  <c r="F20" i="14"/>
  <c r="F19" i="14"/>
  <c r="F16" i="14"/>
  <c r="F15" i="14"/>
  <c r="F14" i="14"/>
  <c r="F13" i="14"/>
  <c r="F12" i="14"/>
  <c r="F11" i="14"/>
  <c r="F10" i="14"/>
  <c r="F9" i="14"/>
  <c r="F8" i="14"/>
  <c r="F7" i="14"/>
  <c r="F6" i="14"/>
  <c r="F5" i="14"/>
  <c r="H21" i="13"/>
  <c r="F20" i="13"/>
  <c r="D19" i="13"/>
  <c r="J17" i="13"/>
  <c r="I17" i="13"/>
  <c r="D17" i="13"/>
  <c r="J16" i="13"/>
  <c r="I16" i="13"/>
  <c r="F16" i="13"/>
  <c r="D15" i="13"/>
  <c r="H13" i="13"/>
  <c r="F12" i="13"/>
  <c r="D11" i="13"/>
  <c r="J10" i="13"/>
  <c r="I10" i="13"/>
  <c r="F10" i="13"/>
  <c r="J9" i="13"/>
  <c r="I9" i="13"/>
  <c r="H9" i="13"/>
  <c r="J8" i="13"/>
  <c r="H8" i="13"/>
  <c r="J7" i="13"/>
  <c r="I7" i="13"/>
  <c r="J6" i="13"/>
  <c r="J5" i="13"/>
  <c r="G5" i="13"/>
  <c r="H22" i="13" s="1"/>
  <c r="E5" i="13"/>
  <c r="F21" i="13" s="1"/>
  <c r="C5" i="13"/>
  <c r="D20" i="13" s="1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G18" i="7"/>
  <c r="F18" i="7"/>
  <c r="G17" i="7"/>
  <c r="F17" i="7"/>
  <c r="G16" i="7"/>
  <c r="F16" i="7"/>
  <c r="G15" i="7"/>
  <c r="F15" i="7"/>
  <c r="G14" i="7"/>
  <c r="F14" i="7"/>
  <c r="F12" i="7"/>
  <c r="E12" i="7"/>
  <c r="G12" i="7" s="1"/>
  <c r="D12" i="7"/>
  <c r="C12" i="7"/>
  <c r="G11" i="7"/>
  <c r="F11" i="7"/>
  <c r="G10" i="7"/>
  <c r="F10" i="7"/>
  <c r="G9" i="7"/>
  <c r="F9" i="7"/>
  <c r="G8" i="7"/>
  <c r="F8" i="7"/>
  <c r="G7" i="7"/>
  <c r="F7" i="7"/>
  <c r="E5" i="7"/>
  <c r="G5" i="7" s="1"/>
  <c r="D5" i="7"/>
  <c r="C5" i="7"/>
  <c r="D21" i="16" l="1"/>
  <c r="C21" i="16" s="1"/>
  <c r="D35" i="17"/>
  <c r="E35" i="17" s="1"/>
  <c r="C5" i="16"/>
  <c r="C5" i="15"/>
  <c r="E5" i="15" s="1"/>
  <c r="E13" i="15"/>
  <c r="D6" i="13"/>
  <c r="D7" i="13"/>
  <c r="H10" i="13"/>
  <c r="F11" i="13"/>
  <c r="H12" i="13"/>
  <c r="D14" i="13"/>
  <c r="F15" i="13"/>
  <c r="H16" i="13"/>
  <c r="F17" i="13"/>
  <c r="D18" i="13"/>
  <c r="F19" i="13"/>
  <c r="H20" i="13"/>
  <c r="D22" i="13"/>
  <c r="F6" i="13"/>
  <c r="F7" i="13"/>
  <c r="D8" i="13"/>
  <c r="D9" i="13"/>
  <c r="H11" i="13"/>
  <c r="D13" i="13"/>
  <c r="F14" i="13"/>
  <c r="H15" i="13"/>
  <c r="H17" i="13"/>
  <c r="F18" i="13"/>
  <c r="H19" i="13"/>
  <c r="D21" i="13"/>
  <c r="F22" i="13"/>
  <c r="I5" i="13"/>
  <c r="H6" i="13"/>
  <c r="H5" i="13" s="1"/>
  <c r="H7" i="13"/>
  <c r="F8" i="13"/>
  <c r="F9" i="13"/>
  <c r="D10" i="13"/>
  <c r="D12" i="13"/>
  <c r="F13" i="13"/>
  <c r="H14" i="13"/>
  <c r="D16" i="13"/>
  <c r="H18" i="13"/>
  <c r="F5" i="7"/>
  <c r="F5" i="13" l="1"/>
  <c r="D5" i="13"/>
  <c r="E28" i="6"/>
  <c r="E13" i="6"/>
  <c r="D13" i="6"/>
  <c r="E7" i="6"/>
  <c r="D7" i="6"/>
  <c r="E22" i="5"/>
  <c r="D22" i="5"/>
  <c r="F22" i="5" s="1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13" i="4"/>
  <c r="P13" i="4" s="1"/>
  <c r="N13" i="4"/>
  <c r="P12" i="4"/>
  <c r="O12" i="4"/>
  <c r="N12" i="4"/>
  <c r="O11" i="4"/>
  <c r="P11" i="4" s="1"/>
  <c r="N11" i="4"/>
  <c r="O10" i="4"/>
  <c r="P10" i="4" s="1"/>
  <c r="N10" i="4"/>
  <c r="O9" i="4"/>
  <c r="P9" i="4" s="1"/>
  <c r="N9" i="4"/>
  <c r="P8" i="4"/>
  <c r="O8" i="4"/>
  <c r="N8" i="4"/>
  <c r="O7" i="4"/>
  <c r="P7" i="4" s="1"/>
  <c r="N7" i="4"/>
  <c r="O6" i="4"/>
  <c r="P6" i="4" s="1"/>
  <c r="N6" i="4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D5" i="3"/>
  <c r="E5" i="3" s="1"/>
  <c r="C5" i="3"/>
  <c r="G23" i="2"/>
  <c r="C23" i="2"/>
  <c r="D23" i="2" s="1"/>
  <c r="B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35" i="1" l="1"/>
  <c r="F35" i="1"/>
  <c r="G33" i="1"/>
  <c r="F33" i="1"/>
  <c r="G30" i="1"/>
  <c r="F30" i="1"/>
  <c r="E29" i="1"/>
  <c r="G29" i="1" s="1"/>
  <c r="D29" i="1"/>
  <c r="G28" i="1"/>
  <c r="G27" i="1"/>
  <c r="F27" i="1"/>
  <c r="E25" i="1"/>
  <c r="G25" i="1" s="1"/>
  <c r="D25" i="1"/>
  <c r="F24" i="1"/>
  <c r="G20" i="1"/>
  <c r="F20" i="1"/>
  <c r="G19" i="1"/>
  <c r="G18" i="1"/>
  <c r="F18" i="1"/>
  <c r="G17" i="1"/>
  <c r="F17" i="1"/>
  <c r="E17" i="1"/>
  <c r="D17" i="1"/>
  <c r="D7" i="1" s="1"/>
  <c r="D6" i="1" s="1"/>
  <c r="D5" i="1" s="1"/>
  <c r="D34" i="1" s="1"/>
  <c r="D36" i="1" s="1"/>
  <c r="G16" i="1"/>
  <c r="G15" i="1"/>
  <c r="F15" i="1"/>
  <c r="G13" i="1"/>
  <c r="F13" i="1"/>
  <c r="G9" i="1"/>
  <c r="F9" i="1"/>
  <c r="E8" i="1"/>
  <c r="G8" i="1" s="1"/>
  <c r="D8" i="1"/>
  <c r="E7" i="1"/>
  <c r="F7" i="1" l="1"/>
  <c r="F8" i="1"/>
  <c r="F29" i="1"/>
  <c r="G7" i="1"/>
  <c r="F25" i="1"/>
  <c r="E6" i="1"/>
  <c r="E5" i="1" l="1"/>
  <c r="G6" i="1"/>
  <c r="F6" i="1"/>
  <c r="E34" i="1" l="1"/>
  <c r="F5" i="1"/>
  <c r="G5" i="1"/>
  <c r="E36" i="1" l="1"/>
  <c r="G34" i="1"/>
  <c r="F34" i="1"/>
  <c r="G36" i="1" l="1"/>
  <c r="F36" i="1"/>
</calcChain>
</file>

<file path=xl/sharedStrings.xml><?xml version="1.0" encoding="utf-8"?>
<sst xmlns="http://schemas.openxmlformats.org/spreadsheetml/2006/main" count="796" uniqueCount="453">
  <si>
    <t>ÎÐÎÍ ÍÓÒÃÈÉÍ ÒªÑÂÈÉÍ ÎÐËÎÃÛÍ Ã¯ÉÖÝÒÃÝËÈÉÍ ÌÝÄÝÝ</t>
  </si>
  <si>
    <t xml:space="preserve">   2015.02.10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</si>
  <si>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</si>
  <si>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</si>
  <si>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</si>
  <si>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</si>
  <si>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</si>
  <si>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</si>
  <si>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</si>
  <si>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</si>
  <si>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</si>
  <si>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</si>
  <si>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</si>
  <si>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</si>
  <si>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</si>
  <si>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</si>
  <si>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</si>
  <si>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</si>
  <si>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</si>
  <si>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</si>
  <si>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</si>
  <si>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</si>
  <si>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</si>
  <si>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</si>
  <si>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</si>
  <si>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</si>
  <si>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</si>
  <si>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</si>
  <si>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</si>
  <si>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</si>
  <si>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</si>
  <si>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</si>
  <si>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</si>
  <si>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</si>
  <si>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</si>
  <si>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</si>
  <si>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</si>
  <si>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</si>
  <si>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</si>
  <si>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</si>
  <si>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</si>
  <si>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</si>
  <si>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</si>
  <si>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</si>
  <si>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</si>
  <si>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</si>
  <si>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                                 /ìÿí.òºã/</t>
  </si>
  <si>
    <t>Ñóìä</t>
  </si>
  <si>
    <t xml:space="preserve"> Æèëèéí ýõíýýñ</t>
  </si>
  <si>
    <t>1-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</si>
  <si>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</si>
  <si>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</si>
  <si>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</si>
  <si>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</si>
  <si>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</si>
  <si>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</si>
  <si>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</si>
  <si>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</si>
  <si>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</si>
  <si>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</si>
  <si>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</si>
  <si>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</si>
  <si>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</si>
  <si>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</si>
  <si>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</si>
  <si>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</si>
  <si>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</si>
  <si>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</si>
  <si>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2015.02.10 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</si>
  <si>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</si>
  <si>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</si>
  <si>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</si>
  <si>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</si>
  <si>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</si>
  <si>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</si>
  <si>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</si>
  <si>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</si>
  <si>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</si>
  <si>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</si>
  <si>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</si>
  <si>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</si>
  <si>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</si>
  <si>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</si>
  <si>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</si>
  <si>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</si>
  <si>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</si>
  <si>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</si>
  <si>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</si>
  <si>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</si>
  <si>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2015-02-10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</si>
  <si>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</si>
  <si>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</si>
  <si>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</si>
  <si>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</si>
  <si>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</si>
  <si>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</si>
  <si>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</si>
  <si>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</si>
  <si>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</si>
  <si>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</si>
  <si>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</si>
  <si>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</si>
  <si>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</si>
  <si>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</si>
  <si>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</si>
  <si>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</si>
  <si>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</si>
  <si>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</si>
  <si>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</si>
  <si>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</si>
  <si>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2015.02.01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</si>
  <si>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</si>
  <si>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</si>
  <si>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</si>
  <si>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</si>
  <si>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</si>
  <si>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</si>
  <si>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</si>
  <si>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2015.02.08</t>
  </si>
  <si>
    <t>Үзүүлэлт</t>
  </si>
  <si>
    <t>2015 он 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</si>
  <si>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</si>
  <si>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</si>
  <si>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45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</si>
  <si>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</si>
  <si>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</si>
  <si>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</si>
  <si>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</si>
  <si>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</si>
  <si>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</si>
  <si>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</si>
  <si>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</si>
  <si>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</si>
  <si>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</si>
  <si>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</si>
  <si>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</si>
  <si>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</si>
  <si>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</si>
  <si>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</si>
  <si>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</si>
  <si>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</si>
  <si>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</si>
  <si>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</si>
  <si>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</si>
  <si>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</si>
  <si>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</si>
  <si>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</si>
  <si>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</si>
  <si>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</si>
  <si>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</si>
  <si>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ÑÀÍÃÈÉÍ ÎÐËÎÃÎ, ÇÀÐËÀÃÀ /ñàÿ.òºã/</t>
  </si>
  <si>
    <t>2015.02.09</t>
  </si>
  <si>
    <t>2014 оны                   I сар</t>
  </si>
  <si>
    <t>2015 оны I сар</t>
  </si>
  <si>
    <r>
      <rPr>
        <u/>
        <sz val="10"/>
        <color theme="1"/>
        <rFont val="Arial Mon"/>
        <family val="2"/>
      </rPr>
      <t xml:space="preserve">2015   I   </t>
    </r>
    <r>
      <rPr>
        <sz val="10"/>
        <color theme="1"/>
        <rFont val="Arial Mon"/>
        <family val="2"/>
      </rPr>
      <t>2014   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</si>
  <si>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</si>
  <si>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</si>
  <si>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</si>
  <si>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</si>
  <si>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</si>
  <si>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</si>
  <si>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</si>
  <si>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</si>
  <si>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</si>
  <si>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</si>
  <si>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</si>
  <si>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</si>
  <si>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 xml:space="preserve"> ÀÉÌÃÈÉÍ ÕÝÐÝÃËÝÝÍÈÉ ¯ÍÈÉÍ ÈÍÄÅÊÑ</t>
  </si>
  <si>
    <t>Áàðààíû á¿ëãýýð</t>
  </si>
  <si>
    <t>2015-01</t>
  </si>
  <si>
    <t>2014-01</t>
  </si>
  <si>
    <t>2014-12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</si>
  <si>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</si>
  <si>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</si>
  <si>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</si>
  <si>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</si>
  <si>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</si>
  <si>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</si>
  <si>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</si>
  <si>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</si>
  <si>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</si>
  <si>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</si>
  <si>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</si>
  <si>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</si>
  <si>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</si>
  <si>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</si>
  <si>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</si>
  <si>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</si>
  <si>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</si>
  <si>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</si>
  <si>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</si>
  <si>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</si>
  <si>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</si>
  <si>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</si>
  <si>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</si>
  <si>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</si>
  <si>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</si>
  <si>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</si>
  <si>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 xml:space="preserve">  ÃÎË ÍÝÐ ÒªÐËÈÉÍ  Á¯ÒÝÝÃÄÝÕ¯¯ÍÈÉ  1-ð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</si>
  <si>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</si>
  <si>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</si>
  <si>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</si>
  <si>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</si>
  <si>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</si>
  <si>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</si>
  <si>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</si>
  <si>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</si>
  <si>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</si>
  <si>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</si>
  <si>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</si>
  <si>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</si>
  <si>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-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</si>
  <si>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</si>
  <si>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</si>
  <si>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</si>
  <si>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</si>
  <si>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</si>
  <si>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</si>
  <si>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</si>
  <si>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</si>
  <si>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</si>
  <si>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</si>
  <si>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</si>
  <si>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</si>
  <si>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</si>
  <si>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</si>
  <si>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</si>
  <si>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</si>
  <si>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</si>
  <si>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</si>
  <si>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</si>
  <si>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</si>
  <si>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</si>
  <si>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</si>
  <si>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</si>
  <si>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</si>
  <si>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</si>
  <si>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</si>
  <si>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</si>
  <si>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</si>
  <si>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</si>
  <si>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</si>
  <si>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</si>
  <si>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</si>
  <si>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</si>
  <si>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</si>
  <si>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</si>
  <si>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</si>
  <si>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</si>
  <si>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</si>
  <si>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</si>
  <si>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</si>
  <si>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</si>
  <si>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</si>
  <si>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</si>
  <si>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</si>
  <si>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</si>
  <si>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</si>
  <si>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</si>
  <si>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</si>
  <si>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</si>
  <si>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</si>
  <si>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</si>
  <si>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</si>
  <si>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</si>
  <si>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</si>
  <si>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</si>
  <si>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</si>
  <si>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</si>
  <si>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</si>
  <si>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</si>
  <si>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</si>
  <si>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</si>
  <si>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</si>
  <si>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</si>
  <si>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</si>
  <si>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</si>
  <si>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</si>
  <si>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</si>
  <si>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</si>
  <si>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</si>
  <si>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</si>
  <si>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2015.02.05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</si>
  <si>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</si>
  <si>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</si>
  <si>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</si>
  <si>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</si>
  <si>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</si>
  <si>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</si>
  <si>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</si>
  <si>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</si>
  <si>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</si>
  <si>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</si>
  <si>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</si>
  <si>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</si>
  <si>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</si>
  <si>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</si>
  <si>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</si>
  <si>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</si>
  <si>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</si>
  <si>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</si>
  <si>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</si>
  <si>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</si>
  <si>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</si>
  <si>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</si>
  <si>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</si>
  <si>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</si>
  <si>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</si>
  <si>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</si>
  <si>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</si>
  <si>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</si>
  <si>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</si>
  <si>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</si>
  <si>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</si>
  <si>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</si>
  <si>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</si>
  <si>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</si>
  <si>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</si>
  <si>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</si>
  <si>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</si>
  <si>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</si>
  <si>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</si>
  <si>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</si>
  <si>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</si>
  <si>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I сар</t>
  </si>
  <si>
    <t>2014 оны I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</si>
  <si>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</si>
  <si>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</si>
  <si>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</si>
  <si>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</si>
  <si>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</si>
  <si>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</si>
  <si>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</si>
  <si>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</si>
  <si>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</si>
  <si>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</si>
  <si>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</si>
  <si>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</si>
  <si>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</si>
  <si>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</si>
  <si>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</si>
  <si>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</si>
  <si>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</si>
  <si>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</si>
  <si>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</si>
  <si>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</si>
  <si>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</si>
  <si>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</si>
  <si>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</si>
  <si>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</si>
  <si>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</si>
  <si>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</si>
  <si>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</si>
  <si>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</si>
  <si>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</si>
  <si>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</si>
  <si>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</si>
  <si>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</si>
  <si>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</si>
  <si>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</si>
  <si>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</si>
  <si>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</si>
  <si>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</si>
  <si>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</si>
  <si>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</si>
  <si>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</si>
  <si>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</si>
  <si>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</si>
  <si>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</si>
  <si>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</si>
  <si>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</si>
  <si>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</si>
  <si>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</si>
  <si>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</si>
  <si>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</si>
  <si>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</si>
  <si>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</si>
  <si>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</si>
  <si>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</si>
  <si>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</si>
  <si>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</si>
  <si>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</si>
  <si>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</si>
  <si>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</si>
  <si>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</si>
  <si>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</si>
  <si>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</si>
  <si>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</si>
  <si>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</si>
  <si>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</si>
  <si>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</si>
  <si>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</si>
  <si>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</si>
  <si>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</si>
  <si>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</si>
  <si>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</si>
  <si>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>ÃÝÌÒ ÕÝÐÝÃ ÇªÐ×ËÈÉÍ ÌÝÄÝÝ</t>
  </si>
  <si>
    <t>2015.02.10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</si>
  <si>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</si>
  <si>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</si>
  <si>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</si>
  <si>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</si>
  <si>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</si>
  <si>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</si>
  <si>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</si>
  <si>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</si>
  <si>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</si>
  <si>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</si>
  <si>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</si>
  <si>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</si>
  <si>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</si>
  <si>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</si>
  <si>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</si>
  <si>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</si>
  <si>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</si>
  <si>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</si>
  <si>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</si>
  <si>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</si>
  <si>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</si>
  <si>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Á¿ãä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</si>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</sst>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</numFmts>
  <fonts count="41"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Dutch Mon"/>
      <charset val="204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b/>
      <sz val="8"/>
      <color theme="1"/>
      <name val="Arial Mon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9"/>
      <color theme="1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7"/>
      <name val="Arial Mon"/>
      <family val="2"/>
    </font>
    <font>
      <sz val="7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43" fontId="6" fillId="0" borderId="0" applyFont="0" applyFill="0" applyBorder="0" applyAlignment="0" applyProtection="0"/>
    <xf numFmtId="165" fontId="23" fillId="0" borderId="0"/>
    <xf numFmtId="165" fontId="23" fillId="0" borderId="0"/>
  </cellStyleXfs>
  <cellXfs count="444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3" borderId="0" xfId="1" applyNumberFormat="1" applyFont="1" applyFill="1" applyBorder="1" applyAlignment="1" applyProtection="1">
      <alignment horizontal="right" vertical="center"/>
    </xf>
    <xf numFmtId="164" fontId="2" fillId="0" borderId="0" xfId="0" applyNumberFormat="1" applyFont="1"/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8" fillId="0" borderId="0" xfId="1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3" fillId="2" borderId="0" xfId="0" applyFont="1" applyFill="1"/>
    <xf numFmtId="1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1" fontId="1" fillId="2" borderId="0" xfId="0" applyNumberFormat="1" applyFont="1" applyFill="1"/>
    <xf numFmtId="1" fontId="1" fillId="2" borderId="6" xfId="0" applyNumberFormat="1" applyFont="1" applyFill="1" applyBorder="1" applyAlignment="1">
      <alignment vertical="center"/>
    </xf>
    <xf numFmtId="1" fontId="15" fillId="0" borderId="0" xfId="0" applyNumberFormat="1" applyFont="1" applyAlignment="1">
      <alignment horizontal="center"/>
    </xf>
    <xf numFmtId="0" fontId="1" fillId="2" borderId="6" xfId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1" fillId="2" borderId="0" xfId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horizontal="center" vertical="center"/>
    </xf>
    <xf numFmtId="164" fontId="19" fillId="0" borderId="8" xfId="2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6" fillId="5" borderId="0" xfId="0" applyNumberFormat="1" applyFont="1" applyFill="1" applyBorder="1" applyAlignment="1">
      <alignment horizontal="center"/>
    </xf>
    <xf numFmtId="49" fontId="26" fillId="5" borderId="9" xfId="0" applyNumberFormat="1" applyFont="1" applyFill="1" applyBorder="1" applyAlignment="1">
      <alignment horizontal="center"/>
    </xf>
    <xf numFmtId="0" fontId="2" fillId="0" borderId="0" xfId="0" applyFont="1" applyFill="1" applyBorder="1"/>
    <xf numFmtId="166" fontId="27" fillId="0" borderId="0" xfId="0" applyNumberFormat="1" applyFont="1" applyFill="1" applyBorder="1"/>
    <xf numFmtId="167" fontId="2" fillId="0" borderId="0" xfId="0" applyNumberFormat="1" applyFont="1" applyFill="1" applyBorder="1"/>
    <xf numFmtId="168" fontId="28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right"/>
    </xf>
    <xf numFmtId="168" fontId="29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68" fontId="3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12" fillId="0" borderId="0" xfId="0" applyFont="1" applyFill="1" applyBorder="1"/>
    <xf numFmtId="168" fontId="30" fillId="0" borderId="0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1" fillId="0" borderId="7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/>
    <xf numFmtId="167" fontId="2" fillId="0" borderId="7" xfId="0" applyNumberFormat="1" applyFont="1" applyFill="1" applyBorder="1"/>
    <xf numFmtId="168" fontId="29" fillId="0" borderId="7" xfId="0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69" fontId="2" fillId="0" borderId="8" xfId="2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164" fontId="32" fillId="0" borderId="8" xfId="0" applyNumberFormat="1" applyFont="1" applyFill="1" applyBorder="1" applyAlignment="1">
      <alignment horizontal="center" vertical="center"/>
    </xf>
    <xf numFmtId="170" fontId="2" fillId="0" borderId="8" xfId="0" applyNumberFormat="1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1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3" fillId="0" borderId="8" xfId="0" applyFont="1" applyBorder="1" applyAlignment="1">
      <alignment wrapText="1"/>
    </xf>
    <xf numFmtId="171" fontId="2" fillId="0" borderId="8" xfId="2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1" fontId="34" fillId="0" borderId="8" xfId="2" applyNumberFormat="1" applyFont="1" applyFill="1" applyBorder="1" applyAlignment="1">
      <alignment vertical="center"/>
    </xf>
    <xf numFmtId="171" fontId="34" fillId="0" borderId="8" xfId="2" applyNumberFormat="1" applyFont="1" applyBorder="1" applyAlignment="1">
      <alignment vertical="center"/>
    </xf>
    <xf numFmtId="171" fontId="35" fillId="0" borderId="8" xfId="2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171" fontId="2" fillId="0" borderId="8" xfId="2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21" fillId="0" borderId="6" xfId="0" applyNumberFormat="1" applyFont="1" applyBorder="1" applyAlignment="1">
      <alignment horizontal="center"/>
    </xf>
    <xf numFmtId="38" fontId="3" fillId="2" borderId="6" xfId="0" applyNumberFormat="1" applyFont="1" applyFill="1" applyBorder="1" applyAlignment="1">
      <alignment horizontal="center" vertical="center"/>
    </xf>
    <xf numFmtId="172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1" fillId="0" borderId="0" xfId="0" applyNumberFormat="1" applyFont="1" applyBorder="1" applyAlignment="1">
      <alignment horizontal="center"/>
    </xf>
    <xf numFmtId="38" fontId="3" fillId="2" borderId="0" xfId="0" applyNumberFormat="1" applyFont="1" applyFill="1" applyBorder="1" applyAlignment="1">
      <alignment horizontal="center" vertical="center"/>
    </xf>
    <xf numFmtId="172" fontId="3" fillId="0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2" fontId="21" fillId="0" borderId="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1" fillId="0" borderId="7" xfId="0" applyNumberFormat="1" applyFont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/>
    </xf>
    <xf numFmtId="172" fontId="21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72" fontId="21" fillId="0" borderId="3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2" fontId="21" fillId="0" borderId="6" xfId="0" applyNumberFormat="1" applyFont="1" applyFill="1" applyBorder="1"/>
    <xf numFmtId="164" fontId="21" fillId="0" borderId="6" xfId="0" applyNumberFormat="1" applyFont="1" applyBorder="1"/>
    <xf numFmtId="172" fontId="21" fillId="0" borderId="6" xfId="0" applyNumberFormat="1" applyFont="1" applyBorder="1"/>
    <xf numFmtId="164" fontId="21" fillId="0" borderId="4" xfId="0" applyNumberFormat="1" applyFont="1" applyBorder="1"/>
    <xf numFmtId="0" fontId="21" fillId="0" borderId="11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172" fontId="21" fillId="0" borderId="0" xfId="0" applyNumberFormat="1" applyFont="1" applyBorder="1"/>
    <xf numFmtId="164" fontId="21" fillId="0" borderId="0" xfId="0" applyNumberFormat="1" applyFont="1" applyBorder="1"/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 wrapText="1"/>
    </xf>
    <xf numFmtId="172" fontId="21" fillId="0" borderId="7" xfId="0" applyNumberFormat="1" applyFont="1" applyBorder="1"/>
    <xf numFmtId="164" fontId="21" fillId="0" borderId="7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6" xfId="0" applyFont="1" applyBorder="1"/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40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center"/>
    </xf>
    <xf numFmtId="0" fontId="16" fillId="0" borderId="6" xfId="0" applyFont="1" applyBorder="1"/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65" fontId="24" fillId="0" borderId="0" xfId="3" applyFont="1" applyFill="1" applyBorder="1" applyAlignment="1" applyProtection="1">
      <alignment horizontal="center" vertical="center"/>
      <protection locked="0"/>
    </xf>
    <xf numFmtId="165" fontId="24" fillId="0" borderId="7" xfId="3" applyFont="1" applyFill="1" applyBorder="1" applyAlignment="1" applyProtection="1">
      <alignment horizontal="center" vertical="center"/>
      <protection locked="0"/>
    </xf>
    <xf numFmtId="2" fontId="25" fillId="5" borderId="6" xfId="4" applyNumberFormat="1" applyFont="1" applyFill="1" applyBorder="1" applyAlignment="1">
      <alignment horizontal="center" vertical="center"/>
    </xf>
    <xf numFmtId="2" fontId="25" fillId="5" borderId="9" xfId="4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0" xfId="0" applyFont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0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2" xfId="0" applyNumberFormat="1" applyFont="1" applyBorder="1" applyAlignment="1">
      <alignment horizontal="center"/>
    </xf>
    <xf numFmtId="14" fontId="21" fillId="0" borderId="4" xfId="0" applyNumberFormat="1" applyFont="1" applyBorder="1" applyAlignment="1">
      <alignment horizontal="center"/>
    </xf>
    <xf numFmtId="14" fontId="21" fillId="0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7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textRotation="90" wrapText="1"/>
    </xf>
    <xf numFmtId="164" fontId="3" fillId="4" borderId="1" xfId="0" applyNumberFormat="1" applyFont="1" applyFill="1" applyBorder="1" applyAlignment="1">
      <alignment horizontal="center" vertical="center" textRotation="90" wrapText="1"/>
    </xf>
    <xf numFmtId="164" fontId="3" fillId="4" borderId="5" xfId="0" applyNumberFormat="1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textRotation="1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90"/>
    </xf>
  </cellXfs>
  <cellStyles count="5">
    <cellStyle name="Comma" xfId="2" builtinId="3"/>
    <cellStyle name="Normal" xfId="0" builtinId="0"/>
    <cellStyle name="Normal 2" xfId="1"/>
    <cellStyle name="Normal_AR-00-01" xfId="3"/>
    <cellStyle name="Normal_UB2000-12" xfId="4"/>
  </cellStyles>
  <dxfs count="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L10" sqref="L10"/>
    </sheetView>
  </sheetViews>
  <sheetFormatPr defaultRowHeight="11.25"/>
  <cols>
    <col min="1" max="1" width="24.5703125" style="33" customWidth="1"/>
    <col min="2" max="2" width="4.7109375" style="4" customWidth="1"/>
    <col min="3" max="3" width="8.85546875" style="4" customWidth="1"/>
    <col min="4" max="4" width="9.5703125" style="4" customWidth="1"/>
    <col min="5" max="5" width="8.85546875" style="4" customWidth="1"/>
    <col min="6" max="6" width="5.85546875" style="4" customWidth="1"/>
    <col min="7" max="7" width="5.5703125" style="4" customWidth="1"/>
    <col min="8" max="8" width="8.85546875" style="1" customWidth="1"/>
    <col min="9" max="256" width="9.140625" style="1"/>
    <col min="257" max="257" width="24.5703125" style="1" customWidth="1"/>
    <col min="258" max="258" width="4.7109375" style="1" customWidth="1"/>
    <col min="259" max="259" width="8.85546875" style="1" customWidth="1"/>
    <col min="260" max="260" width="9.5703125" style="1" customWidth="1"/>
    <col min="261" max="261" width="8.85546875" style="1" customWidth="1"/>
    <col min="262" max="262" width="5.85546875" style="1" customWidth="1"/>
    <col min="263" max="263" width="5.5703125" style="1" customWidth="1"/>
    <col min="264" max="264" width="8.85546875" style="1" customWidth="1"/>
    <col min="265" max="512" width="9.140625" style="1"/>
    <col min="513" max="513" width="24.5703125" style="1" customWidth="1"/>
    <col min="514" max="514" width="4.7109375" style="1" customWidth="1"/>
    <col min="515" max="515" width="8.85546875" style="1" customWidth="1"/>
    <col min="516" max="516" width="9.5703125" style="1" customWidth="1"/>
    <col min="517" max="517" width="8.85546875" style="1" customWidth="1"/>
    <col min="518" max="518" width="5.85546875" style="1" customWidth="1"/>
    <col min="519" max="519" width="5.5703125" style="1" customWidth="1"/>
    <col min="520" max="520" width="8.85546875" style="1" customWidth="1"/>
    <col min="521" max="768" width="9.140625" style="1"/>
    <col min="769" max="769" width="24.5703125" style="1" customWidth="1"/>
    <col min="770" max="770" width="4.7109375" style="1" customWidth="1"/>
    <col min="771" max="771" width="8.85546875" style="1" customWidth="1"/>
    <col min="772" max="772" width="9.5703125" style="1" customWidth="1"/>
    <col min="773" max="773" width="8.85546875" style="1" customWidth="1"/>
    <col min="774" max="774" width="5.85546875" style="1" customWidth="1"/>
    <col min="775" max="775" width="5.5703125" style="1" customWidth="1"/>
    <col min="776" max="776" width="8.85546875" style="1" customWidth="1"/>
    <col min="777" max="1024" width="9.140625" style="1"/>
    <col min="1025" max="1025" width="24.5703125" style="1" customWidth="1"/>
    <col min="1026" max="1026" width="4.7109375" style="1" customWidth="1"/>
    <col min="1027" max="1027" width="8.85546875" style="1" customWidth="1"/>
    <col min="1028" max="1028" width="9.5703125" style="1" customWidth="1"/>
    <col min="1029" max="1029" width="8.85546875" style="1" customWidth="1"/>
    <col min="1030" max="1030" width="5.85546875" style="1" customWidth="1"/>
    <col min="1031" max="1031" width="5.5703125" style="1" customWidth="1"/>
    <col min="1032" max="1032" width="8.85546875" style="1" customWidth="1"/>
    <col min="1033" max="1280" width="9.140625" style="1"/>
    <col min="1281" max="1281" width="24.5703125" style="1" customWidth="1"/>
    <col min="1282" max="1282" width="4.7109375" style="1" customWidth="1"/>
    <col min="1283" max="1283" width="8.85546875" style="1" customWidth="1"/>
    <col min="1284" max="1284" width="9.5703125" style="1" customWidth="1"/>
    <col min="1285" max="1285" width="8.85546875" style="1" customWidth="1"/>
    <col min="1286" max="1286" width="5.85546875" style="1" customWidth="1"/>
    <col min="1287" max="1287" width="5.5703125" style="1" customWidth="1"/>
    <col min="1288" max="1288" width="8.85546875" style="1" customWidth="1"/>
    <col min="1289" max="1536" width="9.140625" style="1"/>
    <col min="1537" max="1537" width="24.5703125" style="1" customWidth="1"/>
    <col min="1538" max="1538" width="4.7109375" style="1" customWidth="1"/>
    <col min="1539" max="1539" width="8.85546875" style="1" customWidth="1"/>
    <col min="1540" max="1540" width="9.5703125" style="1" customWidth="1"/>
    <col min="1541" max="1541" width="8.85546875" style="1" customWidth="1"/>
    <col min="1542" max="1542" width="5.85546875" style="1" customWidth="1"/>
    <col min="1543" max="1543" width="5.5703125" style="1" customWidth="1"/>
    <col min="1544" max="1544" width="8.85546875" style="1" customWidth="1"/>
    <col min="1545" max="1792" width="9.140625" style="1"/>
    <col min="1793" max="1793" width="24.5703125" style="1" customWidth="1"/>
    <col min="1794" max="1794" width="4.7109375" style="1" customWidth="1"/>
    <col min="1795" max="1795" width="8.85546875" style="1" customWidth="1"/>
    <col min="1796" max="1796" width="9.5703125" style="1" customWidth="1"/>
    <col min="1797" max="1797" width="8.85546875" style="1" customWidth="1"/>
    <col min="1798" max="1798" width="5.85546875" style="1" customWidth="1"/>
    <col min="1799" max="1799" width="5.5703125" style="1" customWidth="1"/>
    <col min="1800" max="1800" width="8.85546875" style="1" customWidth="1"/>
    <col min="1801" max="2048" width="9.140625" style="1"/>
    <col min="2049" max="2049" width="24.5703125" style="1" customWidth="1"/>
    <col min="2050" max="2050" width="4.7109375" style="1" customWidth="1"/>
    <col min="2051" max="2051" width="8.85546875" style="1" customWidth="1"/>
    <col min="2052" max="2052" width="9.5703125" style="1" customWidth="1"/>
    <col min="2053" max="2053" width="8.85546875" style="1" customWidth="1"/>
    <col min="2054" max="2054" width="5.85546875" style="1" customWidth="1"/>
    <col min="2055" max="2055" width="5.5703125" style="1" customWidth="1"/>
    <col min="2056" max="2056" width="8.85546875" style="1" customWidth="1"/>
    <col min="2057" max="2304" width="9.140625" style="1"/>
    <col min="2305" max="2305" width="24.5703125" style="1" customWidth="1"/>
    <col min="2306" max="2306" width="4.7109375" style="1" customWidth="1"/>
    <col min="2307" max="2307" width="8.85546875" style="1" customWidth="1"/>
    <col min="2308" max="2308" width="9.5703125" style="1" customWidth="1"/>
    <col min="2309" max="2309" width="8.85546875" style="1" customWidth="1"/>
    <col min="2310" max="2310" width="5.85546875" style="1" customWidth="1"/>
    <col min="2311" max="2311" width="5.5703125" style="1" customWidth="1"/>
    <col min="2312" max="2312" width="8.85546875" style="1" customWidth="1"/>
    <col min="2313" max="2560" width="9.140625" style="1"/>
    <col min="2561" max="2561" width="24.5703125" style="1" customWidth="1"/>
    <col min="2562" max="2562" width="4.7109375" style="1" customWidth="1"/>
    <col min="2563" max="2563" width="8.85546875" style="1" customWidth="1"/>
    <col min="2564" max="2564" width="9.5703125" style="1" customWidth="1"/>
    <col min="2565" max="2565" width="8.85546875" style="1" customWidth="1"/>
    <col min="2566" max="2566" width="5.85546875" style="1" customWidth="1"/>
    <col min="2567" max="2567" width="5.5703125" style="1" customWidth="1"/>
    <col min="2568" max="2568" width="8.85546875" style="1" customWidth="1"/>
    <col min="2569" max="2816" width="9.140625" style="1"/>
    <col min="2817" max="2817" width="24.5703125" style="1" customWidth="1"/>
    <col min="2818" max="2818" width="4.7109375" style="1" customWidth="1"/>
    <col min="2819" max="2819" width="8.85546875" style="1" customWidth="1"/>
    <col min="2820" max="2820" width="9.5703125" style="1" customWidth="1"/>
    <col min="2821" max="2821" width="8.85546875" style="1" customWidth="1"/>
    <col min="2822" max="2822" width="5.85546875" style="1" customWidth="1"/>
    <col min="2823" max="2823" width="5.5703125" style="1" customWidth="1"/>
    <col min="2824" max="2824" width="8.85546875" style="1" customWidth="1"/>
    <col min="2825" max="3072" width="9.140625" style="1"/>
    <col min="3073" max="3073" width="24.5703125" style="1" customWidth="1"/>
    <col min="3074" max="3074" width="4.7109375" style="1" customWidth="1"/>
    <col min="3075" max="3075" width="8.85546875" style="1" customWidth="1"/>
    <col min="3076" max="3076" width="9.5703125" style="1" customWidth="1"/>
    <col min="3077" max="3077" width="8.85546875" style="1" customWidth="1"/>
    <col min="3078" max="3078" width="5.85546875" style="1" customWidth="1"/>
    <col min="3079" max="3079" width="5.5703125" style="1" customWidth="1"/>
    <col min="3080" max="3080" width="8.85546875" style="1" customWidth="1"/>
    <col min="3081" max="3328" width="9.140625" style="1"/>
    <col min="3329" max="3329" width="24.5703125" style="1" customWidth="1"/>
    <col min="3330" max="3330" width="4.7109375" style="1" customWidth="1"/>
    <col min="3331" max="3331" width="8.85546875" style="1" customWidth="1"/>
    <col min="3332" max="3332" width="9.5703125" style="1" customWidth="1"/>
    <col min="3333" max="3333" width="8.85546875" style="1" customWidth="1"/>
    <col min="3334" max="3334" width="5.85546875" style="1" customWidth="1"/>
    <col min="3335" max="3335" width="5.5703125" style="1" customWidth="1"/>
    <col min="3336" max="3336" width="8.85546875" style="1" customWidth="1"/>
    <col min="3337" max="3584" width="9.140625" style="1"/>
    <col min="3585" max="3585" width="24.5703125" style="1" customWidth="1"/>
    <col min="3586" max="3586" width="4.7109375" style="1" customWidth="1"/>
    <col min="3587" max="3587" width="8.85546875" style="1" customWidth="1"/>
    <col min="3588" max="3588" width="9.5703125" style="1" customWidth="1"/>
    <col min="3589" max="3589" width="8.85546875" style="1" customWidth="1"/>
    <col min="3590" max="3590" width="5.85546875" style="1" customWidth="1"/>
    <col min="3591" max="3591" width="5.5703125" style="1" customWidth="1"/>
    <col min="3592" max="3592" width="8.85546875" style="1" customWidth="1"/>
    <col min="3593" max="3840" width="9.140625" style="1"/>
    <col min="3841" max="3841" width="24.5703125" style="1" customWidth="1"/>
    <col min="3842" max="3842" width="4.7109375" style="1" customWidth="1"/>
    <col min="3843" max="3843" width="8.85546875" style="1" customWidth="1"/>
    <col min="3844" max="3844" width="9.5703125" style="1" customWidth="1"/>
    <col min="3845" max="3845" width="8.85546875" style="1" customWidth="1"/>
    <col min="3846" max="3846" width="5.85546875" style="1" customWidth="1"/>
    <col min="3847" max="3847" width="5.5703125" style="1" customWidth="1"/>
    <col min="3848" max="3848" width="8.85546875" style="1" customWidth="1"/>
    <col min="3849" max="4096" width="9.140625" style="1"/>
    <col min="4097" max="4097" width="24.5703125" style="1" customWidth="1"/>
    <col min="4098" max="4098" width="4.7109375" style="1" customWidth="1"/>
    <col min="4099" max="4099" width="8.85546875" style="1" customWidth="1"/>
    <col min="4100" max="4100" width="9.5703125" style="1" customWidth="1"/>
    <col min="4101" max="4101" width="8.85546875" style="1" customWidth="1"/>
    <col min="4102" max="4102" width="5.85546875" style="1" customWidth="1"/>
    <col min="4103" max="4103" width="5.5703125" style="1" customWidth="1"/>
    <col min="4104" max="4104" width="8.85546875" style="1" customWidth="1"/>
    <col min="4105" max="4352" width="9.140625" style="1"/>
    <col min="4353" max="4353" width="24.5703125" style="1" customWidth="1"/>
    <col min="4354" max="4354" width="4.7109375" style="1" customWidth="1"/>
    <col min="4355" max="4355" width="8.85546875" style="1" customWidth="1"/>
    <col min="4356" max="4356" width="9.5703125" style="1" customWidth="1"/>
    <col min="4357" max="4357" width="8.85546875" style="1" customWidth="1"/>
    <col min="4358" max="4358" width="5.85546875" style="1" customWidth="1"/>
    <col min="4359" max="4359" width="5.5703125" style="1" customWidth="1"/>
    <col min="4360" max="4360" width="8.85546875" style="1" customWidth="1"/>
    <col min="4361" max="4608" width="9.140625" style="1"/>
    <col min="4609" max="4609" width="24.5703125" style="1" customWidth="1"/>
    <col min="4610" max="4610" width="4.7109375" style="1" customWidth="1"/>
    <col min="4611" max="4611" width="8.85546875" style="1" customWidth="1"/>
    <col min="4612" max="4612" width="9.5703125" style="1" customWidth="1"/>
    <col min="4613" max="4613" width="8.85546875" style="1" customWidth="1"/>
    <col min="4614" max="4614" width="5.85546875" style="1" customWidth="1"/>
    <col min="4615" max="4615" width="5.5703125" style="1" customWidth="1"/>
    <col min="4616" max="4616" width="8.85546875" style="1" customWidth="1"/>
    <col min="4617" max="4864" width="9.140625" style="1"/>
    <col min="4865" max="4865" width="24.5703125" style="1" customWidth="1"/>
    <col min="4866" max="4866" width="4.7109375" style="1" customWidth="1"/>
    <col min="4867" max="4867" width="8.85546875" style="1" customWidth="1"/>
    <col min="4868" max="4868" width="9.5703125" style="1" customWidth="1"/>
    <col min="4869" max="4869" width="8.85546875" style="1" customWidth="1"/>
    <col min="4870" max="4870" width="5.85546875" style="1" customWidth="1"/>
    <col min="4871" max="4871" width="5.5703125" style="1" customWidth="1"/>
    <col min="4872" max="4872" width="8.85546875" style="1" customWidth="1"/>
    <col min="4873" max="5120" width="9.140625" style="1"/>
    <col min="5121" max="5121" width="24.5703125" style="1" customWidth="1"/>
    <col min="5122" max="5122" width="4.7109375" style="1" customWidth="1"/>
    <col min="5123" max="5123" width="8.85546875" style="1" customWidth="1"/>
    <col min="5124" max="5124" width="9.5703125" style="1" customWidth="1"/>
    <col min="5125" max="5125" width="8.85546875" style="1" customWidth="1"/>
    <col min="5126" max="5126" width="5.85546875" style="1" customWidth="1"/>
    <col min="5127" max="5127" width="5.5703125" style="1" customWidth="1"/>
    <col min="5128" max="5128" width="8.85546875" style="1" customWidth="1"/>
    <col min="5129" max="5376" width="9.140625" style="1"/>
    <col min="5377" max="5377" width="24.5703125" style="1" customWidth="1"/>
    <col min="5378" max="5378" width="4.7109375" style="1" customWidth="1"/>
    <col min="5379" max="5379" width="8.85546875" style="1" customWidth="1"/>
    <col min="5380" max="5380" width="9.5703125" style="1" customWidth="1"/>
    <col min="5381" max="5381" width="8.85546875" style="1" customWidth="1"/>
    <col min="5382" max="5382" width="5.85546875" style="1" customWidth="1"/>
    <col min="5383" max="5383" width="5.5703125" style="1" customWidth="1"/>
    <col min="5384" max="5384" width="8.85546875" style="1" customWidth="1"/>
    <col min="5385" max="5632" width="9.140625" style="1"/>
    <col min="5633" max="5633" width="24.5703125" style="1" customWidth="1"/>
    <col min="5634" max="5634" width="4.7109375" style="1" customWidth="1"/>
    <col min="5635" max="5635" width="8.85546875" style="1" customWidth="1"/>
    <col min="5636" max="5636" width="9.5703125" style="1" customWidth="1"/>
    <col min="5637" max="5637" width="8.85546875" style="1" customWidth="1"/>
    <col min="5638" max="5638" width="5.85546875" style="1" customWidth="1"/>
    <col min="5639" max="5639" width="5.5703125" style="1" customWidth="1"/>
    <col min="5640" max="5640" width="8.85546875" style="1" customWidth="1"/>
    <col min="5641" max="5888" width="9.140625" style="1"/>
    <col min="5889" max="5889" width="24.5703125" style="1" customWidth="1"/>
    <col min="5890" max="5890" width="4.7109375" style="1" customWidth="1"/>
    <col min="5891" max="5891" width="8.85546875" style="1" customWidth="1"/>
    <col min="5892" max="5892" width="9.5703125" style="1" customWidth="1"/>
    <col min="5893" max="5893" width="8.85546875" style="1" customWidth="1"/>
    <col min="5894" max="5894" width="5.85546875" style="1" customWidth="1"/>
    <col min="5895" max="5895" width="5.5703125" style="1" customWidth="1"/>
    <col min="5896" max="5896" width="8.85546875" style="1" customWidth="1"/>
    <col min="5897" max="6144" width="9.140625" style="1"/>
    <col min="6145" max="6145" width="24.5703125" style="1" customWidth="1"/>
    <col min="6146" max="6146" width="4.7109375" style="1" customWidth="1"/>
    <col min="6147" max="6147" width="8.85546875" style="1" customWidth="1"/>
    <col min="6148" max="6148" width="9.5703125" style="1" customWidth="1"/>
    <col min="6149" max="6149" width="8.85546875" style="1" customWidth="1"/>
    <col min="6150" max="6150" width="5.85546875" style="1" customWidth="1"/>
    <col min="6151" max="6151" width="5.5703125" style="1" customWidth="1"/>
    <col min="6152" max="6152" width="8.85546875" style="1" customWidth="1"/>
    <col min="6153" max="6400" width="9.140625" style="1"/>
    <col min="6401" max="6401" width="24.5703125" style="1" customWidth="1"/>
    <col min="6402" max="6402" width="4.7109375" style="1" customWidth="1"/>
    <col min="6403" max="6403" width="8.85546875" style="1" customWidth="1"/>
    <col min="6404" max="6404" width="9.5703125" style="1" customWidth="1"/>
    <col min="6405" max="6405" width="8.85546875" style="1" customWidth="1"/>
    <col min="6406" max="6406" width="5.85546875" style="1" customWidth="1"/>
    <col min="6407" max="6407" width="5.5703125" style="1" customWidth="1"/>
    <col min="6408" max="6408" width="8.85546875" style="1" customWidth="1"/>
    <col min="6409" max="6656" width="9.140625" style="1"/>
    <col min="6657" max="6657" width="24.5703125" style="1" customWidth="1"/>
    <col min="6658" max="6658" width="4.7109375" style="1" customWidth="1"/>
    <col min="6659" max="6659" width="8.85546875" style="1" customWidth="1"/>
    <col min="6660" max="6660" width="9.5703125" style="1" customWidth="1"/>
    <col min="6661" max="6661" width="8.85546875" style="1" customWidth="1"/>
    <col min="6662" max="6662" width="5.85546875" style="1" customWidth="1"/>
    <col min="6663" max="6663" width="5.5703125" style="1" customWidth="1"/>
    <col min="6664" max="6664" width="8.85546875" style="1" customWidth="1"/>
    <col min="6665" max="6912" width="9.140625" style="1"/>
    <col min="6913" max="6913" width="24.5703125" style="1" customWidth="1"/>
    <col min="6914" max="6914" width="4.7109375" style="1" customWidth="1"/>
    <col min="6915" max="6915" width="8.85546875" style="1" customWidth="1"/>
    <col min="6916" max="6916" width="9.5703125" style="1" customWidth="1"/>
    <col min="6917" max="6917" width="8.85546875" style="1" customWidth="1"/>
    <col min="6918" max="6918" width="5.85546875" style="1" customWidth="1"/>
    <col min="6919" max="6919" width="5.5703125" style="1" customWidth="1"/>
    <col min="6920" max="6920" width="8.85546875" style="1" customWidth="1"/>
    <col min="6921" max="7168" width="9.140625" style="1"/>
    <col min="7169" max="7169" width="24.5703125" style="1" customWidth="1"/>
    <col min="7170" max="7170" width="4.7109375" style="1" customWidth="1"/>
    <col min="7171" max="7171" width="8.85546875" style="1" customWidth="1"/>
    <col min="7172" max="7172" width="9.5703125" style="1" customWidth="1"/>
    <col min="7173" max="7173" width="8.85546875" style="1" customWidth="1"/>
    <col min="7174" max="7174" width="5.85546875" style="1" customWidth="1"/>
    <col min="7175" max="7175" width="5.5703125" style="1" customWidth="1"/>
    <col min="7176" max="7176" width="8.85546875" style="1" customWidth="1"/>
    <col min="7177" max="7424" width="9.140625" style="1"/>
    <col min="7425" max="7425" width="24.5703125" style="1" customWidth="1"/>
    <col min="7426" max="7426" width="4.7109375" style="1" customWidth="1"/>
    <col min="7427" max="7427" width="8.85546875" style="1" customWidth="1"/>
    <col min="7428" max="7428" width="9.5703125" style="1" customWidth="1"/>
    <col min="7429" max="7429" width="8.85546875" style="1" customWidth="1"/>
    <col min="7430" max="7430" width="5.85546875" style="1" customWidth="1"/>
    <col min="7431" max="7431" width="5.5703125" style="1" customWidth="1"/>
    <col min="7432" max="7432" width="8.85546875" style="1" customWidth="1"/>
    <col min="7433" max="7680" width="9.140625" style="1"/>
    <col min="7681" max="7681" width="24.5703125" style="1" customWidth="1"/>
    <col min="7682" max="7682" width="4.7109375" style="1" customWidth="1"/>
    <col min="7683" max="7683" width="8.85546875" style="1" customWidth="1"/>
    <col min="7684" max="7684" width="9.5703125" style="1" customWidth="1"/>
    <col min="7685" max="7685" width="8.85546875" style="1" customWidth="1"/>
    <col min="7686" max="7686" width="5.85546875" style="1" customWidth="1"/>
    <col min="7687" max="7687" width="5.5703125" style="1" customWidth="1"/>
    <col min="7688" max="7688" width="8.85546875" style="1" customWidth="1"/>
    <col min="7689" max="7936" width="9.140625" style="1"/>
    <col min="7937" max="7937" width="24.5703125" style="1" customWidth="1"/>
    <col min="7938" max="7938" width="4.7109375" style="1" customWidth="1"/>
    <col min="7939" max="7939" width="8.85546875" style="1" customWidth="1"/>
    <col min="7940" max="7940" width="9.5703125" style="1" customWidth="1"/>
    <col min="7941" max="7941" width="8.85546875" style="1" customWidth="1"/>
    <col min="7942" max="7942" width="5.85546875" style="1" customWidth="1"/>
    <col min="7943" max="7943" width="5.5703125" style="1" customWidth="1"/>
    <col min="7944" max="7944" width="8.85546875" style="1" customWidth="1"/>
    <col min="7945" max="8192" width="9.140625" style="1"/>
    <col min="8193" max="8193" width="24.5703125" style="1" customWidth="1"/>
    <col min="8194" max="8194" width="4.7109375" style="1" customWidth="1"/>
    <col min="8195" max="8195" width="8.85546875" style="1" customWidth="1"/>
    <col min="8196" max="8196" width="9.5703125" style="1" customWidth="1"/>
    <col min="8197" max="8197" width="8.85546875" style="1" customWidth="1"/>
    <col min="8198" max="8198" width="5.85546875" style="1" customWidth="1"/>
    <col min="8199" max="8199" width="5.5703125" style="1" customWidth="1"/>
    <col min="8200" max="8200" width="8.85546875" style="1" customWidth="1"/>
    <col min="8201" max="8448" width="9.140625" style="1"/>
    <col min="8449" max="8449" width="24.5703125" style="1" customWidth="1"/>
    <col min="8450" max="8450" width="4.7109375" style="1" customWidth="1"/>
    <col min="8451" max="8451" width="8.85546875" style="1" customWidth="1"/>
    <col min="8452" max="8452" width="9.5703125" style="1" customWidth="1"/>
    <col min="8453" max="8453" width="8.85546875" style="1" customWidth="1"/>
    <col min="8454" max="8454" width="5.85546875" style="1" customWidth="1"/>
    <col min="8455" max="8455" width="5.5703125" style="1" customWidth="1"/>
    <col min="8456" max="8456" width="8.85546875" style="1" customWidth="1"/>
    <col min="8457" max="8704" width="9.140625" style="1"/>
    <col min="8705" max="8705" width="24.5703125" style="1" customWidth="1"/>
    <col min="8706" max="8706" width="4.7109375" style="1" customWidth="1"/>
    <col min="8707" max="8707" width="8.85546875" style="1" customWidth="1"/>
    <col min="8708" max="8708" width="9.5703125" style="1" customWidth="1"/>
    <col min="8709" max="8709" width="8.85546875" style="1" customWidth="1"/>
    <col min="8710" max="8710" width="5.85546875" style="1" customWidth="1"/>
    <col min="8711" max="8711" width="5.5703125" style="1" customWidth="1"/>
    <col min="8712" max="8712" width="8.85546875" style="1" customWidth="1"/>
    <col min="8713" max="8960" width="9.140625" style="1"/>
    <col min="8961" max="8961" width="24.5703125" style="1" customWidth="1"/>
    <col min="8962" max="8962" width="4.7109375" style="1" customWidth="1"/>
    <col min="8963" max="8963" width="8.85546875" style="1" customWidth="1"/>
    <col min="8964" max="8964" width="9.5703125" style="1" customWidth="1"/>
    <col min="8965" max="8965" width="8.85546875" style="1" customWidth="1"/>
    <col min="8966" max="8966" width="5.85546875" style="1" customWidth="1"/>
    <col min="8967" max="8967" width="5.5703125" style="1" customWidth="1"/>
    <col min="8968" max="8968" width="8.85546875" style="1" customWidth="1"/>
    <col min="8969" max="9216" width="9.140625" style="1"/>
    <col min="9217" max="9217" width="24.5703125" style="1" customWidth="1"/>
    <col min="9218" max="9218" width="4.7109375" style="1" customWidth="1"/>
    <col min="9219" max="9219" width="8.85546875" style="1" customWidth="1"/>
    <col min="9220" max="9220" width="9.5703125" style="1" customWidth="1"/>
    <col min="9221" max="9221" width="8.85546875" style="1" customWidth="1"/>
    <col min="9222" max="9222" width="5.85546875" style="1" customWidth="1"/>
    <col min="9223" max="9223" width="5.5703125" style="1" customWidth="1"/>
    <col min="9224" max="9224" width="8.85546875" style="1" customWidth="1"/>
    <col min="9225" max="9472" width="9.140625" style="1"/>
    <col min="9473" max="9473" width="24.5703125" style="1" customWidth="1"/>
    <col min="9474" max="9474" width="4.7109375" style="1" customWidth="1"/>
    <col min="9475" max="9475" width="8.85546875" style="1" customWidth="1"/>
    <col min="9476" max="9476" width="9.5703125" style="1" customWidth="1"/>
    <col min="9477" max="9477" width="8.85546875" style="1" customWidth="1"/>
    <col min="9478" max="9478" width="5.85546875" style="1" customWidth="1"/>
    <col min="9479" max="9479" width="5.5703125" style="1" customWidth="1"/>
    <col min="9480" max="9480" width="8.85546875" style="1" customWidth="1"/>
    <col min="9481" max="9728" width="9.140625" style="1"/>
    <col min="9729" max="9729" width="24.5703125" style="1" customWidth="1"/>
    <col min="9730" max="9730" width="4.7109375" style="1" customWidth="1"/>
    <col min="9731" max="9731" width="8.85546875" style="1" customWidth="1"/>
    <col min="9732" max="9732" width="9.5703125" style="1" customWidth="1"/>
    <col min="9733" max="9733" width="8.85546875" style="1" customWidth="1"/>
    <col min="9734" max="9734" width="5.85546875" style="1" customWidth="1"/>
    <col min="9735" max="9735" width="5.5703125" style="1" customWidth="1"/>
    <col min="9736" max="9736" width="8.85546875" style="1" customWidth="1"/>
    <col min="9737" max="9984" width="9.140625" style="1"/>
    <col min="9985" max="9985" width="24.5703125" style="1" customWidth="1"/>
    <col min="9986" max="9986" width="4.7109375" style="1" customWidth="1"/>
    <col min="9987" max="9987" width="8.85546875" style="1" customWidth="1"/>
    <col min="9988" max="9988" width="9.5703125" style="1" customWidth="1"/>
    <col min="9989" max="9989" width="8.85546875" style="1" customWidth="1"/>
    <col min="9990" max="9990" width="5.85546875" style="1" customWidth="1"/>
    <col min="9991" max="9991" width="5.5703125" style="1" customWidth="1"/>
    <col min="9992" max="9992" width="8.85546875" style="1" customWidth="1"/>
    <col min="9993" max="10240" width="9.140625" style="1"/>
    <col min="10241" max="10241" width="24.5703125" style="1" customWidth="1"/>
    <col min="10242" max="10242" width="4.7109375" style="1" customWidth="1"/>
    <col min="10243" max="10243" width="8.85546875" style="1" customWidth="1"/>
    <col min="10244" max="10244" width="9.5703125" style="1" customWidth="1"/>
    <col min="10245" max="10245" width="8.85546875" style="1" customWidth="1"/>
    <col min="10246" max="10246" width="5.85546875" style="1" customWidth="1"/>
    <col min="10247" max="10247" width="5.5703125" style="1" customWidth="1"/>
    <col min="10248" max="10248" width="8.85546875" style="1" customWidth="1"/>
    <col min="10249" max="10496" width="9.140625" style="1"/>
    <col min="10497" max="10497" width="24.5703125" style="1" customWidth="1"/>
    <col min="10498" max="10498" width="4.7109375" style="1" customWidth="1"/>
    <col min="10499" max="10499" width="8.85546875" style="1" customWidth="1"/>
    <col min="10500" max="10500" width="9.5703125" style="1" customWidth="1"/>
    <col min="10501" max="10501" width="8.85546875" style="1" customWidth="1"/>
    <col min="10502" max="10502" width="5.85546875" style="1" customWidth="1"/>
    <col min="10503" max="10503" width="5.5703125" style="1" customWidth="1"/>
    <col min="10504" max="10504" width="8.85546875" style="1" customWidth="1"/>
    <col min="10505" max="10752" width="9.140625" style="1"/>
    <col min="10753" max="10753" width="24.5703125" style="1" customWidth="1"/>
    <col min="10754" max="10754" width="4.7109375" style="1" customWidth="1"/>
    <col min="10755" max="10755" width="8.85546875" style="1" customWidth="1"/>
    <col min="10756" max="10756" width="9.5703125" style="1" customWidth="1"/>
    <col min="10757" max="10757" width="8.85546875" style="1" customWidth="1"/>
    <col min="10758" max="10758" width="5.85546875" style="1" customWidth="1"/>
    <col min="10759" max="10759" width="5.5703125" style="1" customWidth="1"/>
    <col min="10760" max="10760" width="8.85546875" style="1" customWidth="1"/>
    <col min="10761" max="11008" width="9.140625" style="1"/>
    <col min="11009" max="11009" width="24.5703125" style="1" customWidth="1"/>
    <col min="11010" max="11010" width="4.7109375" style="1" customWidth="1"/>
    <col min="11011" max="11011" width="8.85546875" style="1" customWidth="1"/>
    <col min="11012" max="11012" width="9.5703125" style="1" customWidth="1"/>
    <col min="11013" max="11013" width="8.85546875" style="1" customWidth="1"/>
    <col min="11014" max="11014" width="5.85546875" style="1" customWidth="1"/>
    <col min="11015" max="11015" width="5.5703125" style="1" customWidth="1"/>
    <col min="11016" max="11016" width="8.85546875" style="1" customWidth="1"/>
    <col min="11017" max="11264" width="9.140625" style="1"/>
    <col min="11265" max="11265" width="24.5703125" style="1" customWidth="1"/>
    <col min="11266" max="11266" width="4.7109375" style="1" customWidth="1"/>
    <col min="11267" max="11267" width="8.85546875" style="1" customWidth="1"/>
    <col min="11268" max="11268" width="9.5703125" style="1" customWidth="1"/>
    <col min="11269" max="11269" width="8.85546875" style="1" customWidth="1"/>
    <col min="11270" max="11270" width="5.85546875" style="1" customWidth="1"/>
    <col min="11271" max="11271" width="5.5703125" style="1" customWidth="1"/>
    <col min="11272" max="11272" width="8.85546875" style="1" customWidth="1"/>
    <col min="11273" max="11520" width="9.140625" style="1"/>
    <col min="11521" max="11521" width="24.5703125" style="1" customWidth="1"/>
    <col min="11522" max="11522" width="4.7109375" style="1" customWidth="1"/>
    <col min="11523" max="11523" width="8.85546875" style="1" customWidth="1"/>
    <col min="11524" max="11524" width="9.5703125" style="1" customWidth="1"/>
    <col min="11525" max="11525" width="8.85546875" style="1" customWidth="1"/>
    <col min="11526" max="11526" width="5.85546875" style="1" customWidth="1"/>
    <col min="11527" max="11527" width="5.5703125" style="1" customWidth="1"/>
    <col min="11528" max="11528" width="8.85546875" style="1" customWidth="1"/>
    <col min="11529" max="11776" width="9.140625" style="1"/>
    <col min="11777" max="11777" width="24.5703125" style="1" customWidth="1"/>
    <col min="11778" max="11778" width="4.7109375" style="1" customWidth="1"/>
    <col min="11779" max="11779" width="8.85546875" style="1" customWidth="1"/>
    <col min="11780" max="11780" width="9.5703125" style="1" customWidth="1"/>
    <col min="11781" max="11781" width="8.85546875" style="1" customWidth="1"/>
    <col min="11782" max="11782" width="5.85546875" style="1" customWidth="1"/>
    <col min="11783" max="11783" width="5.5703125" style="1" customWidth="1"/>
    <col min="11784" max="11784" width="8.85546875" style="1" customWidth="1"/>
    <col min="11785" max="12032" width="9.140625" style="1"/>
    <col min="12033" max="12033" width="24.5703125" style="1" customWidth="1"/>
    <col min="12034" max="12034" width="4.7109375" style="1" customWidth="1"/>
    <col min="12035" max="12035" width="8.85546875" style="1" customWidth="1"/>
    <col min="12036" max="12036" width="9.5703125" style="1" customWidth="1"/>
    <col min="12037" max="12037" width="8.85546875" style="1" customWidth="1"/>
    <col min="12038" max="12038" width="5.85546875" style="1" customWidth="1"/>
    <col min="12039" max="12039" width="5.5703125" style="1" customWidth="1"/>
    <col min="12040" max="12040" width="8.85546875" style="1" customWidth="1"/>
    <col min="12041" max="12288" width="9.140625" style="1"/>
    <col min="12289" max="12289" width="24.5703125" style="1" customWidth="1"/>
    <col min="12290" max="12290" width="4.7109375" style="1" customWidth="1"/>
    <col min="12291" max="12291" width="8.85546875" style="1" customWidth="1"/>
    <col min="12292" max="12292" width="9.5703125" style="1" customWidth="1"/>
    <col min="12293" max="12293" width="8.85546875" style="1" customWidth="1"/>
    <col min="12294" max="12294" width="5.85546875" style="1" customWidth="1"/>
    <col min="12295" max="12295" width="5.5703125" style="1" customWidth="1"/>
    <col min="12296" max="12296" width="8.85546875" style="1" customWidth="1"/>
    <col min="12297" max="12544" width="9.140625" style="1"/>
    <col min="12545" max="12545" width="24.5703125" style="1" customWidth="1"/>
    <col min="12546" max="12546" width="4.7109375" style="1" customWidth="1"/>
    <col min="12547" max="12547" width="8.85546875" style="1" customWidth="1"/>
    <col min="12548" max="12548" width="9.5703125" style="1" customWidth="1"/>
    <col min="12549" max="12549" width="8.85546875" style="1" customWidth="1"/>
    <col min="12550" max="12550" width="5.85546875" style="1" customWidth="1"/>
    <col min="12551" max="12551" width="5.5703125" style="1" customWidth="1"/>
    <col min="12552" max="12552" width="8.85546875" style="1" customWidth="1"/>
    <col min="12553" max="12800" width="9.140625" style="1"/>
    <col min="12801" max="12801" width="24.5703125" style="1" customWidth="1"/>
    <col min="12802" max="12802" width="4.7109375" style="1" customWidth="1"/>
    <col min="12803" max="12803" width="8.85546875" style="1" customWidth="1"/>
    <col min="12804" max="12804" width="9.5703125" style="1" customWidth="1"/>
    <col min="12805" max="12805" width="8.85546875" style="1" customWidth="1"/>
    <col min="12806" max="12806" width="5.85546875" style="1" customWidth="1"/>
    <col min="12807" max="12807" width="5.5703125" style="1" customWidth="1"/>
    <col min="12808" max="12808" width="8.85546875" style="1" customWidth="1"/>
    <col min="12809" max="13056" width="9.140625" style="1"/>
    <col min="13057" max="13057" width="24.5703125" style="1" customWidth="1"/>
    <col min="13058" max="13058" width="4.7109375" style="1" customWidth="1"/>
    <col min="13059" max="13059" width="8.85546875" style="1" customWidth="1"/>
    <col min="13060" max="13060" width="9.5703125" style="1" customWidth="1"/>
    <col min="13061" max="13061" width="8.85546875" style="1" customWidth="1"/>
    <col min="13062" max="13062" width="5.85546875" style="1" customWidth="1"/>
    <col min="13063" max="13063" width="5.5703125" style="1" customWidth="1"/>
    <col min="13064" max="13064" width="8.85546875" style="1" customWidth="1"/>
    <col min="13065" max="13312" width="9.140625" style="1"/>
    <col min="13313" max="13313" width="24.5703125" style="1" customWidth="1"/>
    <col min="13314" max="13314" width="4.7109375" style="1" customWidth="1"/>
    <col min="13315" max="13315" width="8.85546875" style="1" customWidth="1"/>
    <col min="13316" max="13316" width="9.5703125" style="1" customWidth="1"/>
    <col min="13317" max="13317" width="8.85546875" style="1" customWidth="1"/>
    <col min="13318" max="13318" width="5.85546875" style="1" customWidth="1"/>
    <col min="13319" max="13319" width="5.5703125" style="1" customWidth="1"/>
    <col min="13320" max="13320" width="8.85546875" style="1" customWidth="1"/>
    <col min="13321" max="13568" width="9.140625" style="1"/>
    <col min="13569" max="13569" width="24.5703125" style="1" customWidth="1"/>
    <col min="13570" max="13570" width="4.7109375" style="1" customWidth="1"/>
    <col min="13571" max="13571" width="8.85546875" style="1" customWidth="1"/>
    <col min="13572" max="13572" width="9.5703125" style="1" customWidth="1"/>
    <col min="13573" max="13573" width="8.85546875" style="1" customWidth="1"/>
    <col min="13574" max="13574" width="5.85546875" style="1" customWidth="1"/>
    <col min="13575" max="13575" width="5.5703125" style="1" customWidth="1"/>
    <col min="13576" max="13576" width="8.85546875" style="1" customWidth="1"/>
    <col min="13577" max="13824" width="9.140625" style="1"/>
    <col min="13825" max="13825" width="24.5703125" style="1" customWidth="1"/>
    <col min="13826" max="13826" width="4.7109375" style="1" customWidth="1"/>
    <col min="13827" max="13827" width="8.85546875" style="1" customWidth="1"/>
    <col min="13828" max="13828" width="9.5703125" style="1" customWidth="1"/>
    <col min="13829" max="13829" width="8.85546875" style="1" customWidth="1"/>
    <col min="13830" max="13830" width="5.85546875" style="1" customWidth="1"/>
    <col min="13831" max="13831" width="5.5703125" style="1" customWidth="1"/>
    <col min="13832" max="13832" width="8.85546875" style="1" customWidth="1"/>
    <col min="13833" max="14080" width="9.140625" style="1"/>
    <col min="14081" max="14081" width="24.5703125" style="1" customWidth="1"/>
    <col min="14082" max="14082" width="4.7109375" style="1" customWidth="1"/>
    <col min="14083" max="14083" width="8.85546875" style="1" customWidth="1"/>
    <col min="14084" max="14084" width="9.5703125" style="1" customWidth="1"/>
    <col min="14085" max="14085" width="8.85546875" style="1" customWidth="1"/>
    <col min="14086" max="14086" width="5.85546875" style="1" customWidth="1"/>
    <col min="14087" max="14087" width="5.5703125" style="1" customWidth="1"/>
    <col min="14088" max="14088" width="8.85546875" style="1" customWidth="1"/>
    <col min="14089" max="14336" width="9.140625" style="1"/>
    <col min="14337" max="14337" width="24.5703125" style="1" customWidth="1"/>
    <col min="14338" max="14338" width="4.7109375" style="1" customWidth="1"/>
    <col min="14339" max="14339" width="8.85546875" style="1" customWidth="1"/>
    <col min="14340" max="14340" width="9.5703125" style="1" customWidth="1"/>
    <col min="14341" max="14341" width="8.85546875" style="1" customWidth="1"/>
    <col min="14342" max="14342" width="5.85546875" style="1" customWidth="1"/>
    <col min="14343" max="14343" width="5.5703125" style="1" customWidth="1"/>
    <col min="14344" max="14344" width="8.85546875" style="1" customWidth="1"/>
    <col min="14345" max="14592" width="9.140625" style="1"/>
    <col min="14593" max="14593" width="24.5703125" style="1" customWidth="1"/>
    <col min="14594" max="14594" width="4.7109375" style="1" customWidth="1"/>
    <col min="14595" max="14595" width="8.85546875" style="1" customWidth="1"/>
    <col min="14596" max="14596" width="9.5703125" style="1" customWidth="1"/>
    <col min="14597" max="14597" width="8.85546875" style="1" customWidth="1"/>
    <col min="14598" max="14598" width="5.85546875" style="1" customWidth="1"/>
    <col min="14599" max="14599" width="5.5703125" style="1" customWidth="1"/>
    <col min="14600" max="14600" width="8.85546875" style="1" customWidth="1"/>
    <col min="14601" max="14848" width="9.140625" style="1"/>
    <col min="14849" max="14849" width="24.5703125" style="1" customWidth="1"/>
    <col min="14850" max="14850" width="4.7109375" style="1" customWidth="1"/>
    <col min="14851" max="14851" width="8.85546875" style="1" customWidth="1"/>
    <col min="14852" max="14852" width="9.5703125" style="1" customWidth="1"/>
    <col min="14853" max="14853" width="8.85546875" style="1" customWidth="1"/>
    <col min="14854" max="14854" width="5.85546875" style="1" customWidth="1"/>
    <col min="14855" max="14855" width="5.5703125" style="1" customWidth="1"/>
    <col min="14856" max="14856" width="8.85546875" style="1" customWidth="1"/>
    <col min="14857" max="15104" width="9.140625" style="1"/>
    <col min="15105" max="15105" width="24.5703125" style="1" customWidth="1"/>
    <col min="15106" max="15106" width="4.7109375" style="1" customWidth="1"/>
    <col min="15107" max="15107" width="8.85546875" style="1" customWidth="1"/>
    <col min="15108" max="15108" width="9.5703125" style="1" customWidth="1"/>
    <col min="15109" max="15109" width="8.85546875" style="1" customWidth="1"/>
    <col min="15110" max="15110" width="5.85546875" style="1" customWidth="1"/>
    <col min="15111" max="15111" width="5.5703125" style="1" customWidth="1"/>
    <col min="15112" max="15112" width="8.85546875" style="1" customWidth="1"/>
    <col min="15113" max="15360" width="9.140625" style="1"/>
    <col min="15361" max="15361" width="24.5703125" style="1" customWidth="1"/>
    <col min="15362" max="15362" width="4.7109375" style="1" customWidth="1"/>
    <col min="15363" max="15363" width="8.85546875" style="1" customWidth="1"/>
    <col min="15364" max="15364" width="9.5703125" style="1" customWidth="1"/>
    <col min="15365" max="15365" width="8.85546875" style="1" customWidth="1"/>
    <col min="15366" max="15366" width="5.85546875" style="1" customWidth="1"/>
    <col min="15367" max="15367" width="5.5703125" style="1" customWidth="1"/>
    <col min="15368" max="15368" width="8.85546875" style="1" customWidth="1"/>
    <col min="15369" max="15616" width="9.140625" style="1"/>
    <col min="15617" max="15617" width="24.5703125" style="1" customWidth="1"/>
    <col min="15618" max="15618" width="4.7109375" style="1" customWidth="1"/>
    <col min="15619" max="15619" width="8.85546875" style="1" customWidth="1"/>
    <col min="15620" max="15620" width="9.5703125" style="1" customWidth="1"/>
    <col min="15621" max="15621" width="8.85546875" style="1" customWidth="1"/>
    <col min="15622" max="15622" width="5.85546875" style="1" customWidth="1"/>
    <col min="15623" max="15623" width="5.5703125" style="1" customWidth="1"/>
    <col min="15624" max="15624" width="8.85546875" style="1" customWidth="1"/>
    <col min="15625" max="15872" width="9.140625" style="1"/>
    <col min="15873" max="15873" width="24.5703125" style="1" customWidth="1"/>
    <col min="15874" max="15874" width="4.7109375" style="1" customWidth="1"/>
    <col min="15875" max="15875" width="8.85546875" style="1" customWidth="1"/>
    <col min="15876" max="15876" width="9.5703125" style="1" customWidth="1"/>
    <col min="15877" max="15877" width="8.85546875" style="1" customWidth="1"/>
    <col min="15878" max="15878" width="5.85546875" style="1" customWidth="1"/>
    <col min="15879" max="15879" width="5.5703125" style="1" customWidth="1"/>
    <col min="15880" max="15880" width="8.85546875" style="1" customWidth="1"/>
    <col min="15881" max="16128" width="9.140625" style="1"/>
    <col min="16129" max="16129" width="24.5703125" style="1" customWidth="1"/>
    <col min="16130" max="16130" width="4.7109375" style="1" customWidth="1"/>
    <col min="16131" max="16131" width="8.85546875" style="1" customWidth="1"/>
    <col min="16132" max="16132" width="9.5703125" style="1" customWidth="1"/>
    <col min="16133" max="16133" width="8.85546875" style="1" customWidth="1"/>
    <col min="16134" max="16134" width="5.85546875" style="1" customWidth="1"/>
    <col min="16135" max="16135" width="5.5703125" style="1" customWidth="1"/>
    <col min="16136" max="16136" width="8.85546875" style="1" customWidth="1"/>
    <col min="16137" max="16384" width="9.140625" style="1"/>
  </cols>
  <sheetData>
    <row r="1" spans="1:7" ht="15.75" customHeight="1">
      <c r="A1" s="295" t="s">
        <v>0</v>
      </c>
      <c r="B1" s="295"/>
      <c r="C1" s="295"/>
      <c r="D1" s="295"/>
      <c r="E1" s="295"/>
      <c r="F1" s="295"/>
      <c r="G1" s="295"/>
    </row>
    <row r="2" spans="1:7" ht="13.5" customHeight="1">
      <c r="A2" s="2" t="s">
        <v>1</v>
      </c>
      <c r="B2" s="3"/>
      <c r="E2" s="5" t="s">
        <v>2</v>
      </c>
      <c r="F2" s="3"/>
    </row>
    <row r="3" spans="1:7" ht="15.75" customHeight="1">
      <c r="A3" s="296" t="s">
        <v>3</v>
      </c>
      <c r="B3" s="298" t="s">
        <v>4</v>
      </c>
      <c r="C3" s="7" t="s">
        <v>5</v>
      </c>
      <c r="D3" s="300" t="s">
        <v>6</v>
      </c>
      <c r="E3" s="301"/>
      <c r="F3" s="302"/>
      <c r="G3" s="7" t="s">
        <v>7</v>
      </c>
    </row>
    <row r="4" spans="1:7" ht="14.25" customHeight="1">
      <c r="A4" s="297"/>
      <c r="B4" s="299"/>
      <c r="C4" s="8" t="s">
        <v>8</v>
      </c>
      <c r="D4" s="7" t="s">
        <v>9</v>
      </c>
      <c r="E4" s="7" t="s">
        <v>10</v>
      </c>
      <c r="F4" s="7" t="s">
        <v>11</v>
      </c>
      <c r="G4" s="8" t="s">
        <v>11</v>
      </c>
    </row>
    <row r="5" spans="1:7" s="12" customFormat="1" ht="21" customHeight="1">
      <c r="A5" s="9" t="s">
        <v>12</v>
      </c>
      <c r="B5" s="10">
        <v>1</v>
      </c>
      <c r="C5" s="11">
        <v>1215114</v>
      </c>
      <c r="D5" s="11">
        <f>SUM(D6+D28+D29)</f>
        <v>2601233.2999999998</v>
      </c>
      <c r="E5" s="11">
        <f>SUM(E6+E28+E29)</f>
        <v>2494785.4000000004</v>
      </c>
      <c r="F5" s="11">
        <f>(E5/D5)*100</f>
        <v>95.907791123541301</v>
      </c>
      <c r="G5" s="11">
        <f t="shared" ref="G5:G20" si="0">(E5/C5)*100</f>
        <v>205.31286776384769</v>
      </c>
    </row>
    <row r="6" spans="1:7" ht="13.5" customHeight="1">
      <c r="A6" s="13" t="s">
        <v>13</v>
      </c>
      <c r="B6" s="14">
        <v>2</v>
      </c>
      <c r="C6" s="15">
        <v>212614.1</v>
      </c>
      <c r="D6" s="15">
        <f>D7+D25</f>
        <v>264393.8</v>
      </c>
      <c r="E6" s="15">
        <f>E7+E25</f>
        <v>238001.19999999998</v>
      </c>
      <c r="F6" s="15">
        <f>(E6/D6)*100</f>
        <v>90.017693304457211</v>
      </c>
      <c r="G6" s="15">
        <f t="shared" si="0"/>
        <v>111.94045926399048</v>
      </c>
    </row>
    <row r="7" spans="1:7" ht="15" customHeight="1">
      <c r="A7" s="13" t="s">
        <v>14</v>
      </c>
      <c r="B7" s="14">
        <v>3</v>
      </c>
      <c r="C7" s="15">
        <v>206856.3</v>
      </c>
      <c r="D7" s="15">
        <f>SUM(D8+D15+D16+D17)</f>
        <v>245923.3</v>
      </c>
      <c r="E7" s="15">
        <f>SUM(E8+E15+E16+E17)</f>
        <v>206002.9</v>
      </c>
      <c r="F7" s="15">
        <f>(E7/D7)*100</f>
        <v>83.767133899065286</v>
      </c>
      <c r="G7" s="15">
        <f t="shared" si="0"/>
        <v>99.587443070382676</v>
      </c>
    </row>
    <row r="8" spans="1:7" ht="21" customHeight="1">
      <c r="A8" s="13" t="s">
        <v>15</v>
      </c>
      <c r="B8" s="14">
        <v>4</v>
      </c>
      <c r="C8" s="15">
        <v>193075.20000000001</v>
      </c>
      <c r="D8" s="15">
        <f>SUM(D9:D14)</f>
        <v>231955.3</v>
      </c>
      <c r="E8" s="15">
        <f>SUM(E9:E14)</f>
        <v>193732.6</v>
      </c>
      <c r="F8" s="15">
        <f>(E8/D8)*100</f>
        <v>83.521523327986046</v>
      </c>
      <c r="G8" s="15">
        <f t="shared" si="0"/>
        <v>100.34048909440467</v>
      </c>
    </row>
    <row r="9" spans="1:7" ht="21.75" customHeight="1">
      <c r="A9" s="16" t="s">
        <v>16</v>
      </c>
      <c r="B9" s="17"/>
      <c r="C9" s="18">
        <v>173985.4</v>
      </c>
      <c r="D9" s="18">
        <v>204185.8</v>
      </c>
      <c r="E9" s="18">
        <v>172655.5</v>
      </c>
      <c r="F9" s="18">
        <f>(E9/D9)*100</f>
        <v>84.558034887832562</v>
      </c>
      <c r="G9" s="18">
        <f t="shared" si="0"/>
        <v>99.235625518003232</v>
      </c>
    </row>
    <row r="10" spans="1:7" ht="21.75" customHeight="1">
      <c r="A10" s="16" t="s">
        <v>17</v>
      </c>
      <c r="B10" s="17"/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ht="21" customHeight="1">
      <c r="A11" s="19" t="s">
        <v>18</v>
      </c>
      <c r="B11" s="17">
        <v>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ht="15" customHeight="1">
      <c r="A12" s="19" t="s">
        <v>19</v>
      </c>
      <c r="B12" s="17">
        <v>6</v>
      </c>
      <c r="C12" s="18">
        <v>0</v>
      </c>
      <c r="D12" s="18">
        <v>5000</v>
      </c>
      <c r="E12" s="18">
        <v>4182.6000000000004</v>
      </c>
      <c r="F12" s="18">
        <v>0</v>
      </c>
      <c r="G12" s="18">
        <v>0</v>
      </c>
    </row>
    <row r="13" spans="1:7" ht="21.75" customHeight="1">
      <c r="A13" s="19" t="s">
        <v>20</v>
      </c>
      <c r="B13" s="17">
        <v>7</v>
      </c>
      <c r="C13" s="18">
        <v>19089.8</v>
      </c>
      <c r="D13" s="18">
        <v>22769.5</v>
      </c>
      <c r="E13" s="18">
        <v>16894.5</v>
      </c>
      <c r="F13" s="18">
        <f>(E13/D13)*100</f>
        <v>74.197940227058126</v>
      </c>
      <c r="G13" s="18">
        <f t="shared" si="0"/>
        <v>88.50014143678824</v>
      </c>
    </row>
    <row r="14" spans="1:7" ht="13.5" customHeight="1">
      <c r="A14" s="19" t="s">
        <v>21</v>
      </c>
      <c r="B14" s="17">
        <v>8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s="12" customFormat="1" ht="15" customHeight="1">
      <c r="A15" s="20" t="s">
        <v>22</v>
      </c>
      <c r="B15" s="14">
        <v>9</v>
      </c>
      <c r="C15" s="15">
        <v>764.9</v>
      </c>
      <c r="D15" s="15">
        <v>2058</v>
      </c>
      <c r="E15" s="15">
        <v>739.7</v>
      </c>
      <c r="F15" s="15">
        <f>(E15/D15)*100</f>
        <v>35.94266277939748</v>
      </c>
      <c r="G15" s="15">
        <f>(E15/C15)*100</f>
        <v>96.705451693031776</v>
      </c>
    </row>
    <row r="16" spans="1:7" ht="15" customHeight="1">
      <c r="A16" s="20" t="s">
        <v>23</v>
      </c>
      <c r="B16" s="14">
        <v>12</v>
      </c>
      <c r="C16" s="15">
        <v>437.4</v>
      </c>
      <c r="D16" s="15">
        <v>0</v>
      </c>
      <c r="E16" s="15">
        <v>259.8</v>
      </c>
      <c r="F16" s="15">
        <v>0</v>
      </c>
      <c r="G16" s="15">
        <f t="shared" si="0"/>
        <v>59.396433470507546</v>
      </c>
    </row>
    <row r="17" spans="1:7" ht="11.25" customHeight="1">
      <c r="A17" s="20" t="s">
        <v>24</v>
      </c>
      <c r="B17" s="14">
        <v>13</v>
      </c>
      <c r="C17" s="21">
        <v>12578.8</v>
      </c>
      <c r="D17" s="21">
        <f>SUM(D18:D24)</f>
        <v>11910</v>
      </c>
      <c r="E17" s="21">
        <f>SUM(E18:E24)</f>
        <v>11270.800000000001</v>
      </c>
      <c r="F17" s="15">
        <f>(E17/D17)*100</f>
        <v>94.633081444164574</v>
      </c>
      <c r="G17" s="15">
        <f t="shared" si="0"/>
        <v>89.601551817343477</v>
      </c>
    </row>
    <row r="18" spans="1:7" ht="12.75" customHeight="1">
      <c r="A18" s="22" t="s">
        <v>25</v>
      </c>
      <c r="B18" s="23">
        <v>14</v>
      </c>
      <c r="C18" s="24">
        <v>4867.2</v>
      </c>
      <c r="D18" s="24">
        <v>3387</v>
      </c>
      <c r="E18" s="24">
        <v>5435.2</v>
      </c>
      <c r="F18" s="24">
        <f>(E18/D18)*100</f>
        <v>160.4723944493652</v>
      </c>
      <c r="G18" s="24">
        <f t="shared" si="0"/>
        <v>111.6699539776463</v>
      </c>
    </row>
    <row r="19" spans="1:7" ht="12.75" customHeight="1">
      <c r="A19" s="22" t="s">
        <v>26</v>
      </c>
      <c r="B19" s="23">
        <v>15</v>
      </c>
      <c r="C19" s="24">
        <v>96</v>
      </c>
      <c r="D19" s="4">
        <v>0</v>
      </c>
      <c r="E19" s="4">
        <v>1284</v>
      </c>
      <c r="F19" s="24">
        <v>0</v>
      </c>
      <c r="G19" s="24">
        <f>(E22/C19)*100</f>
        <v>0</v>
      </c>
    </row>
    <row r="20" spans="1:7" ht="12.75" customHeight="1">
      <c r="A20" s="22" t="s">
        <v>27</v>
      </c>
      <c r="B20" s="23">
        <v>16</v>
      </c>
      <c r="C20" s="24">
        <v>7469.9</v>
      </c>
      <c r="D20" s="24">
        <v>5082</v>
      </c>
      <c r="E20" s="24">
        <v>4272</v>
      </c>
      <c r="F20" s="24">
        <f>(E20/D20)*100</f>
        <v>84.061393152302244</v>
      </c>
      <c r="G20" s="24">
        <f t="shared" si="0"/>
        <v>57.189520609378974</v>
      </c>
    </row>
    <row r="21" spans="1:7" ht="12.75" customHeight="1">
      <c r="A21" s="22" t="s">
        <v>28</v>
      </c>
      <c r="B21" s="23">
        <v>17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12.75" customHeight="1">
      <c r="A22" s="22" t="s">
        <v>29</v>
      </c>
      <c r="B22" s="23">
        <v>18</v>
      </c>
      <c r="C22" s="24">
        <v>145.69999999999999</v>
      </c>
      <c r="D22" s="24">
        <v>216</v>
      </c>
      <c r="E22" s="24">
        <v>0</v>
      </c>
      <c r="F22" s="24">
        <v>0</v>
      </c>
      <c r="G22" s="24">
        <v>0</v>
      </c>
    </row>
    <row r="23" spans="1:7" ht="12.75" customHeight="1">
      <c r="A23" s="22" t="s">
        <v>30</v>
      </c>
      <c r="B23" s="23">
        <v>19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ht="12.75" customHeight="1">
      <c r="A24" s="19" t="s">
        <v>31</v>
      </c>
      <c r="B24" s="17">
        <v>20</v>
      </c>
      <c r="C24" s="18">
        <v>0</v>
      </c>
      <c r="D24" s="18">
        <v>3225</v>
      </c>
      <c r="E24" s="18">
        <v>279.60000000000002</v>
      </c>
      <c r="F24" s="24">
        <f>(E24/D24)*100</f>
        <v>8.6697674418604649</v>
      </c>
      <c r="G24" s="24">
        <v>0</v>
      </c>
    </row>
    <row r="25" spans="1:7" ht="15" customHeight="1">
      <c r="A25" s="20" t="s">
        <v>32</v>
      </c>
      <c r="B25" s="14">
        <v>19</v>
      </c>
      <c r="C25" s="15">
        <v>5757.8</v>
      </c>
      <c r="D25" s="15">
        <f>SUM(D26:D27)</f>
        <v>18470.5</v>
      </c>
      <c r="E25" s="15">
        <f>SUM(E26:E27)</f>
        <v>31998.3</v>
      </c>
      <c r="F25" s="15">
        <f>(E25/D25)*100</f>
        <v>173.24003140142389</v>
      </c>
      <c r="G25" s="15">
        <f>(E25/C25)*100</f>
        <v>555.73830282399524</v>
      </c>
    </row>
    <row r="26" spans="1:7" ht="21.75" customHeight="1">
      <c r="A26" s="22" t="s">
        <v>33</v>
      </c>
      <c r="B26" s="23">
        <v>22</v>
      </c>
      <c r="C26" s="24">
        <v>0</v>
      </c>
      <c r="D26" s="24">
        <v>10730.5</v>
      </c>
      <c r="E26" s="24">
        <v>22973</v>
      </c>
      <c r="F26" s="18">
        <v>0</v>
      </c>
      <c r="G26" s="24">
        <v>0</v>
      </c>
    </row>
    <row r="27" spans="1:7" ht="15" customHeight="1">
      <c r="A27" s="19" t="s">
        <v>34</v>
      </c>
      <c r="B27" s="17">
        <v>23</v>
      </c>
      <c r="C27" s="24">
        <v>5757.8</v>
      </c>
      <c r="D27" s="18">
        <v>7740</v>
      </c>
      <c r="E27" s="24">
        <v>9025.2999999999993</v>
      </c>
      <c r="F27" s="24">
        <f>(E27/D27)*100</f>
        <v>116.60594315245476</v>
      </c>
      <c r="G27" s="24">
        <f>(E27/C27)*100</f>
        <v>156.74910556115179</v>
      </c>
    </row>
    <row r="28" spans="1:7" s="12" customFormat="1" ht="15" customHeight="1">
      <c r="A28" s="19" t="s">
        <v>35</v>
      </c>
      <c r="B28" s="17">
        <v>24</v>
      </c>
      <c r="C28" s="18">
        <v>14199.9</v>
      </c>
      <c r="D28" s="18">
        <v>0</v>
      </c>
      <c r="E28" s="18">
        <v>0</v>
      </c>
      <c r="F28" s="24">
        <v>0</v>
      </c>
      <c r="G28" s="24">
        <f>(E28/C28)*100</f>
        <v>0</v>
      </c>
    </row>
    <row r="29" spans="1:7" ht="12" customHeight="1">
      <c r="A29" s="20" t="s">
        <v>36</v>
      </c>
      <c r="B29" s="14">
        <v>26</v>
      </c>
      <c r="C29" s="15">
        <v>988300</v>
      </c>
      <c r="D29" s="15">
        <f>SUM(D30:D32)</f>
        <v>2336839.5</v>
      </c>
      <c r="E29" s="15">
        <f>SUM(E30:E32)</f>
        <v>2256784.2000000002</v>
      </c>
      <c r="F29" s="15">
        <f t="shared" ref="F29:F36" si="1">(E29/D29)*100</f>
        <v>96.574206315838126</v>
      </c>
      <c r="G29" s="15">
        <f t="shared" ref="G29:G36" si="2">(E29/C29)*100</f>
        <v>228.35011636142872</v>
      </c>
    </row>
    <row r="30" spans="1:7" ht="22.5" customHeight="1">
      <c r="A30" s="22" t="s">
        <v>37</v>
      </c>
      <c r="B30" s="23">
        <v>28</v>
      </c>
      <c r="C30" s="24">
        <v>988300</v>
      </c>
      <c r="D30" s="24">
        <v>761743.9</v>
      </c>
      <c r="E30" s="24">
        <v>761743.9</v>
      </c>
      <c r="F30" s="24">
        <f t="shared" si="1"/>
        <v>100</v>
      </c>
      <c r="G30" s="24">
        <f t="shared" si="2"/>
        <v>77.076181321461107</v>
      </c>
    </row>
    <row r="31" spans="1:7" ht="22.5" customHeight="1">
      <c r="A31" s="22" t="s">
        <v>38</v>
      </c>
      <c r="B31" s="23"/>
      <c r="C31" s="24">
        <v>1768061.5</v>
      </c>
      <c r="D31" s="24">
        <v>1575095.6</v>
      </c>
      <c r="E31" s="24">
        <v>1495040.3</v>
      </c>
      <c r="F31" s="24">
        <v>0</v>
      </c>
      <c r="G31" s="24">
        <v>0</v>
      </c>
    </row>
    <row r="32" spans="1:7" ht="33" customHeight="1">
      <c r="A32" s="22" t="s">
        <v>39</v>
      </c>
      <c r="B32" s="23"/>
      <c r="C32" s="24">
        <v>118723.2</v>
      </c>
      <c r="D32" s="24">
        <v>0</v>
      </c>
      <c r="E32" s="25">
        <v>0</v>
      </c>
      <c r="F32" s="24">
        <v>0</v>
      </c>
      <c r="G32" s="24">
        <v>0</v>
      </c>
    </row>
    <row r="33" spans="1:8" ht="21.75" customHeight="1">
      <c r="A33" s="22" t="s">
        <v>40</v>
      </c>
      <c r="B33" s="23"/>
      <c r="C33" s="24">
        <v>1209047.3999999999</v>
      </c>
      <c r="D33" s="24">
        <v>0</v>
      </c>
      <c r="E33" s="24">
        <v>0</v>
      </c>
      <c r="F33" s="24" t="e">
        <f t="shared" si="1"/>
        <v>#DIV/0!</v>
      </c>
      <c r="G33" s="24">
        <f t="shared" si="2"/>
        <v>0</v>
      </c>
    </row>
    <row r="34" spans="1:8" ht="24.75" customHeight="1">
      <c r="A34" s="20" t="s">
        <v>41</v>
      </c>
      <c r="B34" s="14">
        <v>29</v>
      </c>
      <c r="C34" s="15">
        <v>226814</v>
      </c>
      <c r="D34" s="15">
        <f>D5-D29</f>
        <v>264393.79999999981</v>
      </c>
      <c r="E34" s="15">
        <f>E5-E29</f>
        <v>238001.20000000019</v>
      </c>
      <c r="F34" s="15">
        <f t="shared" si="1"/>
        <v>90.017693304457353</v>
      </c>
      <c r="G34" s="15">
        <f t="shared" si="2"/>
        <v>104.93232340155379</v>
      </c>
    </row>
    <row r="35" spans="1:8" ht="20.25" customHeight="1">
      <c r="A35" s="22" t="s">
        <v>42</v>
      </c>
      <c r="B35" s="23">
        <v>30</v>
      </c>
      <c r="C35" s="18">
        <v>235348.4</v>
      </c>
      <c r="D35" s="26">
        <v>96600</v>
      </c>
      <c r="E35" s="26">
        <v>76019.399999999994</v>
      </c>
      <c r="F35" s="24">
        <f t="shared" si="1"/>
        <v>78.695031055900614</v>
      </c>
      <c r="G35" s="24">
        <f t="shared" si="2"/>
        <v>32.300793207007139</v>
      </c>
      <c r="H35" s="27"/>
    </row>
    <row r="36" spans="1:8" ht="18.75" customHeight="1">
      <c r="A36" s="28" t="s">
        <v>43</v>
      </c>
      <c r="B36" s="29">
        <v>31</v>
      </c>
      <c r="C36" s="30">
        <v>462162.4</v>
      </c>
      <c r="D36" s="30">
        <f>D34+D35</f>
        <v>360993.79999999981</v>
      </c>
      <c r="E36" s="30">
        <f>E34+E35</f>
        <v>314020.60000000021</v>
      </c>
      <c r="F36" s="30">
        <f t="shared" si="1"/>
        <v>86.987809762937857</v>
      </c>
      <c r="G36" s="30">
        <f t="shared" si="2"/>
        <v>67.945942811444681</v>
      </c>
    </row>
    <row r="37" spans="1:8" ht="30.75" customHeight="1">
      <c r="A37" s="303" t="s">
        <v>44</v>
      </c>
      <c r="B37" s="303"/>
      <c r="C37" s="303"/>
      <c r="D37" s="303"/>
      <c r="E37" s="303"/>
      <c r="F37" s="303"/>
      <c r="G37" s="303"/>
    </row>
    <row r="38" spans="1:8">
      <c r="A38" s="32"/>
      <c r="B38" s="32"/>
      <c r="C38" s="32"/>
      <c r="E38" s="32"/>
      <c r="F38" s="32"/>
      <c r="G38" s="32"/>
    </row>
    <row r="39" spans="1:8" ht="23.25" customHeight="1">
      <c r="D39" s="34"/>
      <c r="E39" s="34"/>
    </row>
    <row r="40" spans="1:8" ht="10.5" customHeight="1">
      <c r="D40" s="34"/>
      <c r="E40" s="34"/>
    </row>
    <row r="41" spans="1:8" ht="38.25" customHeight="1">
      <c r="C41" s="34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34" sqref="C34"/>
    </sheetView>
  </sheetViews>
  <sheetFormatPr defaultRowHeight="15"/>
  <cols>
    <col min="2" max="2" width="13.85546875" customWidth="1"/>
  </cols>
  <sheetData>
    <row r="1" spans="1:10">
      <c r="A1" s="365" t="s">
        <v>248</v>
      </c>
      <c r="B1" s="365"/>
      <c r="C1" s="365"/>
      <c r="D1" s="365"/>
      <c r="E1" s="365"/>
      <c r="F1" s="365"/>
      <c r="G1" s="366"/>
      <c r="H1" s="366"/>
      <c r="I1" s="366"/>
      <c r="J1" s="366"/>
    </row>
    <row r="2" spans="1:10">
      <c r="A2" s="160"/>
      <c r="B2" s="160"/>
      <c r="C2" s="160"/>
      <c r="D2" s="25"/>
      <c r="E2" s="25"/>
      <c r="F2" s="25"/>
      <c r="G2" s="25"/>
      <c r="H2" s="25"/>
      <c r="I2" s="25"/>
      <c r="J2" s="25"/>
    </row>
    <row r="3" spans="1:10">
      <c r="A3" s="367"/>
      <c r="B3" s="367"/>
      <c r="C3" s="368" t="s">
        <v>249</v>
      </c>
      <c r="D3" s="369" t="s">
        <v>250</v>
      </c>
      <c r="E3" s="370" t="s">
        <v>251</v>
      </c>
      <c r="F3" s="371"/>
      <c r="G3" s="371"/>
      <c r="H3" s="371"/>
      <c r="I3" s="371"/>
      <c r="J3" s="372"/>
    </row>
    <row r="4" spans="1:10">
      <c r="A4" s="367"/>
      <c r="B4" s="367"/>
      <c r="C4" s="368"/>
      <c r="D4" s="369"/>
      <c r="E4" s="161" t="s">
        <v>252</v>
      </c>
      <c r="F4" s="162" t="s">
        <v>253</v>
      </c>
      <c r="G4" s="162" t="s">
        <v>254</v>
      </c>
      <c r="H4" s="162" t="s">
        <v>255</v>
      </c>
      <c r="I4" s="162" t="s">
        <v>256</v>
      </c>
      <c r="J4" s="163" t="s">
        <v>257</v>
      </c>
    </row>
    <row r="5" spans="1:10">
      <c r="A5" s="164" t="s">
        <v>258</v>
      </c>
      <c r="B5" s="164"/>
      <c r="C5" s="164"/>
      <c r="D5" s="147"/>
      <c r="E5" s="165"/>
      <c r="F5" s="165"/>
      <c r="G5" s="165"/>
      <c r="H5" s="165"/>
      <c r="I5" s="165"/>
      <c r="J5" s="165"/>
    </row>
    <row r="6" spans="1:10">
      <c r="A6" s="164" t="s">
        <v>259</v>
      </c>
      <c r="B6" s="164"/>
      <c r="C6" s="164"/>
      <c r="D6" s="147"/>
      <c r="E6" s="147"/>
      <c r="F6" s="147"/>
      <c r="G6" s="147"/>
      <c r="H6" s="147"/>
      <c r="I6" s="147"/>
      <c r="J6" s="147"/>
    </row>
    <row r="7" spans="1:10">
      <c r="A7" s="363" t="s">
        <v>260</v>
      </c>
      <c r="B7" s="147" t="s">
        <v>261</v>
      </c>
      <c r="C7" s="147" t="s">
        <v>262</v>
      </c>
      <c r="D7" s="166">
        <v>1386.4583</v>
      </c>
      <c r="E7" s="166">
        <v>1257.6923000000002</v>
      </c>
      <c r="F7" s="166">
        <v>1257.6923000000002</v>
      </c>
      <c r="G7" s="166">
        <v>1374.1818000000001</v>
      </c>
      <c r="H7" s="166">
        <v>1374.1818000000001</v>
      </c>
      <c r="I7" s="166">
        <v>1374.1818000000001</v>
      </c>
      <c r="J7" s="166">
        <v>1394.8</v>
      </c>
    </row>
    <row r="8" spans="1:10">
      <c r="A8" s="363"/>
      <c r="B8" s="147" t="s">
        <v>263</v>
      </c>
      <c r="C8" s="147" t="s">
        <v>262</v>
      </c>
      <c r="D8" s="166">
        <v>1139.5833</v>
      </c>
      <c r="E8" s="166">
        <v>1036.9231</v>
      </c>
      <c r="F8" s="166">
        <v>1036.9231</v>
      </c>
      <c r="G8" s="166">
        <v>1115</v>
      </c>
      <c r="H8" s="166">
        <v>1115</v>
      </c>
      <c r="I8" s="166">
        <v>1115</v>
      </c>
      <c r="J8" s="166">
        <v>1156.3</v>
      </c>
    </row>
    <row r="9" spans="1:10">
      <c r="A9" s="363" t="s">
        <v>264</v>
      </c>
      <c r="B9" s="147" t="s">
        <v>261</v>
      </c>
      <c r="C9" s="147" t="s">
        <v>262</v>
      </c>
      <c r="D9" s="166">
        <v>817</v>
      </c>
      <c r="E9" s="166">
        <v>679.23080000000004</v>
      </c>
      <c r="F9" s="166">
        <v>679.23080000000004</v>
      </c>
      <c r="G9" s="166">
        <v>823.44</v>
      </c>
      <c r="H9" s="166">
        <v>823.44</v>
      </c>
      <c r="I9" s="166">
        <v>823.44</v>
      </c>
      <c r="J9" s="166">
        <v>817</v>
      </c>
    </row>
    <row r="10" spans="1:10">
      <c r="A10" s="363"/>
      <c r="B10" s="147" t="s">
        <v>263</v>
      </c>
      <c r="C10" s="147" t="s">
        <v>262</v>
      </c>
      <c r="D10" s="166">
        <v>790.90909999999997</v>
      </c>
      <c r="E10" s="166">
        <v>707.69230000000005</v>
      </c>
      <c r="F10" s="166">
        <v>707.69230000000005</v>
      </c>
      <c r="G10" s="166">
        <v>801.5</v>
      </c>
      <c r="H10" s="166">
        <v>801.5</v>
      </c>
      <c r="I10" s="166">
        <v>801.5</v>
      </c>
      <c r="J10" s="166">
        <v>790.9</v>
      </c>
    </row>
    <row r="11" spans="1:10">
      <c r="A11" s="155" t="s">
        <v>265</v>
      </c>
      <c r="B11" s="147"/>
      <c r="C11" s="147"/>
      <c r="D11" s="167"/>
      <c r="E11" s="167"/>
      <c r="F11" s="167"/>
      <c r="G11" s="167"/>
      <c r="H11" s="167"/>
      <c r="I11" s="167"/>
      <c r="J11" s="167"/>
    </row>
    <row r="12" spans="1:10">
      <c r="A12" s="363" t="s">
        <v>260</v>
      </c>
      <c r="B12" s="147" t="s">
        <v>261</v>
      </c>
      <c r="C12" s="147" t="s">
        <v>262</v>
      </c>
      <c r="D12" s="166">
        <v>982.14290000000005</v>
      </c>
      <c r="E12" s="168">
        <v>888</v>
      </c>
      <c r="F12" s="168">
        <v>888</v>
      </c>
      <c r="G12" s="168">
        <v>996.15380000000005</v>
      </c>
      <c r="H12" s="168">
        <v>996.15380000000005</v>
      </c>
      <c r="I12" s="168">
        <v>996.15380000000005</v>
      </c>
      <c r="J12" s="166">
        <v>967.9</v>
      </c>
    </row>
    <row r="13" spans="1:10">
      <c r="A13" s="363"/>
      <c r="B13" s="147" t="s">
        <v>263</v>
      </c>
      <c r="C13" s="147" t="s">
        <v>262</v>
      </c>
      <c r="D13" s="166">
        <v>926.92309999999998</v>
      </c>
      <c r="E13" s="168">
        <v>811.5385</v>
      </c>
      <c r="F13" s="168">
        <v>811.5385</v>
      </c>
      <c r="G13" s="168">
        <v>958.33330000000001</v>
      </c>
      <c r="H13" s="168">
        <v>958.33330000000001</v>
      </c>
      <c r="I13" s="168">
        <v>958.33330000000001</v>
      </c>
      <c r="J13" s="166">
        <v>926.9</v>
      </c>
    </row>
    <row r="14" spans="1:10">
      <c r="A14" s="363" t="s">
        <v>264</v>
      </c>
      <c r="B14" s="147" t="s">
        <v>261</v>
      </c>
      <c r="C14" s="147" t="s">
        <v>262</v>
      </c>
      <c r="D14" s="166">
        <v>709.23080000000004</v>
      </c>
      <c r="E14" s="168">
        <v>596.15380000000005</v>
      </c>
      <c r="F14" s="168">
        <v>596.15380000000005</v>
      </c>
      <c r="G14" s="168">
        <v>758.16669999999999</v>
      </c>
      <c r="H14" s="168">
        <v>758.16669999999999</v>
      </c>
      <c r="I14" s="168">
        <v>758.16669999999999</v>
      </c>
      <c r="J14" s="166">
        <v>701.5</v>
      </c>
    </row>
    <row r="15" spans="1:10">
      <c r="A15" s="363"/>
      <c r="B15" s="147" t="s">
        <v>263</v>
      </c>
      <c r="C15" s="147" t="s">
        <v>262</v>
      </c>
      <c r="D15" s="166">
        <v>708.07690000000002</v>
      </c>
      <c r="E15" s="168">
        <v>573.07690000000002</v>
      </c>
      <c r="F15" s="168">
        <v>573.07690000000002</v>
      </c>
      <c r="G15" s="168">
        <v>775.72730000000001</v>
      </c>
      <c r="H15" s="168">
        <v>775.72730000000001</v>
      </c>
      <c r="I15" s="168">
        <v>775.72730000000001</v>
      </c>
      <c r="J15" s="166">
        <v>696.5</v>
      </c>
    </row>
    <row r="16" spans="1:10">
      <c r="A16" s="155" t="s">
        <v>266</v>
      </c>
      <c r="B16" s="147"/>
      <c r="C16" s="147"/>
      <c r="D16" s="167"/>
      <c r="E16" s="167"/>
      <c r="F16" s="167"/>
      <c r="G16" s="167"/>
      <c r="H16" s="167"/>
      <c r="I16" s="167"/>
      <c r="J16" s="167"/>
    </row>
    <row r="17" spans="1:10">
      <c r="A17" s="363" t="s">
        <v>267</v>
      </c>
      <c r="B17" s="147" t="s">
        <v>261</v>
      </c>
      <c r="C17" s="147" t="s">
        <v>262</v>
      </c>
      <c r="D17" s="168">
        <v>1300</v>
      </c>
      <c r="E17" s="168">
        <v>1242.3076999999998</v>
      </c>
      <c r="F17" s="168">
        <v>1242.3076999999998</v>
      </c>
      <c r="G17" s="168">
        <v>1331.9167</v>
      </c>
      <c r="H17" s="168">
        <v>1331.9167</v>
      </c>
      <c r="I17" s="168">
        <v>1331.9167</v>
      </c>
      <c r="J17" s="168">
        <v>1300</v>
      </c>
    </row>
    <row r="18" spans="1:10">
      <c r="A18" s="363"/>
      <c r="B18" s="147" t="s">
        <v>263</v>
      </c>
      <c r="C18" s="147" t="s">
        <v>262</v>
      </c>
      <c r="D18" s="168">
        <v>1152.0999999999999</v>
      </c>
      <c r="E18" s="168">
        <v>1125</v>
      </c>
      <c r="F18" s="168">
        <v>1125</v>
      </c>
      <c r="G18" s="168">
        <v>1201.4545000000001</v>
      </c>
      <c r="H18" s="168">
        <v>1201.4545000000001</v>
      </c>
      <c r="I18" s="168">
        <v>1201.4545000000001</v>
      </c>
      <c r="J18" s="168">
        <v>1152.0999999999999</v>
      </c>
    </row>
    <row r="19" spans="1:10">
      <c r="A19" s="363" t="s">
        <v>264</v>
      </c>
      <c r="B19" s="147" t="s">
        <v>261</v>
      </c>
      <c r="C19" s="147" t="s">
        <v>262</v>
      </c>
      <c r="D19" s="168">
        <v>933.3</v>
      </c>
      <c r="E19" s="168">
        <v>792.30769999999995</v>
      </c>
      <c r="F19" s="168">
        <v>792.30769999999995</v>
      </c>
      <c r="G19" s="168">
        <v>937.8818</v>
      </c>
      <c r="H19" s="168">
        <v>937.8818</v>
      </c>
      <c r="I19" s="168">
        <v>937.8818</v>
      </c>
      <c r="J19" s="168">
        <v>933.3</v>
      </c>
    </row>
    <row r="20" spans="1:10">
      <c r="A20" s="363"/>
      <c r="B20" s="147" t="s">
        <v>263</v>
      </c>
      <c r="C20" s="147" t="s">
        <v>262</v>
      </c>
      <c r="D20" s="168">
        <v>830.8</v>
      </c>
      <c r="E20" s="168">
        <v>761.5385</v>
      </c>
      <c r="F20" s="168">
        <v>761.5385</v>
      </c>
      <c r="G20" s="168">
        <v>878.79090000000008</v>
      </c>
      <c r="H20" s="168">
        <v>878.79090000000008</v>
      </c>
      <c r="I20" s="168">
        <v>878.79090000000008</v>
      </c>
      <c r="J20" s="168">
        <v>830.8</v>
      </c>
    </row>
    <row r="21" spans="1:10">
      <c r="A21" s="363" t="s">
        <v>268</v>
      </c>
      <c r="B21" s="147" t="s">
        <v>261</v>
      </c>
      <c r="C21" s="147" t="s">
        <v>262</v>
      </c>
      <c r="D21" s="168">
        <v>212.33329999999998</v>
      </c>
      <c r="E21" s="168">
        <v>197.33329999999998</v>
      </c>
      <c r="F21" s="168">
        <v>197.33329999999998</v>
      </c>
      <c r="G21" s="168">
        <v>220.5333</v>
      </c>
      <c r="H21" s="168">
        <v>220.5333</v>
      </c>
      <c r="I21" s="168">
        <v>220.5333</v>
      </c>
      <c r="J21" s="168">
        <v>212.3</v>
      </c>
    </row>
    <row r="22" spans="1:10">
      <c r="A22" s="363"/>
      <c r="B22" s="147" t="s">
        <v>263</v>
      </c>
      <c r="C22" s="147" t="s">
        <v>262</v>
      </c>
      <c r="D22" s="168">
        <v>159.6429</v>
      </c>
      <c r="E22" s="168">
        <v>162</v>
      </c>
      <c r="F22" s="168">
        <v>162</v>
      </c>
      <c r="G22" s="168">
        <v>159.36150000000001</v>
      </c>
      <c r="H22" s="168">
        <v>159.36150000000001</v>
      </c>
      <c r="I22" s="168">
        <v>159.36150000000001</v>
      </c>
      <c r="J22" s="168">
        <v>159.6</v>
      </c>
    </row>
    <row r="23" spans="1:10">
      <c r="A23" s="363" t="s">
        <v>269</v>
      </c>
      <c r="B23" s="147" t="s">
        <v>261</v>
      </c>
      <c r="C23" s="147" t="s">
        <v>262</v>
      </c>
      <c r="D23" s="168">
        <v>151.07139999999998</v>
      </c>
      <c r="E23" s="168">
        <v>141.33329999999998</v>
      </c>
      <c r="F23" s="168">
        <v>141.33329999999998</v>
      </c>
      <c r="G23" s="168">
        <v>160.41670000000002</v>
      </c>
      <c r="H23" s="168">
        <v>160.41670000000002</v>
      </c>
      <c r="I23" s="168">
        <v>160.41670000000002</v>
      </c>
      <c r="J23" s="168">
        <v>151.1</v>
      </c>
    </row>
    <row r="24" spans="1:10">
      <c r="A24" s="363"/>
      <c r="B24" s="147" t="s">
        <v>263</v>
      </c>
      <c r="C24" s="147" t="s">
        <v>262</v>
      </c>
      <c r="D24" s="168">
        <v>108.54169999999999</v>
      </c>
      <c r="E24" s="168">
        <v>105.33330000000001</v>
      </c>
      <c r="F24" s="168">
        <v>105.33330000000001</v>
      </c>
      <c r="G24" s="168">
        <v>116.66669999999999</v>
      </c>
      <c r="H24" s="168">
        <v>116.66669999999999</v>
      </c>
      <c r="I24" s="168">
        <v>116.66669999999999</v>
      </c>
      <c r="J24" s="168">
        <v>108.5</v>
      </c>
    </row>
    <row r="25" spans="1:10">
      <c r="A25" s="164" t="s">
        <v>270</v>
      </c>
      <c r="B25" s="169"/>
      <c r="C25" s="169"/>
      <c r="D25" s="170"/>
      <c r="E25" s="170"/>
      <c r="F25" s="170"/>
      <c r="G25" s="170"/>
      <c r="H25" s="170"/>
      <c r="I25" s="170"/>
      <c r="J25" s="170"/>
    </row>
    <row r="26" spans="1:10">
      <c r="A26" s="364" t="s">
        <v>271</v>
      </c>
      <c r="B26" s="364"/>
      <c r="C26" s="147" t="s">
        <v>272</v>
      </c>
      <c r="D26" s="170" t="s">
        <v>211</v>
      </c>
      <c r="E26" s="170" t="s">
        <v>211</v>
      </c>
      <c r="F26" s="170" t="s">
        <v>211</v>
      </c>
      <c r="G26" s="170" t="s">
        <v>211</v>
      </c>
      <c r="H26" s="170" t="s">
        <v>211</v>
      </c>
      <c r="I26" s="170" t="s">
        <v>211</v>
      </c>
      <c r="J26" s="170" t="s">
        <v>211</v>
      </c>
    </row>
    <row r="27" spans="1:10">
      <c r="A27" s="364" t="s">
        <v>273</v>
      </c>
      <c r="B27" s="364"/>
      <c r="C27" s="147" t="s">
        <v>272</v>
      </c>
      <c r="D27" s="171" t="s">
        <v>211</v>
      </c>
      <c r="E27" s="171">
        <v>55.3</v>
      </c>
      <c r="F27" s="171">
        <v>58.7</v>
      </c>
      <c r="G27" s="171">
        <v>85</v>
      </c>
      <c r="H27" s="171">
        <v>75</v>
      </c>
      <c r="I27" s="171">
        <v>65</v>
      </c>
      <c r="J27" s="171" t="s">
        <v>211</v>
      </c>
    </row>
    <row r="28" spans="1:10">
      <c r="A28" s="364" t="s">
        <v>274</v>
      </c>
      <c r="B28" s="364"/>
      <c r="C28" s="158" t="s">
        <v>275</v>
      </c>
      <c r="D28" s="171">
        <v>15</v>
      </c>
      <c r="E28" s="171">
        <v>17.3</v>
      </c>
      <c r="F28" s="171">
        <v>17.3</v>
      </c>
      <c r="G28" s="171">
        <v>16.3</v>
      </c>
      <c r="H28" s="171">
        <v>16.3</v>
      </c>
      <c r="I28" s="171">
        <v>18</v>
      </c>
      <c r="J28" s="171">
        <v>16.3</v>
      </c>
    </row>
    <row r="29" spans="1:10">
      <c r="A29" s="364" t="s">
        <v>276</v>
      </c>
      <c r="B29" s="364"/>
      <c r="C29" s="158" t="s">
        <v>275</v>
      </c>
      <c r="D29" s="171">
        <v>33</v>
      </c>
      <c r="E29" s="171">
        <v>30</v>
      </c>
      <c r="F29" s="171">
        <v>30</v>
      </c>
      <c r="G29" s="171">
        <v>25.7</v>
      </c>
      <c r="H29" s="171">
        <v>25.7</v>
      </c>
      <c r="I29" s="171">
        <v>25.7</v>
      </c>
      <c r="J29" s="171">
        <v>40</v>
      </c>
    </row>
    <row r="30" spans="1:10" ht="21.75" customHeight="1">
      <c r="A30" s="363" t="s">
        <v>277</v>
      </c>
      <c r="B30" s="363"/>
      <c r="C30" s="172" t="s">
        <v>275</v>
      </c>
      <c r="D30" s="171">
        <v>23.3</v>
      </c>
      <c r="E30" s="171">
        <v>26.6</v>
      </c>
      <c r="F30" s="171">
        <v>26</v>
      </c>
      <c r="G30" s="171">
        <v>25</v>
      </c>
      <c r="H30" s="171">
        <v>25</v>
      </c>
      <c r="I30" s="171">
        <v>25</v>
      </c>
      <c r="J30" s="171">
        <v>25</v>
      </c>
    </row>
    <row r="31" spans="1:10" ht="26.25" customHeight="1">
      <c r="A31" s="363" t="s">
        <v>278</v>
      </c>
      <c r="B31" s="363"/>
      <c r="C31" s="172" t="s">
        <v>275</v>
      </c>
      <c r="D31" s="171">
        <v>33.299999999999997</v>
      </c>
      <c r="E31" s="171">
        <v>27.6</v>
      </c>
      <c r="F31" s="171">
        <v>31.7</v>
      </c>
      <c r="G31" s="171">
        <v>30</v>
      </c>
      <c r="H31" s="171">
        <v>30</v>
      </c>
      <c r="I31" s="171">
        <v>30</v>
      </c>
      <c r="J31" s="171">
        <v>41.7</v>
      </c>
    </row>
    <row r="32" spans="1:10" ht="22.5" customHeight="1">
      <c r="A32" s="363" t="s">
        <v>279</v>
      </c>
      <c r="B32" s="363"/>
      <c r="C32" s="172" t="s">
        <v>275</v>
      </c>
      <c r="D32" s="171">
        <v>6.7</v>
      </c>
      <c r="E32" s="171">
        <v>10</v>
      </c>
      <c r="F32" s="171">
        <v>8</v>
      </c>
      <c r="G32" s="171">
        <v>5</v>
      </c>
      <c r="H32" s="171">
        <v>5</v>
      </c>
      <c r="I32" s="171">
        <v>5</v>
      </c>
      <c r="J32" s="171">
        <v>5</v>
      </c>
    </row>
    <row r="33" spans="1:10">
      <c r="A33" s="363" t="s">
        <v>280</v>
      </c>
      <c r="B33" s="363"/>
      <c r="C33" s="173" t="s">
        <v>275</v>
      </c>
      <c r="D33" s="171">
        <v>21.3</v>
      </c>
      <c r="E33" s="171">
        <v>30</v>
      </c>
      <c r="F33" s="171">
        <v>32</v>
      </c>
      <c r="G33" s="171">
        <v>31.3</v>
      </c>
      <c r="H33" s="171" t="s">
        <v>211</v>
      </c>
      <c r="I33" s="171" t="s">
        <v>211</v>
      </c>
      <c r="J33" s="171">
        <v>25</v>
      </c>
    </row>
  </sheetData>
  <mergeCells count="21">
    <mergeCell ref="A21:A22"/>
    <mergeCell ref="A1:J1"/>
    <mergeCell ref="A3:B4"/>
    <mergeCell ref="C3:C4"/>
    <mergeCell ref="D3:D4"/>
    <mergeCell ref="E3:J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P17" sqref="P17"/>
    </sheetView>
  </sheetViews>
  <sheetFormatPr defaultRowHeight="15"/>
  <sheetData>
    <row r="1" spans="1:13" ht="15.75">
      <c r="A1" s="373" t="s">
        <v>281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>
      <c r="A2" s="62" t="s">
        <v>282</v>
      </c>
      <c r="B2" s="62"/>
      <c r="C2" s="62"/>
      <c r="D2" s="174"/>
      <c r="E2" s="174"/>
      <c r="F2" s="174"/>
      <c r="G2" s="174"/>
      <c r="H2" s="174"/>
      <c r="I2" s="174"/>
      <c r="J2" s="174"/>
      <c r="K2" s="174"/>
      <c r="L2" s="174"/>
      <c r="M2" s="65"/>
    </row>
    <row r="3" spans="1:13">
      <c r="A3" s="320" t="s">
        <v>283</v>
      </c>
      <c r="B3" s="374" t="s">
        <v>284</v>
      </c>
      <c r="C3" s="374"/>
      <c r="D3" s="374" t="s">
        <v>285</v>
      </c>
      <c r="E3" s="374"/>
      <c r="F3" s="374" t="s">
        <v>286</v>
      </c>
      <c r="G3" s="374"/>
      <c r="H3" s="375" t="s">
        <v>287</v>
      </c>
      <c r="I3" s="376"/>
      <c r="J3" s="374" t="s">
        <v>288</v>
      </c>
      <c r="K3" s="374"/>
      <c r="L3" s="374" t="s">
        <v>289</v>
      </c>
      <c r="M3" s="374"/>
    </row>
    <row r="4" spans="1:13">
      <c r="A4" s="296"/>
      <c r="B4" s="175">
        <v>2014</v>
      </c>
      <c r="C4" s="175">
        <v>2015</v>
      </c>
      <c r="D4" s="175">
        <v>2014</v>
      </c>
      <c r="E4" s="175">
        <v>2015</v>
      </c>
      <c r="F4" s="175">
        <v>2014</v>
      </c>
      <c r="G4" s="175">
        <v>2015</v>
      </c>
      <c r="H4" s="175">
        <v>2014</v>
      </c>
      <c r="I4" s="175">
        <v>2015</v>
      </c>
      <c r="J4" s="175">
        <v>2014</v>
      </c>
      <c r="K4" s="175">
        <v>2015</v>
      </c>
      <c r="L4" s="175">
        <v>2014</v>
      </c>
      <c r="M4" s="175">
        <v>2015</v>
      </c>
    </row>
    <row r="5" spans="1:13">
      <c r="A5" s="176" t="s">
        <v>50</v>
      </c>
      <c r="B5" s="177">
        <v>0</v>
      </c>
      <c r="C5" s="178">
        <v>0</v>
      </c>
      <c r="D5" s="177">
        <v>0</v>
      </c>
      <c r="E5" s="178">
        <v>0</v>
      </c>
      <c r="F5" s="179">
        <v>0</v>
      </c>
      <c r="G5" s="180">
        <v>1</v>
      </c>
      <c r="H5" s="179">
        <v>0</v>
      </c>
      <c r="I5" s="180">
        <v>0</v>
      </c>
      <c r="J5" s="181">
        <v>0</v>
      </c>
      <c r="K5" s="181">
        <v>0</v>
      </c>
      <c r="L5" s="181">
        <v>0</v>
      </c>
      <c r="M5" s="181">
        <v>0</v>
      </c>
    </row>
    <row r="6" spans="1:13">
      <c r="A6" s="182" t="s">
        <v>290</v>
      </c>
      <c r="B6" s="183">
        <v>1</v>
      </c>
      <c r="C6" s="184">
        <v>1</v>
      </c>
      <c r="D6" s="183">
        <v>1</v>
      </c>
      <c r="E6" s="184">
        <v>1</v>
      </c>
      <c r="F6" s="185">
        <v>0</v>
      </c>
      <c r="G6" s="186">
        <v>0</v>
      </c>
      <c r="H6" s="185">
        <v>0</v>
      </c>
      <c r="I6" s="186">
        <v>0</v>
      </c>
      <c r="J6" s="186">
        <v>0</v>
      </c>
      <c r="K6" s="186">
        <v>0</v>
      </c>
      <c r="L6" s="186">
        <v>0</v>
      </c>
      <c r="M6" s="186">
        <v>0</v>
      </c>
    </row>
    <row r="7" spans="1:13">
      <c r="A7" s="182" t="s">
        <v>52</v>
      </c>
      <c r="B7" s="183">
        <v>2</v>
      </c>
      <c r="C7" s="184">
        <v>3</v>
      </c>
      <c r="D7" s="183">
        <v>2</v>
      </c>
      <c r="E7" s="184">
        <v>3</v>
      </c>
      <c r="F7" s="185">
        <v>0</v>
      </c>
      <c r="G7" s="186">
        <v>1</v>
      </c>
      <c r="H7" s="185">
        <v>0</v>
      </c>
      <c r="I7" s="186">
        <v>1</v>
      </c>
      <c r="J7" s="186">
        <v>0</v>
      </c>
      <c r="K7" s="186">
        <v>0</v>
      </c>
      <c r="L7" s="186">
        <v>0</v>
      </c>
      <c r="M7" s="186">
        <v>0</v>
      </c>
    </row>
    <row r="8" spans="1:13">
      <c r="A8" s="182" t="s">
        <v>53</v>
      </c>
      <c r="B8" s="183">
        <v>0</v>
      </c>
      <c r="C8" s="184">
        <v>0</v>
      </c>
      <c r="D8" s="183">
        <v>0</v>
      </c>
      <c r="E8" s="184">
        <v>0</v>
      </c>
      <c r="F8" s="185">
        <v>0</v>
      </c>
      <c r="G8" s="186">
        <v>0</v>
      </c>
      <c r="H8" s="185">
        <v>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</row>
    <row r="9" spans="1:13">
      <c r="A9" s="182" t="s">
        <v>54</v>
      </c>
      <c r="B9" s="183">
        <v>0</v>
      </c>
      <c r="C9" s="184">
        <v>0</v>
      </c>
      <c r="D9" s="183">
        <v>0</v>
      </c>
      <c r="E9" s="184">
        <v>0</v>
      </c>
      <c r="F9" s="185">
        <v>0</v>
      </c>
      <c r="G9" s="186">
        <v>1</v>
      </c>
      <c r="H9" s="185">
        <v>0</v>
      </c>
      <c r="I9" s="186">
        <v>0</v>
      </c>
      <c r="J9" s="186">
        <v>0</v>
      </c>
      <c r="K9" s="186">
        <v>0</v>
      </c>
      <c r="L9" s="186">
        <v>0</v>
      </c>
      <c r="M9" s="186">
        <v>0</v>
      </c>
    </row>
    <row r="10" spans="1:13">
      <c r="A10" s="182" t="s">
        <v>55</v>
      </c>
      <c r="B10" s="183">
        <v>0</v>
      </c>
      <c r="C10" s="184">
        <v>0</v>
      </c>
      <c r="D10" s="183">
        <v>0</v>
      </c>
      <c r="E10" s="184">
        <v>0</v>
      </c>
      <c r="F10" s="185">
        <v>1</v>
      </c>
      <c r="G10" s="186">
        <v>1</v>
      </c>
      <c r="H10" s="185">
        <v>1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</row>
    <row r="11" spans="1:13">
      <c r="A11" s="182" t="s">
        <v>56</v>
      </c>
      <c r="B11" s="183">
        <v>0</v>
      </c>
      <c r="C11" s="184">
        <v>0</v>
      </c>
      <c r="D11" s="183">
        <v>0</v>
      </c>
      <c r="E11" s="184">
        <v>0</v>
      </c>
      <c r="F11" s="185">
        <v>0</v>
      </c>
      <c r="G11" s="186">
        <v>2</v>
      </c>
      <c r="H11" s="185">
        <v>0</v>
      </c>
      <c r="I11" s="186">
        <v>1</v>
      </c>
      <c r="J11" s="186">
        <v>0</v>
      </c>
      <c r="K11" s="186">
        <v>0</v>
      </c>
      <c r="L11" s="186">
        <v>1</v>
      </c>
      <c r="M11" s="186">
        <v>0</v>
      </c>
    </row>
    <row r="12" spans="1:13">
      <c r="A12" s="182" t="s">
        <v>57</v>
      </c>
      <c r="B12" s="183">
        <v>0</v>
      </c>
      <c r="C12" s="184">
        <v>1</v>
      </c>
      <c r="D12" s="183">
        <v>0</v>
      </c>
      <c r="E12" s="184">
        <v>1</v>
      </c>
      <c r="F12" s="185">
        <v>0</v>
      </c>
      <c r="G12" s="186">
        <v>0</v>
      </c>
      <c r="H12" s="185">
        <v>0</v>
      </c>
      <c r="I12" s="186">
        <v>0</v>
      </c>
      <c r="J12" s="186">
        <v>0</v>
      </c>
      <c r="K12" s="186">
        <v>0</v>
      </c>
      <c r="L12" s="186">
        <v>0</v>
      </c>
      <c r="M12" s="186">
        <v>0</v>
      </c>
    </row>
    <row r="13" spans="1:13">
      <c r="A13" s="182" t="s">
        <v>58</v>
      </c>
      <c r="B13" s="183">
        <v>0</v>
      </c>
      <c r="C13" s="184">
        <v>0</v>
      </c>
      <c r="D13" s="183">
        <v>0</v>
      </c>
      <c r="E13" s="184">
        <v>0</v>
      </c>
      <c r="F13" s="185">
        <v>1</v>
      </c>
      <c r="G13" s="186">
        <v>1</v>
      </c>
      <c r="H13" s="185">
        <v>0</v>
      </c>
      <c r="I13" s="186">
        <v>0</v>
      </c>
      <c r="J13" s="187">
        <v>0</v>
      </c>
      <c r="K13" s="187">
        <v>0</v>
      </c>
      <c r="L13" s="186">
        <v>0</v>
      </c>
      <c r="M13" s="186">
        <v>0</v>
      </c>
    </row>
    <row r="14" spans="1:13">
      <c r="A14" s="182" t="s">
        <v>59</v>
      </c>
      <c r="B14" s="183">
        <v>0</v>
      </c>
      <c r="C14" s="184">
        <v>0</v>
      </c>
      <c r="D14" s="183">
        <v>0</v>
      </c>
      <c r="E14" s="184">
        <v>0</v>
      </c>
      <c r="F14" s="188">
        <v>0</v>
      </c>
      <c r="G14" s="186">
        <v>0</v>
      </c>
      <c r="H14" s="188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</row>
    <row r="15" spans="1:13">
      <c r="A15" s="182" t="s">
        <v>60</v>
      </c>
      <c r="B15" s="183">
        <v>1</v>
      </c>
      <c r="C15" s="184">
        <v>1</v>
      </c>
      <c r="D15" s="183">
        <v>1</v>
      </c>
      <c r="E15" s="184">
        <v>1</v>
      </c>
      <c r="F15" s="185">
        <v>1</v>
      </c>
      <c r="G15" s="186">
        <v>2</v>
      </c>
      <c r="H15" s="185">
        <v>0</v>
      </c>
      <c r="I15" s="186">
        <v>0</v>
      </c>
      <c r="J15" s="186">
        <v>0</v>
      </c>
      <c r="K15" s="186">
        <v>0</v>
      </c>
      <c r="L15" s="186">
        <v>0</v>
      </c>
      <c r="M15" s="186">
        <v>0</v>
      </c>
    </row>
    <row r="16" spans="1:13">
      <c r="A16" s="182" t="s">
        <v>61</v>
      </c>
      <c r="B16" s="183">
        <v>1</v>
      </c>
      <c r="C16" s="184">
        <v>2</v>
      </c>
      <c r="D16" s="183">
        <v>1</v>
      </c>
      <c r="E16" s="184">
        <v>2</v>
      </c>
      <c r="F16" s="185">
        <v>0</v>
      </c>
      <c r="G16" s="186">
        <v>2</v>
      </c>
      <c r="H16" s="185">
        <v>0</v>
      </c>
      <c r="I16" s="186">
        <v>0</v>
      </c>
      <c r="J16" s="186">
        <v>0</v>
      </c>
      <c r="K16" s="186">
        <v>0</v>
      </c>
      <c r="L16" s="186">
        <v>0</v>
      </c>
      <c r="M16" s="186">
        <v>0</v>
      </c>
    </row>
    <row r="17" spans="1:13">
      <c r="A17" s="182" t="s">
        <v>62</v>
      </c>
      <c r="B17" s="183">
        <v>6</v>
      </c>
      <c r="C17" s="184">
        <v>4</v>
      </c>
      <c r="D17" s="183">
        <v>6</v>
      </c>
      <c r="E17" s="184">
        <v>4</v>
      </c>
      <c r="F17" s="185">
        <v>1</v>
      </c>
      <c r="G17" s="186">
        <v>2</v>
      </c>
      <c r="H17" s="185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</row>
    <row r="18" spans="1:13">
      <c r="A18" s="182" t="s">
        <v>63</v>
      </c>
      <c r="B18" s="183">
        <v>75</v>
      </c>
      <c r="C18" s="184">
        <v>67</v>
      </c>
      <c r="D18" s="183">
        <v>74</v>
      </c>
      <c r="E18" s="184">
        <v>68</v>
      </c>
      <c r="F18" s="188">
        <v>7</v>
      </c>
      <c r="G18" s="186">
        <v>9</v>
      </c>
      <c r="H18" s="188">
        <v>4</v>
      </c>
      <c r="I18" s="186">
        <v>1</v>
      </c>
      <c r="J18" s="186">
        <v>1</v>
      </c>
      <c r="K18" s="186">
        <v>0</v>
      </c>
      <c r="L18" s="186">
        <v>0</v>
      </c>
      <c r="M18" s="186">
        <v>0</v>
      </c>
    </row>
    <row r="19" spans="1:13">
      <c r="A19" s="189" t="s">
        <v>64</v>
      </c>
      <c r="B19" s="190">
        <v>1</v>
      </c>
      <c r="C19" s="191">
        <v>2</v>
      </c>
      <c r="D19" s="190">
        <v>1</v>
      </c>
      <c r="E19" s="191">
        <v>2</v>
      </c>
      <c r="F19" s="188">
        <v>2</v>
      </c>
      <c r="G19" s="191">
        <v>2</v>
      </c>
      <c r="H19" s="192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</row>
    <row r="20" spans="1:13">
      <c r="A20" s="193" t="s">
        <v>66</v>
      </c>
      <c r="B20" s="190">
        <f>SUM(B5:B19)</f>
        <v>87</v>
      </c>
      <c r="C20" s="194">
        <f t="shared" ref="C20:M20" si="0">SUM(C5:C19)</f>
        <v>81</v>
      </c>
      <c r="D20" s="194">
        <f t="shared" si="0"/>
        <v>86</v>
      </c>
      <c r="E20" s="194">
        <f t="shared" si="0"/>
        <v>82</v>
      </c>
      <c r="F20" s="195">
        <f>SUM(F5:F19)</f>
        <v>13</v>
      </c>
      <c r="G20" s="194">
        <f t="shared" si="0"/>
        <v>24</v>
      </c>
      <c r="H20" s="194">
        <f t="shared" si="0"/>
        <v>5</v>
      </c>
      <c r="I20" s="194">
        <f t="shared" si="0"/>
        <v>3</v>
      </c>
      <c r="J20" s="194">
        <f t="shared" si="0"/>
        <v>1</v>
      </c>
      <c r="K20" s="194">
        <f t="shared" si="0"/>
        <v>0</v>
      </c>
      <c r="L20" s="194">
        <f t="shared" si="0"/>
        <v>1</v>
      </c>
      <c r="M20" s="196">
        <f t="shared" si="0"/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K38" sqref="K38"/>
    </sheetView>
  </sheetViews>
  <sheetFormatPr defaultRowHeight="15"/>
  <sheetData>
    <row r="1" spans="1:15">
      <c r="A1" s="379" t="s">
        <v>291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>
      <c r="A2" s="197"/>
      <c r="B2" s="198"/>
      <c r="C2" s="198"/>
      <c r="D2" s="198"/>
      <c r="E2" s="198"/>
      <c r="F2" s="198"/>
      <c r="G2" s="199"/>
      <c r="H2" s="198"/>
      <c r="I2" s="198"/>
      <c r="J2" s="198"/>
      <c r="K2" s="198"/>
      <c r="L2" s="380" t="s">
        <v>282</v>
      </c>
      <c r="M2" s="380"/>
      <c r="N2" s="198"/>
      <c r="O2" s="198"/>
    </row>
    <row r="3" spans="1:15">
      <c r="A3" s="200"/>
      <c r="B3" s="381" t="s">
        <v>292</v>
      </c>
      <c r="C3" s="382"/>
      <c r="D3" s="201"/>
      <c r="E3" s="202"/>
      <c r="F3" s="203" t="s">
        <v>293</v>
      </c>
      <c r="G3" s="203"/>
      <c r="H3" s="204" t="s">
        <v>294</v>
      </c>
      <c r="I3" s="205"/>
      <c r="J3" s="205"/>
      <c r="K3" s="205"/>
      <c r="L3" s="205"/>
      <c r="M3" s="205"/>
      <c r="N3" s="203"/>
      <c r="O3" s="202"/>
    </row>
    <row r="4" spans="1:15">
      <c r="A4" s="206" t="s">
        <v>47</v>
      </c>
      <c r="B4" s="383" t="s">
        <v>295</v>
      </c>
      <c r="C4" s="384"/>
      <c r="D4" s="383" t="s">
        <v>296</v>
      </c>
      <c r="E4" s="385"/>
      <c r="F4" s="207" t="s">
        <v>297</v>
      </c>
      <c r="G4" s="208"/>
      <c r="H4" s="381" t="s">
        <v>298</v>
      </c>
      <c r="I4" s="382"/>
      <c r="J4" s="381" t="s">
        <v>299</v>
      </c>
      <c r="K4" s="382"/>
      <c r="L4" s="381" t="s">
        <v>300</v>
      </c>
      <c r="M4" s="382"/>
      <c r="N4" s="386" t="s">
        <v>301</v>
      </c>
      <c r="O4" s="387"/>
    </row>
    <row r="5" spans="1:15">
      <c r="A5" s="206"/>
      <c r="B5" s="377" t="s">
        <v>302</v>
      </c>
      <c r="C5" s="378"/>
      <c r="D5" s="209"/>
      <c r="E5" s="210"/>
      <c r="F5" s="211" t="s">
        <v>303</v>
      </c>
      <c r="G5" s="210"/>
      <c r="H5" s="377"/>
      <c r="I5" s="378"/>
      <c r="J5" s="377" t="s">
        <v>304</v>
      </c>
      <c r="K5" s="378"/>
      <c r="L5" s="377"/>
      <c r="M5" s="378"/>
      <c r="N5" s="388"/>
      <c r="O5" s="389"/>
    </row>
    <row r="6" spans="1:15">
      <c r="A6" s="212"/>
      <c r="B6" s="212">
        <v>2014</v>
      </c>
      <c r="C6" s="212">
        <v>2015</v>
      </c>
      <c r="D6" s="213">
        <v>2014</v>
      </c>
      <c r="E6" s="212">
        <v>2015</v>
      </c>
      <c r="F6" s="212">
        <v>2014</v>
      </c>
      <c r="G6" s="212">
        <v>2015</v>
      </c>
      <c r="H6" s="212">
        <v>2014</v>
      </c>
      <c r="I6" s="212">
        <v>2015</v>
      </c>
      <c r="J6" s="212">
        <v>2014</v>
      </c>
      <c r="K6" s="212">
        <v>2015</v>
      </c>
      <c r="L6" s="212">
        <v>2014</v>
      </c>
      <c r="M6" s="212">
        <v>2015</v>
      </c>
      <c r="N6" s="212">
        <v>2014</v>
      </c>
      <c r="O6" s="212">
        <v>2015</v>
      </c>
    </row>
    <row r="7" spans="1:15">
      <c r="A7" s="214" t="s">
        <v>305</v>
      </c>
      <c r="B7" s="215">
        <v>15</v>
      </c>
      <c r="C7" s="215">
        <v>24</v>
      </c>
      <c r="D7" s="216">
        <v>294</v>
      </c>
      <c r="E7" s="214">
        <v>121</v>
      </c>
      <c r="F7" s="214">
        <v>3</v>
      </c>
      <c r="G7" s="214">
        <v>2</v>
      </c>
      <c r="H7" s="214">
        <v>0</v>
      </c>
      <c r="I7" s="214">
        <v>0</v>
      </c>
      <c r="J7" s="214">
        <v>0</v>
      </c>
      <c r="K7" s="214">
        <v>0</v>
      </c>
      <c r="L7" s="214">
        <v>1</v>
      </c>
      <c r="M7" s="214">
        <v>0</v>
      </c>
      <c r="N7" s="214">
        <v>1</v>
      </c>
      <c r="O7" s="214">
        <v>2</v>
      </c>
    </row>
    <row r="8" spans="1:15">
      <c r="A8" s="217" t="s">
        <v>306</v>
      </c>
      <c r="B8" s="218">
        <v>31</v>
      </c>
      <c r="C8" s="217">
        <v>18</v>
      </c>
      <c r="D8" s="216">
        <v>189</v>
      </c>
      <c r="E8" s="217">
        <v>111</v>
      </c>
      <c r="F8" s="217">
        <v>1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  <c r="N8" s="217">
        <v>1</v>
      </c>
      <c r="O8" s="217">
        <v>0</v>
      </c>
    </row>
    <row r="9" spans="1:15">
      <c r="A9" s="217" t="s">
        <v>307</v>
      </c>
      <c r="B9" s="217">
        <v>19</v>
      </c>
      <c r="C9" s="217">
        <v>32</v>
      </c>
      <c r="D9" s="216">
        <v>236</v>
      </c>
      <c r="E9" s="217">
        <v>362</v>
      </c>
      <c r="F9" s="217">
        <v>0</v>
      </c>
      <c r="G9" s="217">
        <v>1</v>
      </c>
      <c r="H9" s="217">
        <v>0</v>
      </c>
      <c r="I9" s="217">
        <v>1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</row>
    <row r="10" spans="1:15">
      <c r="A10" s="217" t="s">
        <v>308</v>
      </c>
      <c r="B10" s="217">
        <v>19</v>
      </c>
      <c r="C10" s="217">
        <v>13</v>
      </c>
      <c r="D10" s="216">
        <v>107</v>
      </c>
      <c r="E10" s="217">
        <v>128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</row>
    <row r="11" spans="1:15">
      <c r="A11" s="217" t="s">
        <v>309</v>
      </c>
      <c r="B11" s="217">
        <v>16</v>
      </c>
      <c r="C11" s="217">
        <v>26</v>
      </c>
      <c r="D11" s="216">
        <v>188</v>
      </c>
      <c r="E11" s="217">
        <v>238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</row>
    <row r="12" spans="1:15">
      <c r="A12" s="217" t="s">
        <v>310</v>
      </c>
      <c r="B12" s="217">
        <v>35</v>
      </c>
      <c r="C12" s="217">
        <v>25</v>
      </c>
      <c r="D12" s="216">
        <v>448</v>
      </c>
      <c r="E12" s="217">
        <v>590</v>
      </c>
      <c r="F12" s="217">
        <v>0</v>
      </c>
      <c r="G12" s="217">
        <v>1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1</v>
      </c>
      <c r="N12" s="217">
        <v>0</v>
      </c>
      <c r="O12" s="217">
        <v>0</v>
      </c>
    </row>
    <row r="13" spans="1:15">
      <c r="A13" s="217" t="s">
        <v>311</v>
      </c>
      <c r="B13" s="217">
        <v>22</v>
      </c>
      <c r="C13" s="217">
        <v>16</v>
      </c>
      <c r="D13" s="216">
        <v>450</v>
      </c>
      <c r="E13" s="217">
        <v>199</v>
      </c>
      <c r="F13" s="217">
        <v>1</v>
      </c>
      <c r="G13" s="217">
        <v>1</v>
      </c>
      <c r="H13" s="217">
        <v>0</v>
      </c>
      <c r="I13" s="217">
        <v>0</v>
      </c>
      <c r="J13" s="217">
        <v>0</v>
      </c>
      <c r="K13" s="217">
        <v>0</v>
      </c>
      <c r="L13" s="217">
        <v>1</v>
      </c>
      <c r="M13" s="217">
        <v>1</v>
      </c>
      <c r="N13" s="217">
        <v>0</v>
      </c>
      <c r="O13" s="217">
        <v>0</v>
      </c>
    </row>
    <row r="14" spans="1:15">
      <c r="A14" s="217" t="s">
        <v>312</v>
      </c>
      <c r="B14" s="217">
        <v>12</v>
      </c>
      <c r="C14" s="217">
        <v>19</v>
      </c>
      <c r="D14" s="216">
        <v>233</v>
      </c>
      <c r="E14" s="217">
        <v>325</v>
      </c>
      <c r="F14" s="217">
        <v>1</v>
      </c>
      <c r="G14" s="217">
        <v>2</v>
      </c>
      <c r="H14" s="217">
        <v>0</v>
      </c>
      <c r="I14" s="217">
        <v>0</v>
      </c>
      <c r="J14" s="217">
        <v>0</v>
      </c>
      <c r="K14" s="217">
        <v>0</v>
      </c>
      <c r="L14" s="217">
        <v>1</v>
      </c>
      <c r="M14" s="217">
        <v>0</v>
      </c>
      <c r="N14" s="217">
        <v>0</v>
      </c>
      <c r="O14" s="217">
        <v>0</v>
      </c>
    </row>
    <row r="15" spans="1:15">
      <c r="A15" s="217" t="s">
        <v>313</v>
      </c>
      <c r="B15" s="217">
        <v>24</v>
      </c>
      <c r="C15" s="217">
        <v>16</v>
      </c>
      <c r="D15" s="216">
        <v>204</v>
      </c>
      <c r="E15" s="217">
        <v>192</v>
      </c>
      <c r="F15" s="217">
        <v>1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  <c r="O15" s="217">
        <v>0</v>
      </c>
    </row>
    <row r="16" spans="1:15">
      <c r="A16" s="217" t="s">
        <v>314</v>
      </c>
      <c r="B16" s="217">
        <v>13</v>
      </c>
      <c r="C16" s="217">
        <v>25</v>
      </c>
      <c r="D16" s="216">
        <v>175</v>
      </c>
      <c r="E16" s="217">
        <v>228</v>
      </c>
      <c r="F16" s="217">
        <v>1</v>
      </c>
      <c r="G16" s="217">
        <v>2</v>
      </c>
      <c r="H16" s="217">
        <v>0</v>
      </c>
      <c r="I16" s="217">
        <v>0</v>
      </c>
      <c r="J16" s="217">
        <v>0</v>
      </c>
      <c r="K16" s="217">
        <v>0</v>
      </c>
      <c r="L16" s="217">
        <v>1</v>
      </c>
      <c r="M16" s="217">
        <v>1</v>
      </c>
      <c r="N16" s="217">
        <v>0</v>
      </c>
      <c r="O16" s="217">
        <v>1</v>
      </c>
    </row>
    <row r="17" spans="1:15">
      <c r="A17" s="217" t="s">
        <v>315</v>
      </c>
      <c r="B17" s="217">
        <v>18</v>
      </c>
      <c r="C17" s="217">
        <v>11</v>
      </c>
      <c r="D17" s="216">
        <v>330</v>
      </c>
      <c r="E17" s="217">
        <v>362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</row>
    <row r="18" spans="1:15">
      <c r="A18" s="217" t="s">
        <v>316</v>
      </c>
      <c r="B18" s="217">
        <v>25</v>
      </c>
      <c r="C18" s="217">
        <v>24</v>
      </c>
      <c r="D18" s="216">
        <v>182</v>
      </c>
      <c r="E18" s="217">
        <v>245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</row>
    <row r="19" spans="1:15">
      <c r="A19" s="217" t="s">
        <v>317</v>
      </c>
      <c r="B19" s="217">
        <v>83</v>
      </c>
      <c r="C19" s="217">
        <v>63</v>
      </c>
      <c r="D19" s="216">
        <v>1026</v>
      </c>
      <c r="E19" s="217">
        <v>897</v>
      </c>
      <c r="F19" s="217">
        <v>0</v>
      </c>
      <c r="G19" s="217">
        <v>2</v>
      </c>
      <c r="H19" s="217">
        <v>0</v>
      </c>
      <c r="I19" s="217">
        <v>1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1</v>
      </c>
    </row>
    <row r="20" spans="1:15">
      <c r="A20" s="217" t="s">
        <v>318</v>
      </c>
      <c r="B20" s="217">
        <v>323</v>
      </c>
      <c r="C20" s="217">
        <v>29</v>
      </c>
      <c r="D20" s="218">
        <v>416</v>
      </c>
      <c r="E20" s="217">
        <v>640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</row>
    <row r="21" spans="1:15">
      <c r="A21" s="219" t="s">
        <v>319</v>
      </c>
      <c r="B21" s="217">
        <v>513</v>
      </c>
      <c r="C21" s="217">
        <v>617</v>
      </c>
      <c r="D21" s="218">
        <v>8679</v>
      </c>
      <c r="E21" s="217">
        <v>9490</v>
      </c>
      <c r="F21" s="217">
        <v>52</v>
      </c>
      <c r="G21" s="217">
        <v>21</v>
      </c>
      <c r="H21" s="217">
        <v>0</v>
      </c>
      <c r="I21" s="217">
        <v>0</v>
      </c>
      <c r="J21" s="217">
        <v>0</v>
      </c>
      <c r="K21" s="217">
        <v>0</v>
      </c>
      <c r="L21" s="217">
        <v>4</v>
      </c>
      <c r="M21" s="217">
        <v>5</v>
      </c>
      <c r="N21" s="217">
        <v>7</v>
      </c>
      <c r="O21" s="217">
        <v>6</v>
      </c>
    </row>
    <row r="22" spans="1:15">
      <c r="A22" s="217" t="s">
        <v>320</v>
      </c>
      <c r="B22" s="217">
        <v>42</v>
      </c>
      <c r="C22" s="217">
        <v>54</v>
      </c>
      <c r="D22" s="218">
        <v>62</v>
      </c>
      <c r="E22" s="217">
        <v>76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</row>
    <row r="23" spans="1:15">
      <c r="A23" s="217" t="s">
        <v>321</v>
      </c>
      <c r="B23" s="217">
        <v>23</v>
      </c>
      <c r="C23" s="217">
        <v>34</v>
      </c>
      <c r="D23" s="218">
        <v>36</v>
      </c>
      <c r="E23" s="217">
        <v>36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</row>
    <row r="24" spans="1:15">
      <c r="A24" s="217" t="s">
        <v>322</v>
      </c>
      <c r="B24" s="217">
        <v>89</v>
      </c>
      <c r="C24" s="217">
        <v>52</v>
      </c>
      <c r="D24" s="218">
        <v>250</v>
      </c>
      <c r="E24" s="217">
        <v>281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</row>
    <row r="25" spans="1:15">
      <c r="A25" s="220" t="s">
        <v>66</v>
      </c>
      <c r="B25" s="220">
        <f t="shared" ref="B25:O25" si="0">SUM(B7:B24)</f>
        <v>1322</v>
      </c>
      <c r="C25" s="220">
        <f t="shared" si="0"/>
        <v>1098</v>
      </c>
      <c r="D25" s="220">
        <f t="shared" si="0"/>
        <v>13505</v>
      </c>
      <c r="E25" s="220">
        <f t="shared" si="0"/>
        <v>14521</v>
      </c>
      <c r="F25" s="220">
        <f t="shared" si="0"/>
        <v>60</v>
      </c>
      <c r="G25" s="220">
        <f t="shared" si="0"/>
        <v>32</v>
      </c>
      <c r="H25" s="220">
        <f t="shared" si="0"/>
        <v>0</v>
      </c>
      <c r="I25" s="220">
        <f t="shared" si="0"/>
        <v>2</v>
      </c>
      <c r="J25" s="220">
        <f t="shared" si="0"/>
        <v>0</v>
      </c>
      <c r="K25" s="220">
        <f t="shared" si="0"/>
        <v>0</v>
      </c>
      <c r="L25" s="220">
        <f t="shared" si="0"/>
        <v>8</v>
      </c>
      <c r="M25" s="220">
        <f t="shared" si="0"/>
        <v>8</v>
      </c>
      <c r="N25" s="220">
        <f t="shared" si="0"/>
        <v>9</v>
      </c>
      <c r="O25" s="220">
        <f t="shared" si="0"/>
        <v>10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L27" sqref="L27"/>
    </sheetView>
  </sheetViews>
  <sheetFormatPr defaultRowHeight="15"/>
  <cols>
    <col min="2" max="2" width="34.42578125" customWidth="1"/>
  </cols>
  <sheetData>
    <row r="1" spans="1:10">
      <c r="A1" s="397" t="s">
        <v>323</v>
      </c>
      <c r="B1" s="397"/>
      <c r="C1" s="397"/>
      <c r="D1" s="397"/>
      <c r="E1" s="397"/>
      <c r="F1" s="397"/>
      <c r="G1" s="397"/>
      <c r="H1" s="397"/>
      <c r="I1" s="397"/>
      <c r="J1" s="221"/>
    </row>
    <row r="2" spans="1:10">
      <c r="A2" s="222"/>
      <c r="B2" s="223" t="s">
        <v>282</v>
      </c>
      <c r="C2" s="222"/>
      <c r="D2" s="222"/>
      <c r="E2" s="222"/>
      <c r="F2" s="222"/>
      <c r="G2" s="222"/>
      <c r="H2" s="222"/>
      <c r="I2" s="224"/>
      <c r="J2" s="221"/>
    </row>
    <row r="3" spans="1:10">
      <c r="A3" s="398"/>
      <c r="B3" s="398"/>
      <c r="C3" s="400" t="s">
        <v>324</v>
      </c>
      <c r="D3" s="401"/>
      <c r="E3" s="402" t="s">
        <v>325</v>
      </c>
      <c r="F3" s="403"/>
      <c r="G3" s="402" t="s">
        <v>153</v>
      </c>
      <c r="H3" s="403"/>
      <c r="I3" s="390" t="s">
        <v>326</v>
      </c>
      <c r="J3" s="390" t="s">
        <v>327</v>
      </c>
    </row>
    <row r="4" spans="1:10" ht="25.5">
      <c r="A4" s="399"/>
      <c r="B4" s="399"/>
      <c r="C4" s="225" t="s">
        <v>328</v>
      </c>
      <c r="D4" s="225" t="s">
        <v>329</v>
      </c>
      <c r="E4" s="225" t="s">
        <v>328</v>
      </c>
      <c r="F4" s="225" t="s">
        <v>329</v>
      </c>
      <c r="G4" s="225" t="s">
        <v>328</v>
      </c>
      <c r="H4" s="225" t="s">
        <v>329</v>
      </c>
      <c r="I4" s="391"/>
      <c r="J4" s="391"/>
    </row>
    <row r="5" spans="1:10">
      <c r="A5" s="392" t="s">
        <v>330</v>
      </c>
      <c r="B5" s="393"/>
      <c r="C5" s="226">
        <f t="shared" ref="C5:H5" si="0">SUM(C6:C22)</f>
        <v>31</v>
      </c>
      <c r="D5" s="227">
        <f t="shared" si="0"/>
        <v>100</v>
      </c>
      <c r="E5" s="228">
        <f t="shared" si="0"/>
        <v>60</v>
      </c>
      <c r="F5" s="227">
        <f t="shared" si="0"/>
        <v>100</v>
      </c>
      <c r="G5" s="228">
        <f t="shared" si="0"/>
        <v>32</v>
      </c>
      <c r="H5" s="227">
        <f t="shared" si="0"/>
        <v>100</v>
      </c>
      <c r="I5" s="227">
        <f>SUM(G5/E5*100)</f>
        <v>53.333333333333336</v>
      </c>
      <c r="J5" s="229">
        <f t="shared" ref="J5:J10" si="1">SUM(G5/C5*100)</f>
        <v>103.2258064516129</v>
      </c>
    </row>
    <row r="6" spans="1:10" ht="14.25" customHeight="1">
      <c r="A6" s="394" t="s">
        <v>331</v>
      </c>
      <c r="B6" s="230" t="s">
        <v>332</v>
      </c>
      <c r="C6" s="228">
        <v>4</v>
      </c>
      <c r="D6" s="227">
        <f>C6/C5*100</f>
        <v>12.903225806451612</v>
      </c>
      <c r="E6" s="228">
        <v>0</v>
      </c>
      <c r="F6" s="227">
        <f>E6/E5*100</f>
        <v>0</v>
      </c>
      <c r="G6" s="228">
        <v>0</v>
      </c>
      <c r="H6" s="227">
        <f>G6/G5*100</f>
        <v>0</v>
      </c>
      <c r="I6" s="227">
        <v>0</v>
      </c>
      <c r="J6" s="227">
        <f t="shared" si="1"/>
        <v>0</v>
      </c>
    </row>
    <row r="7" spans="1:10" ht="14.25" customHeight="1">
      <c r="A7" s="395"/>
      <c r="B7" s="231" t="s">
        <v>333</v>
      </c>
      <c r="C7" s="232">
        <v>4</v>
      </c>
      <c r="D7" s="233">
        <f>C7/C5*100</f>
        <v>12.903225806451612</v>
      </c>
      <c r="E7" s="232">
        <v>3</v>
      </c>
      <c r="F7" s="233">
        <f>E7/E5*100</f>
        <v>5</v>
      </c>
      <c r="G7" s="232">
        <v>5</v>
      </c>
      <c r="H7" s="233">
        <f>G7/G5*100</f>
        <v>15.625</v>
      </c>
      <c r="I7" s="233">
        <f t="shared" ref="I7:I17" si="2">SUM(G7/E7*100)</f>
        <v>166.66666666666669</v>
      </c>
      <c r="J7" s="233">
        <f t="shared" si="1"/>
        <v>125</v>
      </c>
    </row>
    <row r="8" spans="1:10" ht="14.25" customHeight="1">
      <c r="A8" s="395"/>
      <c r="B8" s="231" t="s">
        <v>334</v>
      </c>
      <c r="C8" s="232">
        <v>1</v>
      </c>
      <c r="D8" s="233">
        <f>C8/C5*100</f>
        <v>3.225806451612903</v>
      </c>
      <c r="E8" s="232">
        <v>0</v>
      </c>
      <c r="F8" s="233">
        <f>E8/E5*100</f>
        <v>0</v>
      </c>
      <c r="G8" s="232">
        <v>0</v>
      </c>
      <c r="H8" s="233">
        <f>G8/G5*100</f>
        <v>0</v>
      </c>
      <c r="I8" s="233">
        <v>0</v>
      </c>
      <c r="J8" s="233">
        <f t="shared" si="1"/>
        <v>0</v>
      </c>
    </row>
    <row r="9" spans="1:10" ht="14.25" customHeight="1">
      <c r="A9" s="395"/>
      <c r="B9" s="231" t="s">
        <v>335</v>
      </c>
      <c r="C9" s="232">
        <v>2</v>
      </c>
      <c r="D9" s="233">
        <f>C9/C5*100</f>
        <v>6.4516129032258061</v>
      </c>
      <c r="E9" s="232">
        <v>12</v>
      </c>
      <c r="F9" s="233">
        <f>E9/E5*100</f>
        <v>20</v>
      </c>
      <c r="G9" s="232">
        <v>0</v>
      </c>
      <c r="H9" s="233">
        <f>G9/G5*100</f>
        <v>0</v>
      </c>
      <c r="I9" s="233">
        <f t="shared" si="2"/>
        <v>0</v>
      </c>
      <c r="J9" s="233">
        <f t="shared" si="1"/>
        <v>0</v>
      </c>
    </row>
    <row r="10" spans="1:10" ht="14.25" customHeight="1">
      <c r="A10" s="395"/>
      <c r="B10" s="231" t="s">
        <v>336</v>
      </c>
      <c r="C10" s="232">
        <v>4</v>
      </c>
      <c r="D10" s="233">
        <f>C10/C5*100</f>
        <v>12.903225806451612</v>
      </c>
      <c r="E10" s="232">
        <v>27</v>
      </c>
      <c r="F10" s="233">
        <f>E10/E5*100</f>
        <v>45</v>
      </c>
      <c r="G10" s="232">
        <v>6</v>
      </c>
      <c r="H10" s="233">
        <f>G10/G5*100</f>
        <v>18.75</v>
      </c>
      <c r="I10" s="233">
        <f t="shared" si="2"/>
        <v>22.222222222222221</v>
      </c>
      <c r="J10" s="233">
        <f t="shared" si="1"/>
        <v>150</v>
      </c>
    </row>
    <row r="11" spans="1:10" ht="14.25" customHeight="1">
      <c r="A11" s="395"/>
      <c r="B11" s="231" t="s">
        <v>337</v>
      </c>
      <c r="C11" s="232">
        <v>0</v>
      </c>
      <c r="D11" s="233">
        <f>C11/C5*100</f>
        <v>0</v>
      </c>
      <c r="E11" s="232">
        <v>0</v>
      </c>
      <c r="F11" s="233">
        <f>E11/E5*100</f>
        <v>0</v>
      </c>
      <c r="G11" s="232">
        <v>0</v>
      </c>
      <c r="H11" s="233">
        <f>G11/G5*100</f>
        <v>0</v>
      </c>
      <c r="I11" s="233">
        <v>0</v>
      </c>
      <c r="J11" s="233">
        <v>0</v>
      </c>
    </row>
    <row r="12" spans="1:10" ht="14.25" customHeight="1">
      <c r="A12" s="395"/>
      <c r="B12" s="231" t="s">
        <v>338</v>
      </c>
      <c r="C12" s="232">
        <v>0</v>
      </c>
      <c r="D12" s="233">
        <f>C12/C5*100</f>
        <v>0</v>
      </c>
      <c r="E12" s="232">
        <v>0</v>
      </c>
      <c r="F12" s="233">
        <f>E12/E5*100</f>
        <v>0</v>
      </c>
      <c r="G12" s="232">
        <v>0</v>
      </c>
      <c r="H12" s="233">
        <f>G12/G5*100</f>
        <v>0</v>
      </c>
      <c r="I12" s="233">
        <v>0</v>
      </c>
      <c r="J12" s="233">
        <v>0</v>
      </c>
    </row>
    <row r="13" spans="1:10" ht="14.25" customHeight="1">
      <c r="A13" s="395"/>
      <c r="B13" s="231" t="s">
        <v>339</v>
      </c>
      <c r="C13" s="232">
        <v>0</v>
      </c>
      <c r="D13" s="233">
        <f>C13/C5*100</f>
        <v>0</v>
      </c>
      <c r="E13" s="232">
        <v>0</v>
      </c>
      <c r="F13" s="233">
        <f>E13/E5*100</f>
        <v>0</v>
      </c>
      <c r="G13" s="232">
        <v>0</v>
      </c>
      <c r="H13" s="233">
        <f>G13/G5*100</f>
        <v>0</v>
      </c>
      <c r="I13" s="233">
        <v>0</v>
      </c>
      <c r="J13" s="233">
        <v>0</v>
      </c>
    </row>
    <row r="14" spans="1:10" ht="14.25" customHeight="1">
      <c r="A14" s="395"/>
      <c r="B14" s="231" t="s">
        <v>340</v>
      </c>
      <c r="C14" s="232">
        <v>0</v>
      </c>
      <c r="D14" s="233">
        <f>C14/C5*100</f>
        <v>0</v>
      </c>
      <c r="E14" s="232">
        <v>1</v>
      </c>
      <c r="F14" s="233">
        <f>E14/E5*100</f>
        <v>1.6666666666666667</v>
      </c>
      <c r="G14" s="232">
        <v>0</v>
      </c>
      <c r="H14" s="233">
        <f>G14/G5*100</f>
        <v>0</v>
      </c>
      <c r="I14" s="233">
        <v>0</v>
      </c>
      <c r="J14" s="233">
        <v>0</v>
      </c>
    </row>
    <row r="15" spans="1:10" ht="14.25" customHeight="1">
      <c r="A15" s="395"/>
      <c r="B15" s="231" t="s">
        <v>341</v>
      </c>
      <c r="C15" s="232">
        <v>0</v>
      </c>
      <c r="D15" s="233">
        <f>C15/C5*100</f>
        <v>0</v>
      </c>
      <c r="E15" s="232">
        <v>0</v>
      </c>
      <c r="F15" s="233">
        <f>E15/E5*100</f>
        <v>0</v>
      </c>
      <c r="G15" s="232">
        <v>2</v>
      </c>
      <c r="H15" s="233">
        <f>G15/G5*100</f>
        <v>6.25</v>
      </c>
      <c r="I15" s="233">
        <v>0</v>
      </c>
      <c r="J15" s="233">
        <v>0</v>
      </c>
    </row>
    <row r="16" spans="1:10" ht="14.25" customHeight="1">
      <c r="A16" s="395"/>
      <c r="B16" s="231" t="s">
        <v>342</v>
      </c>
      <c r="C16" s="232">
        <v>3</v>
      </c>
      <c r="D16" s="233">
        <f>C16/C5*100</f>
        <v>9.67741935483871</v>
      </c>
      <c r="E16" s="232">
        <v>8</v>
      </c>
      <c r="F16" s="233">
        <f>E16/E5*100</f>
        <v>13.333333333333334</v>
      </c>
      <c r="G16" s="232">
        <v>8</v>
      </c>
      <c r="H16" s="233">
        <f>G16/G5*100</f>
        <v>25</v>
      </c>
      <c r="I16" s="233">
        <f t="shared" si="2"/>
        <v>100</v>
      </c>
      <c r="J16" s="233">
        <f>SUM(G16/C16*100)</f>
        <v>266.66666666666663</v>
      </c>
    </row>
    <row r="17" spans="1:10" ht="14.25" customHeight="1">
      <c r="A17" s="395"/>
      <c r="B17" s="234" t="s">
        <v>343</v>
      </c>
      <c r="C17" s="232">
        <v>13</v>
      </c>
      <c r="D17" s="233">
        <f>C17/C5*100</f>
        <v>41.935483870967744</v>
      </c>
      <c r="E17" s="232">
        <v>9</v>
      </c>
      <c r="F17" s="233">
        <f>E17/E5*100</f>
        <v>15</v>
      </c>
      <c r="G17" s="232">
        <v>10</v>
      </c>
      <c r="H17" s="233">
        <f>G17/G5*100</f>
        <v>31.25</v>
      </c>
      <c r="I17" s="233">
        <f t="shared" si="2"/>
        <v>111.11111111111111</v>
      </c>
      <c r="J17" s="233">
        <f>SUM(G17/C17*100)</f>
        <v>76.923076923076934</v>
      </c>
    </row>
    <row r="18" spans="1:10" ht="14.25" customHeight="1">
      <c r="A18" s="395"/>
      <c r="B18" s="231" t="s">
        <v>344</v>
      </c>
      <c r="C18" s="232">
        <v>0</v>
      </c>
      <c r="D18" s="233">
        <f>C18/C5*100</f>
        <v>0</v>
      </c>
      <c r="E18" s="232">
        <v>0</v>
      </c>
      <c r="F18" s="233">
        <f>E18/E5*100</f>
        <v>0</v>
      </c>
      <c r="G18" s="232">
        <v>0</v>
      </c>
      <c r="H18" s="233">
        <f>G18/G5*100</f>
        <v>0</v>
      </c>
      <c r="I18" s="233">
        <v>0</v>
      </c>
      <c r="J18" s="233">
        <v>0</v>
      </c>
    </row>
    <row r="19" spans="1:10" ht="14.25" customHeight="1">
      <c r="A19" s="395"/>
      <c r="B19" s="231" t="s">
        <v>345</v>
      </c>
      <c r="C19" s="232">
        <v>0</v>
      </c>
      <c r="D19" s="233">
        <f>C19/C5*100</f>
        <v>0</v>
      </c>
      <c r="E19" s="232">
        <v>0</v>
      </c>
      <c r="F19" s="233">
        <f>E19/E5*100</f>
        <v>0</v>
      </c>
      <c r="G19" s="232">
        <v>0</v>
      </c>
      <c r="H19" s="233">
        <f>G19/G5*100</f>
        <v>0</v>
      </c>
      <c r="I19" s="233">
        <v>0</v>
      </c>
      <c r="J19" s="233">
        <v>0</v>
      </c>
    </row>
    <row r="20" spans="1:10" ht="14.25" customHeight="1">
      <c r="A20" s="395"/>
      <c r="B20" s="231" t="s">
        <v>346</v>
      </c>
      <c r="C20" s="232">
        <v>0</v>
      </c>
      <c r="D20" s="233">
        <f>C20/C5*100</f>
        <v>0</v>
      </c>
      <c r="E20" s="232">
        <v>0</v>
      </c>
      <c r="F20" s="233">
        <f>E20/E5*100</f>
        <v>0</v>
      </c>
      <c r="G20" s="232">
        <v>1</v>
      </c>
      <c r="H20" s="233">
        <f>G20/G5*100</f>
        <v>3.125</v>
      </c>
      <c r="I20" s="233">
        <v>0</v>
      </c>
      <c r="J20" s="233">
        <v>0</v>
      </c>
    </row>
    <row r="21" spans="1:10" ht="14.25" customHeight="1">
      <c r="A21" s="395"/>
      <c r="B21" s="231" t="s">
        <v>347</v>
      </c>
      <c r="C21" s="232">
        <v>0</v>
      </c>
      <c r="D21" s="233">
        <f>C21/C5*100</f>
        <v>0</v>
      </c>
      <c r="E21" s="232">
        <v>0</v>
      </c>
      <c r="F21" s="233">
        <f>E21/E5*100</f>
        <v>0</v>
      </c>
      <c r="G21" s="232">
        <v>0</v>
      </c>
      <c r="H21" s="233">
        <f>G21/G5*100</f>
        <v>0</v>
      </c>
      <c r="I21" s="233">
        <v>0</v>
      </c>
      <c r="J21" s="233">
        <v>0</v>
      </c>
    </row>
    <row r="22" spans="1:10" ht="14.25" customHeight="1">
      <c r="A22" s="396"/>
      <c r="B22" s="235" t="s">
        <v>348</v>
      </c>
      <c r="C22" s="236">
        <v>0</v>
      </c>
      <c r="D22" s="237">
        <f>C22/C5*100</f>
        <v>0</v>
      </c>
      <c r="E22" s="236">
        <v>0</v>
      </c>
      <c r="F22" s="237">
        <f>E22/E5*100</f>
        <v>0</v>
      </c>
      <c r="G22" s="236">
        <v>0</v>
      </c>
      <c r="H22" s="237">
        <f>G22/G5*100</f>
        <v>0</v>
      </c>
      <c r="I22" s="237">
        <v>0</v>
      </c>
      <c r="J22" s="237">
        <v>0</v>
      </c>
    </row>
  </sheetData>
  <mergeCells count="9">
    <mergeCell ref="J3:J4"/>
    <mergeCell ref="A5:B5"/>
    <mergeCell ref="A6:A22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K19" sqref="K19"/>
    </sheetView>
  </sheetViews>
  <sheetFormatPr defaultRowHeight="15"/>
  <sheetData>
    <row r="1" spans="1:6">
      <c r="A1" s="35"/>
      <c r="B1" s="406" t="s">
        <v>349</v>
      </c>
      <c r="C1" s="406"/>
      <c r="D1" s="406"/>
      <c r="E1" s="406"/>
      <c r="F1" s="406"/>
    </row>
    <row r="2" spans="1:6">
      <c r="A2" s="35"/>
      <c r="B2" s="238"/>
      <c r="C2" s="31"/>
      <c r="D2" s="31"/>
      <c r="E2" s="407">
        <v>42043</v>
      </c>
      <c r="F2" s="408"/>
    </row>
    <row r="3" spans="1:6">
      <c r="A3" s="409" t="s">
        <v>350</v>
      </c>
      <c r="B3" s="410"/>
      <c r="C3" s="310" t="s">
        <v>351</v>
      </c>
      <c r="D3" s="310" t="s">
        <v>69</v>
      </c>
      <c r="E3" s="310" t="s">
        <v>352</v>
      </c>
      <c r="F3" s="310" t="s">
        <v>353</v>
      </c>
    </row>
    <row r="4" spans="1:6">
      <c r="A4" s="411"/>
      <c r="B4" s="411"/>
      <c r="C4" s="412"/>
      <c r="D4" s="413"/>
      <c r="E4" s="413"/>
      <c r="F4" s="413"/>
    </row>
    <row r="5" spans="1:6" ht="25.5">
      <c r="A5" s="239"/>
      <c r="B5" s="240" t="s">
        <v>354</v>
      </c>
      <c r="C5" s="241" t="s">
        <v>355</v>
      </c>
      <c r="D5" s="242">
        <v>3.1</v>
      </c>
      <c r="E5" s="242">
        <v>3.3</v>
      </c>
      <c r="F5" s="243">
        <f>SUM(E5/D5*100)</f>
        <v>106.45161290322579</v>
      </c>
    </row>
    <row r="6" spans="1:6">
      <c r="A6" s="404" t="s">
        <v>356</v>
      </c>
      <c r="B6" s="404"/>
      <c r="C6" s="241" t="s">
        <v>355</v>
      </c>
      <c r="D6" s="244">
        <v>0.4</v>
      </c>
      <c r="E6" s="244">
        <v>0</v>
      </c>
      <c r="F6" s="245">
        <f t="shared" ref="F6:F20" si="0">SUM(E6/D6*100)</f>
        <v>0</v>
      </c>
    </row>
    <row r="7" spans="1:6">
      <c r="A7" s="404" t="s">
        <v>357</v>
      </c>
      <c r="B7" s="404"/>
      <c r="C7" s="241" t="s">
        <v>358</v>
      </c>
      <c r="D7" s="246">
        <v>12.4</v>
      </c>
      <c r="E7" s="247">
        <v>12.3</v>
      </c>
      <c r="F7" s="245">
        <f t="shared" si="0"/>
        <v>99.193548387096769</v>
      </c>
    </row>
    <row r="8" spans="1:6">
      <c r="A8" s="404" t="s">
        <v>359</v>
      </c>
      <c r="B8" s="404"/>
      <c r="C8" s="248" t="s">
        <v>360</v>
      </c>
      <c r="D8" s="244">
        <v>1.1000000000000001</v>
      </c>
      <c r="E8" s="244">
        <v>5</v>
      </c>
      <c r="F8" s="244">
        <f t="shared" si="0"/>
        <v>454.5454545454545</v>
      </c>
    </row>
    <row r="9" spans="1:6">
      <c r="A9" s="404" t="s">
        <v>361</v>
      </c>
      <c r="B9" s="404"/>
      <c r="C9" s="241" t="s">
        <v>362</v>
      </c>
      <c r="D9" s="245">
        <v>5.2</v>
      </c>
      <c r="E9" s="245">
        <v>5</v>
      </c>
      <c r="F9" s="245">
        <f t="shared" si="0"/>
        <v>96.153846153846146</v>
      </c>
    </row>
    <row r="10" spans="1:6">
      <c r="A10" s="404" t="s">
        <v>363</v>
      </c>
      <c r="B10" s="404"/>
      <c r="C10" s="241" t="s">
        <v>362</v>
      </c>
      <c r="D10" s="245">
        <v>12.5</v>
      </c>
      <c r="E10" s="245">
        <v>6.5</v>
      </c>
      <c r="F10" s="245">
        <f>SUM(E10/D10*100)</f>
        <v>52</v>
      </c>
    </row>
    <row r="11" spans="1:6">
      <c r="A11" s="404" t="s">
        <v>364</v>
      </c>
      <c r="B11" s="404"/>
      <c r="C11" s="241" t="s">
        <v>362</v>
      </c>
      <c r="D11" s="247">
        <v>0.1</v>
      </c>
      <c r="E11" s="245">
        <v>0.1</v>
      </c>
      <c r="F11" s="245">
        <f>SUM(E11/D11*100)</f>
        <v>100</v>
      </c>
    </row>
    <row r="12" spans="1:6">
      <c r="A12" s="404" t="s">
        <v>365</v>
      </c>
      <c r="B12" s="404"/>
      <c r="C12" s="241" t="s">
        <v>366</v>
      </c>
      <c r="D12" s="245">
        <v>2</v>
      </c>
      <c r="E12" s="245">
        <v>1.5</v>
      </c>
      <c r="F12" s="245">
        <f t="shared" si="0"/>
        <v>75</v>
      </c>
    </row>
    <row r="13" spans="1:6">
      <c r="A13" s="404" t="s">
        <v>367</v>
      </c>
      <c r="B13" s="404"/>
      <c r="C13" s="241" t="s">
        <v>362</v>
      </c>
      <c r="D13" s="245">
        <v>0.4</v>
      </c>
      <c r="E13" s="245">
        <v>0.3</v>
      </c>
      <c r="F13" s="245">
        <f t="shared" si="0"/>
        <v>74.999999999999986</v>
      </c>
    </row>
    <row r="14" spans="1:6">
      <c r="A14" s="404" t="s">
        <v>368</v>
      </c>
      <c r="B14" s="404"/>
      <c r="C14" s="241" t="s">
        <v>366</v>
      </c>
      <c r="D14" s="244">
        <v>0.4</v>
      </c>
      <c r="E14" s="244">
        <v>0.2</v>
      </c>
      <c r="F14" s="245">
        <f t="shared" si="0"/>
        <v>50</v>
      </c>
    </row>
    <row r="15" spans="1:6">
      <c r="A15" s="404" t="s">
        <v>369</v>
      </c>
      <c r="B15" s="404"/>
      <c r="C15" s="241" t="s">
        <v>366</v>
      </c>
      <c r="D15" s="245">
        <v>0.1</v>
      </c>
      <c r="E15" s="245">
        <v>0.1</v>
      </c>
      <c r="F15" s="245">
        <f t="shared" si="0"/>
        <v>100</v>
      </c>
    </row>
    <row r="16" spans="1:6">
      <c r="A16" s="404" t="s">
        <v>370</v>
      </c>
      <c r="B16" s="404"/>
      <c r="C16" s="241" t="s">
        <v>362</v>
      </c>
      <c r="D16" s="245">
        <v>0.1</v>
      </c>
      <c r="E16" s="245">
        <v>0.1</v>
      </c>
      <c r="F16" s="244">
        <f>SUM(E16/D16*100)</f>
        <v>100</v>
      </c>
    </row>
    <row r="17" spans="1:6">
      <c r="A17" s="249"/>
      <c r="B17" s="249" t="s">
        <v>371</v>
      </c>
      <c r="C17" s="241" t="s">
        <v>372</v>
      </c>
      <c r="D17" s="245">
        <v>0</v>
      </c>
      <c r="E17" s="250">
        <v>0</v>
      </c>
      <c r="F17" s="244" t="s">
        <v>211</v>
      </c>
    </row>
    <row r="18" spans="1:6">
      <c r="A18" s="249"/>
      <c r="B18" s="249" t="s">
        <v>373</v>
      </c>
      <c r="C18" s="241" t="s">
        <v>372</v>
      </c>
      <c r="D18" s="187">
        <v>0</v>
      </c>
      <c r="E18" s="250">
        <v>0</v>
      </c>
      <c r="F18" s="244" t="s">
        <v>211</v>
      </c>
    </row>
    <row r="19" spans="1:6">
      <c r="A19" s="249"/>
      <c r="B19" s="249" t="s">
        <v>374</v>
      </c>
      <c r="C19" s="241" t="s">
        <v>375</v>
      </c>
      <c r="D19" s="245">
        <v>6600</v>
      </c>
      <c r="E19" s="244">
        <v>7870</v>
      </c>
      <c r="F19" s="244">
        <f t="shared" si="0"/>
        <v>119.24242424242424</v>
      </c>
    </row>
    <row r="20" spans="1:6">
      <c r="A20" s="404" t="s">
        <v>376</v>
      </c>
      <c r="B20" s="404"/>
      <c r="C20" s="241" t="s">
        <v>377</v>
      </c>
      <c r="D20" s="245">
        <v>6.8</v>
      </c>
      <c r="E20" s="245">
        <v>11.6</v>
      </c>
      <c r="F20" s="244">
        <f t="shared" si="0"/>
        <v>170.58823529411765</v>
      </c>
    </row>
    <row r="21" spans="1:6">
      <c r="A21" s="404" t="s">
        <v>378</v>
      </c>
      <c r="B21" s="404"/>
      <c r="C21" s="241" t="s">
        <v>377</v>
      </c>
      <c r="D21" s="248">
        <v>2.9</v>
      </c>
      <c r="E21" s="248">
        <v>7.7</v>
      </c>
      <c r="F21" s="244">
        <f>SUM(E21/D21*100)</f>
        <v>265.51724137931035</v>
      </c>
    </row>
    <row r="22" spans="1:6">
      <c r="A22" s="404" t="s">
        <v>379</v>
      </c>
      <c r="B22" s="404"/>
      <c r="C22" s="251" t="s">
        <v>375</v>
      </c>
      <c r="D22" s="245">
        <v>0</v>
      </c>
      <c r="E22" s="247">
        <v>3135</v>
      </c>
      <c r="F22" s="244" t="s">
        <v>211</v>
      </c>
    </row>
    <row r="23" spans="1:6">
      <c r="A23" s="405" t="s">
        <v>380</v>
      </c>
      <c r="B23" s="405"/>
      <c r="C23" s="252" t="s">
        <v>381</v>
      </c>
      <c r="D23" s="253">
        <v>45.6</v>
      </c>
      <c r="E23" s="254">
        <v>0</v>
      </c>
      <c r="F23" s="254">
        <f>SUM(E23/D23*100)</f>
        <v>0</v>
      </c>
    </row>
  </sheetData>
  <mergeCells count="22">
    <mergeCell ref="A11:B11"/>
    <mergeCell ref="B1:F1"/>
    <mergeCell ref="E2:F2"/>
    <mergeCell ref="A3:B4"/>
    <mergeCell ref="C3:C4"/>
    <mergeCell ref="D3:D4"/>
    <mergeCell ref="E3:E4"/>
    <mergeCell ref="F3:F4"/>
    <mergeCell ref="A6:B6"/>
    <mergeCell ref="A7:B7"/>
    <mergeCell ref="A8:B8"/>
    <mergeCell ref="A9:B9"/>
    <mergeCell ref="A10:B10"/>
    <mergeCell ref="A21:B21"/>
    <mergeCell ref="A22:B22"/>
    <mergeCell ref="A23:B23"/>
    <mergeCell ref="A12:B12"/>
    <mergeCell ref="A13:B13"/>
    <mergeCell ref="A14:B14"/>
    <mergeCell ref="A15:B15"/>
    <mergeCell ref="A16:B16"/>
    <mergeCell ref="A20:B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8" sqref="I8"/>
    </sheetView>
  </sheetViews>
  <sheetFormatPr defaultRowHeight="15"/>
  <sheetData>
    <row r="1" spans="1:5">
      <c r="A1" s="35"/>
      <c r="B1" s="418" t="s">
        <v>395</v>
      </c>
      <c r="C1" s="418"/>
      <c r="D1" s="418"/>
      <c r="E1" s="418"/>
    </row>
    <row r="2" spans="1:5" ht="15.75">
      <c r="A2" s="35"/>
      <c r="B2" s="255">
        <v>42041</v>
      </c>
      <c r="C2" s="31"/>
      <c r="D2" s="43"/>
      <c r="E2" s="43"/>
    </row>
    <row r="3" spans="1:5">
      <c r="A3" s="256"/>
      <c r="B3" s="255"/>
      <c r="C3" s="257"/>
      <c r="D3" s="257"/>
      <c r="E3" s="159" t="s">
        <v>382</v>
      </c>
    </row>
    <row r="4" spans="1:5" ht="24">
      <c r="A4" s="419" t="s">
        <v>383</v>
      </c>
      <c r="B4" s="419"/>
      <c r="C4" s="258">
        <v>2014</v>
      </c>
      <c r="D4" s="258">
        <v>2015</v>
      </c>
      <c r="E4" s="259" t="s">
        <v>353</v>
      </c>
    </row>
    <row r="5" spans="1:5">
      <c r="A5" s="362" t="s">
        <v>384</v>
      </c>
      <c r="B5" s="362"/>
      <c r="C5" s="260">
        <f>SUM(C6+C9+C13)</f>
        <v>457780.6</v>
      </c>
      <c r="D5" s="260">
        <f>SUM(D6+D9+D13)</f>
        <v>488748.69999999995</v>
      </c>
      <c r="E5" s="40">
        <f>D5/C5*100</f>
        <v>106.7648345080591</v>
      </c>
    </row>
    <row r="6" spans="1:5">
      <c r="A6" s="414" t="s">
        <v>385</v>
      </c>
      <c r="B6" s="414"/>
      <c r="C6" s="260">
        <f>C7+C8</f>
        <v>65597.399999999994</v>
      </c>
      <c r="D6" s="260">
        <f>D7+D8</f>
        <v>69300</v>
      </c>
      <c r="E6" s="40">
        <f>(D6/C6)*100</f>
        <v>105.64443102927861</v>
      </c>
    </row>
    <row r="7" spans="1:5">
      <c r="A7" s="420" t="s">
        <v>386</v>
      </c>
      <c r="B7" s="420"/>
      <c r="C7" s="260">
        <v>54097.4</v>
      </c>
      <c r="D7" s="260">
        <v>69300</v>
      </c>
      <c r="E7" s="40">
        <f>(D7/C7)*100</f>
        <v>128.10227478584923</v>
      </c>
    </row>
    <row r="8" spans="1:5">
      <c r="A8" s="420" t="s">
        <v>387</v>
      </c>
      <c r="B8" s="421"/>
      <c r="C8" s="260">
        <v>11500</v>
      </c>
      <c r="D8" s="260">
        <v>0</v>
      </c>
      <c r="E8" s="40">
        <f>(D8/C8)*100</f>
        <v>0</v>
      </c>
    </row>
    <row r="9" spans="1:5">
      <c r="A9" s="414" t="s">
        <v>388</v>
      </c>
      <c r="B9" s="414"/>
      <c r="C9" s="260">
        <f>C10+C11+C12</f>
        <v>77132.5</v>
      </c>
      <c r="D9" s="260">
        <f>D10+D11+D12</f>
        <v>64553.1</v>
      </c>
      <c r="E9" s="40">
        <f t="shared" ref="E9:E15" si="0">(D9/C9)*100</f>
        <v>83.691180760379865</v>
      </c>
    </row>
    <row r="10" spans="1:5">
      <c r="A10" s="415" t="s">
        <v>389</v>
      </c>
      <c r="B10" s="415"/>
      <c r="C10" s="260">
        <v>70452.7</v>
      </c>
      <c r="D10" s="261">
        <v>49177.4</v>
      </c>
      <c r="E10" s="40">
        <f t="shared" si="0"/>
        <v>69.802009007461749</v>
      </c>
    </row>
    <row r="11" spans="1:5">
      <c r="A11" s="416" t="s">
        <v>390</v>
      </c>
      <c r="B11" s="416"/>
      <c r="C11" s="260">
        <v>79.8</v>
      </c>
      <c r="D11" s="260">
        <v>350.7</v>
      </c>
      <c r="E11" s="40">
        <f>(D11/C11)*100</f>
        <v>439.4736842105263</v>
      </c>
    </row>
    <row r="12" spans="1:5" ht="45">
      <c r="A12" s="262"/>
      <c r="B12" s="262" t="s">
        <v>391</v>
      </c>
      <c r="C12" s="260">
        <v>6600</v>
      </c>
      <c r="D12" s="261">
        <v>15025</v>
      </c>
      <c r="E12" s="40">
        <f>(D12/C12)*100</f>
        <v>227.65151515151513</v>
      </c>
    </row>
    <row r="13" spans="1:5">
      <c r="A13" s="414" t="s">
        <v>392</v>
      </c>
      <c r="B13" s="414"/>
      <c r="C13" s="260">
        <f>C14+C15</f>
        <v>315050.7</v>
      </c>
      <c r="D13" s="260">
        <f>D14+D15</f>
        <v>354895.6</v>
      </c>
      <c r="E13" s="40">
        <f>(D13/C13)*100</f>
        <v>112.64713901603773</v>
      </c>
    </row>
    <row r="14" spans="1:5" ht="60">
      <c r="A14" s="263"/>
      <c r="B14" s="264" t="s">
        <v>393</v>
      </c>
      <c r="C14" s="260">
        <v>285864</v>
      </c>
      <c r="D14" s="260">
        <v>296686.5</v>
      </c>
      <c r="E14" s="40">
        <f t="shared" si="0"/>
        <v>103.78589119301486</v>
      </c>
    </row>
    <row r="15" spans="1:5">
      <c r="A15" s="417" t="s">
        <v>394</v>
      </c>
      <c r="B15" s="417"/>
      <c r="C15" s="265">
        <v>29186.7</v>
      </c>
      <c r="D15" s="265">
        <v>58209.1</v>
      </c>
      <c r="E15" s="42">
        <f t="shared" si="0"/>
        <v>199.4370723651526</v>
      </c>
    </row>
  </sheetData>
  <mergeCells count="11">
    <mergeCell ref="A8:B8"/>
    <mergeCell ref="B1:E1"/>
    <mergeCell ref="A4:B4"/>
    <mergeCell ref="A5:B5"/>
    <mergeCell ref="A6:B6"/>
    <mergeCell ref="A7:B7"/>
    <mergeCell ref="A9:B9"/>
    <mergeCell ref="A10:B10"/>
    <mergeCell ref="A11:B11"/>
    <mergeCell ref="A13:B13"/>
    <mergeCell ref="A15:B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J13" sqref="J13"/>
    </sheetView>
  </sheetViews>
  <sheetFormatPr defaultRowHeight="15"/>
  <sheetData>
    <row r="1" spans="1:20" ht="15.75">
      <c r="A1" s="434" t="s">
        <v>396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</row>
    <row r="2" spans="1:20">
      <c r="A2" s="266" t="s">
        <v>397</v>
      </c>
      <c r="B2" s="267"/>
      <c r="C2" s="267"/>
      <c r="D2" s="267"/>
      <c r="E2" s="267"/>
      <c r="F2" s="268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</row>
    <row r="3" spans="1:20">
      <c r="A3" s="269"/>
      <c r="B3" s="424" t="s">
        <v>398</v>
      </c>
      <c r="C3" s="435" t="s">
        <v>399</v>
      </c>
      <c r="D3" s="422" t="s">
        <v>400</v>
      </c>
      <c r="E3" s="424" t="s">
        <v>401</v>
      </c>
      <c r="F3" s="436" t="s">
        <v>402</v>
      </c>
      <c r="G3" s="424" t="s">
        <v>403</v>
      </c>
      <c r="H3" s="424" t="s">
        <v>404</v>
      </c>
      <c r="I3" s="424" t="s">
        <v>405</v>
      </c>
      <c r="J3" s="424" t="s">
        <v>406</v>
      </c>
      <c r="K3" s="270"/>
      <c r="L3" s="424" t="s">
        <v>407</v>
      </c>
      <c r="M3" s="426" t="s">
        <v>408</v>
      </c>
      <c r="N3" s="428" t="s">
        <v>409</v>
      </c>
      <c r="O3" s="430" t="s">
        <v>410</v>
      </c>
      <c r="P3" s="432" t="s">
        <v>411</v>
      </c>
      <c r="Q3" s="422" t="s">
        <v>412</v>
      </c>
      <c r="R3" s="422" t="s">
        <v>413</v>
      </c>
      <c r="S3" s="424" t="s">
        <v>414</v>
      </c>
      <c r="T3" s="424" t="s">
        <v>415</v>
      </c>
    </row>
    <row r="4" spans="1:20" ht="21">
      <c r="A4" s="271" t="s">
        <v>416</v>
      </c>
      <c r="B4" s="425"/>
      <c r="C4" s="424"/>
      <c r="D4" s="423"/>
      <c r="E4" s="425"/>
      <c r="F4" s="437"/>
      <c r="G4" s="425"/>
      <c r="H4" s="425"/>
      <c r="I4" s="425"/>
      <c r="J4" s="425"/>
      <c r="K4" s="272" t="s">
        <v>417</v>
      </c>
      <c r="L4" s="425"/>
      <c r="M4" s="427"/>
      <c r="N4" s="429"/>
      <c r="O4" s="431"/>
      <c r="P4" s="433"/>
      <c r="Q4" s="423"/>
      <c r="R4" s="423"/>
      <c r="S4" s="425"/>
      <c r="T4" s="425"/>
    </row>
    <row r="5" spans="1:20">
      <c r="A5" s="273" t="s">
        <v>50</v>
      </c>
      <c r="B5" s="274">
        <v>1073</v>
      </c>
      <c r="C5" s="180">
        <f>D5/B5*10000</f>
        <v>9.3196644920782852</v>
      </c>
      <c r="D5" s="275">
        <f>SUM(G5:T5)</f>
        <v>1</v>
      </c>
      <c r="E5" s="276">
        <v>0</v>
      </c>
      <c r="F5" s="277">
        <v>0</v>
      </c>
      <c r="G5" s="276" t="s">
        <v>211</v>
      </c>
      <c r="H5" s="276" t="s">
        <v>211</v>
      </c>
      <c r="I5" s="276" t="s">
        <v>211</v>
      </c>
      <c r="J5" s="276" t="s">
        <v>211</v>
      </c>
      <c r="K5" s="276" t="s">
        <v>211</v>
      </c>
      <c r="L5" s="276" t="s">
        <v>211</v>
      </c>
      <c r="M5" s="276" t="s">
        <v>211</v>
      </c>
      <c r="N5" s="276" t="s">
        <v>211</v>
      </c>
      <c r="O5" s="276">
        <v>1</v>
      </c>
      <c r="P5" s="276" t="s">
        <v>211</v>
      </c>
      <c r="Q5" s="276" t="s">
        <v>211</v>
      </c>
      <c r="R5" s="276" t="s">
        <v>211</v>
      </c>
      <c r="S5" s="276" t="s">
        <v>211</v>
      </c>
      <c r="T5" s="276" t="s">
        <v>211</v>
      </c>
    </row>
    <row r="6" spans="1:20">
      <c r="A6" s="38" t="s">
        <v>51</v>
      </c>
      <c r="B6" s="278">
        <v>1354</v>
      </c>
      <c r="C6" s="186">
        <f t="shared" ref="C6:C19" si="0">D6/B6*10000</f>
        <v>14.771048744460858</v>
      </c>
      <c r="D6" s="279">
        <f t="shared" ref="D6:D20" si="1">SUM(G6:T6)</f>
        <v>2</v>
      </c>
      <c r="E6" s="279">
        <v>0</v>
      </c>
      <c r="F6" s="244">
        <v>4500</v>
      </c>
      <c r="G6" s="279" t="s">
        <v>211</v>
      </c>
      <c r="H6" s="279" t="s">
        <v>211</v>
      </c>
      <c r="I6" s="279" t="s">
        <v>211</v>
      </c>
      <c r="J6" s="279" t="s">
        <v>211</v>
      </c>
      <c r="K6" s="279" t="s">
        <v>211</v>
      </c>
      <c r="L6" s="279" t="s">
        <v>211</v>
      </c>
      <c r="M6" s="279" t="s">
        <v>211</v>
      </c>
      <c r="N6" s="279">
        <v>1</v>
      </c>
      <c r="O6" s="279">
        <v>1</v>
      </c>
      <c r="P6" s="279" t="s">
        <v>211</v>
      </c>
      <c r="Q6" s="279" t="s">
        <v>211</v>
      </c>
      <c r="R6" s="279" t="s">
        <v>211</v>
      </c>
      <c r="S6" s="279" t="s">
        <v>211</v>
      </c>
      <c r="T6" s="279" t="s">
        <v>211</v>
      </c>
    </row>
    <row r="7" spans="1:20">
      <c r="A7" s="38" t="s">
        <v>52</v>
      </c>
      <c r="B7" s="278">
        <v>1039</v>
      </c>
      <c r="C7" s="186">
        <f t="shared" si="0"/>
        <v>19.249278152069298</v>
      </c>
      <c r="D7" s="279">
        <f t="shared" si="1"/>
        <v>2</v>
      </c>
      <c r="E7" s="279">
        <v>2</v>
      </c>
      <c r="F7" s="244">
        <v>14000</v>
      </c>
      <c r="G7" s="279">
        <v>1</v>
      </c>
      <c r="H7" s="279" t="s">
        <v>211</v>
      </c>
      <c r="I7" s="279" t="s">
        <v>211</v>
      </c>
      <c r="J7" s="279" t="s">
        <v>211</v>
      </c>
      <c r="K7" s="279" t="s">
        <v>211</v>
      </c>
      <c r="L7" s="279" t="s">
        <v>211</v>
      </c>
      <c r="M7" s="279" t="s">
        <v>211</v>
      </c>
      <c r="N7" s="279" t="s">
        <v>211</v>
      </c>
      <c r="O7" s="279">
        <v>1</v>
      </c>
      <c r="P7" s="279" t="s">
        <v>211</v>
      </c>
      <c r="Q7" s="280" t="s">
        <v>211</v>
      </c>
      <c r="R7" s="280" t="s">
        <v>211</v>
      </c>
      <c r="S7" s="280" t="s">
        <v>211</v>
      </c>
      <c r="T7" s="280" t="s">
        <v>211</v>
      </c>
    </row>
    <row r="8" spans="1:20">
      <c r="A8" s="38" t="s">
        <v>53</v>
      </c>
      <c r="B8" s="278">
        <v>680</v>
      </c>
      <c r="C8" s="186">
        <f t="shared" si="0"/>
        <v>0</v>
      </c>
      <c r="D8" s="279">
        <f t="shared" si="1"/>
        <v>0</v>
      </c>
      <c r="E8" s="279">
        <v>0</v>
      </c>
      <c r="F8" s="244">
        <v>0</v>
      </c>
      <c r="G8" s="279" t="s">
        <v>211</v>
      </c>
      <c r="H8" s="279" t="s">
        <v>211</v>
      </c>
      <c r="I8" s="279" t="s">
        <v>211</v>
      </c>
      <c r="J8" s="279" t="s">
        <v>211</v>
      </c>
      <c r="K8" s="279" t="s">
        <v>211</v>
      </c>
      <c r="L8" s="279" t="s">
        <v>211</v>
      </c>
      <c r="M8" s="279" t="s">
        <v>211</v>
      </c>
      <c r="N8" s="279" t="s">
        <v>211</v>
      </c>
      <c r="O8" s="279" t="s">
        <v>211</v>
      </c>
      <c r="P8" s="279" t="s">
        <v>211</v>
      </c>
      <c r="Q8" s="279" t="s">
        <v>211</v>
      </c>
      <c r="R8" s="279" t="s">
        <v>211</v>
      </c>
      <c r="S8" s="279" t="s">
        <v>211</v>
      </c>
      <c r="T8" s="279" t="s">
        <v>211</v>
      </c>
    </row>
    <row r="9" spans="1:20">
      <c r="A9" s="38" t="s">
        <v>54</v>
      </c>
      <c r="B9" s="281">
        <v>764</v>
      </c>
      <c r="C9" s="186">
        <f t="shared" si="0"/>
        <v>52.356020942408378</v>
      </c>
      <c r="D9" s="279">
        <f t="shared" si="1"/>
        <v>4</v>
      </c>
      <c r="E9" s="279">
        <v>3</v>
      </c>
      <c r="F9" s="244">
        <v>2500</v>
      </c>
      <c r="G9" s="279">
        <v>1</v>
      </c>
      <c r="H9" s="279" t="s">
        <v>211</v>
      </c>
      <c r="I9" s="279" t="s">
        <v>211</v>
      </c>
      <c r="J9" s="279" t="s">
        <v>211</v>
      </c>
      <c r="K9" s="279" t="s">
        <v>211</v>
      </c>
      <c r="L9" s="279">
        <v>1</v>
      </c>
      <c r="M9" s="279" t="s">
        <v>211</v>
      </c>
      <c r="N9" s="279" t="s">
        <v>211</v>
      </c>
      <c r="O9" s="279">
        <v>2</v>
      </c>
      <c r="P9" s="279" t="s">
        <v>211</v>
      </c>
      <c r="Q9" s="280" t="s">
        <v>211</v>
      </c>
      <c r="R9" s="280" t="s">
        <v>211</v>
      </c>
      <c r="S9" s="280" t="s">
        <v>211</v>
      </c>
      <c r="T9" s="279" t="s">
        <v>211</v>
      </c>
    </row>
    <row r="10" spans="1:20">
      <c r="A10" s="38" t="s">
        <v>55</v>
      </c>
      <c r="B10" s="278">
        <v>935</v>
      </c>
      <c r="C10" s="186">
        <f t="shared" si="0"/>
        <v>21.390374331550802</v>
      </c>
      <c r="D10" s="279">
        <f t="shared" si="1"/>
        <v>2</v>
      </c>
      <c r="E10" s="279">
        <v>3</v>
      </c>
      <c r="F10" s="244">
        <v>11720</v>
      </c>
      <c r="G10" s="279" t="s">
        <v>211</v>
      </c>
      <c r="H10" s="279" t="s">
        <v>211</v>
      </c>
      <c r="I10" s="279"/>
      <c r="J10" s="279" t="s">
        <v>211</v>
      </c>
      <c r="K10" s="279" t="s">
        <v>211</v>
      </c>
      <c r="L10" s="279" t="s">
        <v>211</v>
      </c>
      <c r="M10" s="279" t="s">
        <v>211</v>
      </c>
      <c r="N10" s="279" t="s">
        <v>211</v>
      </c>
      <c r="O10" s="279">
        <v>1</v>
      </c>
      <c r="P10" s="279" t="s">
        <v>211</v>
      </c>
      <c r="Q10" s="279" t="s">
        <v>211</v>
      </c>
      <c r="R10" s="279" t="s">
        <v>211</v>
      </c>
      <c r="S10" s="279" t="s">
        <v>211</v>
      </c>
      <c r="T10" s="279">
        <v>1</v>
      </c>
    </row>
    <row r="11" spans="1:20">
      <c r="A11" s="38" t="s">
        <v>56</v>
      </c>
      <c r="B11" s="278">
        <v>1389</v>
      </c>
      <c r="C11" s="186">
        <f t="shared" si="0"/>
        <v>21.598272138228943</v>
      </c>
      <c r="D11" s="279">
        <f t="shared" si="1"/>
        <v>3</v>
      </c>
      <c r="E11" s="279">
        <v>2</v>
      </c>
      <c r="F11" s="244">
        <v>2150</v>
      </c>
      <c r="G11" s="279" t="s">
        <v>211</v>
      </c>
      <c r="H11" s="279" t="s">
        <v>211</v>
      </c>
      <c r="I11" s="279"/>
      <c r="J11" s="279" t="s">
        <v>211</v>
      </c>
      <c r="K11" s="279" t="s">
        <v>211</v>
      </c>
      <c r="L11" s="279" t="s">
        <v>211</v>
      </c>
      <c r="M11" s="279">
        <v>1</v>
      </c>
      <c r="N11" s="279">
        <v>1</v>
      </c>
      <c r="O11" s="279" t="s">
        <v>211</v>
      </c>
      <c r="P11" s="279">
        <v>1</v>
      </c>
      <c r="Q11" s="280" t="s">
        <v>211</v>
      </c>
      <c r="R11" s="280" t="s">
        <v>211</v>
      </c>
      <c r="S11" s="280" t="s">
        <v>211</v>
      </c>
      <c r="T11" s="279" t="s">
        <v>211</v>
      </c>
    </row>
    <row r="12" spans="1:20">
      <c r="A12" s="38" t="s">
        <v>57</v>
      </c>
      <c r="B12" s="278">
        <v>1554</v>
      </c>
      <c r="C12" s="186">
        <f t="shared" si="0"/>
        <v>12.87001287001287</v>
      </c>
      <c r="D12" s="279">
        <f t="shared" si="1"/>
        <v>2</v>
      </c>
      <c r="E12" s="279">
        <v>1</v>
      </c>
      <c r="F12" s="244">
        <v>2000</v>
      </c>
      <c r="G12" s="279" t="s">
        <v>211</v>
      </c>
      <c r="H12" s="279" t="s">
        <v>211</v>
      </c>
      <c r="I12" s="279" t="s">
        <v>211</v>
      </c>
      <c r="J12" s="279" t="s">
        <v>211</v>
      </c>
      <c r="K12" s="279" t="s">
        <v>211</v>
      </c>
      <c r="L12" s="279" t="s">
        <v>211</v>
      </c>
      <c r="M12" s="279" t="s">
        <v>211</v>
      </c>
      <c r="N12" s="279" t="s">
        <v>211</v>
      </c>
      <c r="O12" s="279">
        <v>1</v>
      </c>
      <c r="P12" s="279" t="s">
        <v>211</v>
      </c>
      <c r="Q12" s="279" t="s">
        <v>211</v>
      </c>
      <c r="R12" s="279" t="s">
        <v>211</v>
      </c>
      <c r="S12" s="279" t="s">
        <v>211</v>
      </c>
      <c r="T12" s="279">
        <v>1</v>
      </c>
    </row>
    <row r="13" spans="1:20">
      <c r="A13" s="38" t="s">
        <v>58</v>
      </c>
      <c r="B13" s="278">
        <v>1513</v>
      </c>
      <c r="C13" s="186">
        <f t="shared" si="0"/>
        <v>0</v>
      </c>
      <c r="D13" s="279">
        <f t="shared" si="1"/>
        <v>0</v>
      </c>
      <c r="E13" s="282">
        <v>0</v>
      </c>
      <c r="F13" s="247">
        <v>0</v>
      </c>
      <c r="G13" s="282" t="s">
        <v>211</v>
      </c>
      <c r="H13" s="279" t="s">
        <v>211</v>
      </c>
      <c r="I13" s="282"/>
      <c r="J13" s="279" t="s">
        <v>211</v>
      </c>
      <c r="K13" s="279" t="s">
        <v>211</v>
      </c>
      <c r="L13" s="282" t="s">
        <v>211</v>
      </c>
      <c r="M13" s="282" t="s">
        <v>211</v>
      </c>
      <c r="N13" s="282" t="s">
        <v>211</v>
      </c>
      <c r="O13" s="282" t="s">
        <v>211</v>
      </c>
      <c r="P13" s="282" t="s">
        <v>211</v>
      </c>
      <c r="Q13" s="282" t="s">
        <v>211</v>
      </c>
      <c r="R13" s="282" t="s">
        <v>211</v>
      </c>
      <c r="S13" s="282" t="s">
        <v>211</v>
      </c>
      <c r="T13" s="282" t="s">
        <v>211</v>
      </c>
    </row>
    <row r="14" spans="1:20">
      <c r="A14" s="38" t="s">
        <v>59</v>
      </c>
      <c r="B14" s="278">
        <v>1200</v>
      </c>
      <c r="C14" s="186">
        <f t="shared" si="0"/>
        <v>0</v>
      </c>
      <c r="D14" s="279">
        <f t="shared" si="1"/>
        <v>0</v>
      </c>
      <c r="E14" s="282">
        <v>0</v>
      </c>
      <c r="F14" s="247">
        <v>0</v>
      </c>
      <c r="G14" s="282" t="s">
        <v>211</v>
      </c>
      <c r="H14" s="282" t="s">
        <v>211</v>
      </c>
      <c r="I14" s="282" t="s">
        <v>211</v>
      </c>
      <c r="J14" s="282" t="s">
        <v>211</v>
      </c>
      <c r="K14" s="282" t="s">
        <v>211</v>
      </c>
      <c r="L14" s="282" t="s">
        <v>211</v>
      </c>
      <c r="M14" s="282" t="s">
        <v>211</v>
      </c>
      <c r="N14" s="282" t="s">
        <v>211</v>
      </c>
      <c r="O14" s="282" t="s">
        <v>211</v>
      </c>
      <c r="P14" s="282" t="s">
        <v>211</v>
      </c>
      <c r="Q14" s="282" t="s">
        <v>211</v>
      </c>
      <c r="R14" s="282" t="s">
        <v>211</v>
      </c>
      <c r="S14" s="282" t="s">
        <v>211</v>
      </c>
      <c r="T14" s="282" t="s">
        <v>211</v>
      </c>
    </row>
    <row r="15" spans="1:20">
      <c r="A15" s="38" t="s">
        <v>60</v>
      </c>
      <c r="B15" s="278">
        <v>1442</v>
      </c>
      <c r="C15" s="186">
        <f t="shared" si="0"/>
        <v>13.869625520110958</v>
      </c>
      <c r="D15" s="279">
        <f t="shared" si="1"/>
        <v>2</v>
      </c>
      <c r="E15" s="282">
        <v>1</v>
      </c>
      <c r="F15" s="247">
        <v>2800</v>
      </c>
      <c r="G15" s="282" t="s">
        <v>211</v>
      </c>
      <c r="H15" s="279" t="s">
        <v>211</v>
      </c>
      <c r="I15" s="282"/>
      <c r="J15" s="279" t="s">
        <v>211</v>
      </c>
      <c r="K15" s="279" t="s">
        <v>211</v>
      </c>
      <c r="L15" s="282" t="s">
        <v>211</v>
      </c>
      <c r="M15" s="282" t="s">
        <v>211</v>
      </c>
      <c r="N15" s="282" t="s">
        <v>211</v>
      </c>
      <c r="O15" s="282">
        <v>1</v>
      </c>
      <c r="P15" s="282">
        <v>1</v>
      </c>
      <c r="Q15" s="280" t="s">
        <v>211</v>
      </c>
      <c r="R15" s="280" t="s">
        <v>211</v>
      </c>
      <c r="S15" s="280" t="s">
        <v>211</v>
      </c>
      <c r="T15" s="280" t="s">
        <v>211</v>
      </c>
    </row>
    <row r="16" spans="1:20">
      <c r="A16" s="38" t="s">
        <v>61</v>
      </c>
      <c r="B16" s="278">
        <v>1448</v>
      </c>
      <c r="C16" s="186">
        <f t="shared" si="0"/>
        <v>6.9060773480662982</v>
      </c>
      <c r="D16" s="279">
        <f t="shared" si="1"/>
        <v>1</v>
      </c>
      <c r="E16" s="282">
        <v>0</v>
      </c>
      <c r="F16" s="247">
        <v>0</v>
      </c>
      <c r="G16" s="282">
        <v>1</v>
      </c>
      <c r="H16" s="279" t="s">
        <v>211</v>
      </c>
      <c r="I16" s="279" t="s">
        <v>211</v>
      </c>
      <c r="J16" s="279" t="s">
        <v>211</v>
      </c>
      <c r="K16" s="279" t="s">
        <v>211</v>
      </c>
      <c r="L16" s="279" t="s">
        <v>211</v>
      </c>
      <c r="M16" s="279" t="s">
        <v>211</v>
      </c>
      <c r="N16" s="279" t="s">
        <v>211</v>
      </c>
      <c r="O16" s="279" t="s">
        <v>211</v>
      </c>
      <c r="P16" s="279" t="s">
        <v>211</v>
      </c>
      <c r="Q16" s="279" t="s">
        <v>211</v>
      </c>
      <c r="R16" s="279" t="s">
        <v>211</v>
      </c>
      <c r="S16" s="279" t="s">
        <v>211</v>
      </c>
      <c r="T16" s="279" t="s">
        <v>211</v>
      </c>
    </row>
    <row r="17" spans="1:20">
      <c r="A17" s="38" t="s">
        <v>62</v>
      </c>
      <c r="B17" s="278">
        <v>3675</v>
      </c>
      <c r="C17" s="186">
        <f t="shared" si="0"/>
        <v>5.4421768707482991</v>
      </c>
      <c r="D17" s="279">
        <f t="shared" si="1"/>
        <v>2</v>
      </c>
      <c r="E17" s="282">
        <v>1</v>
      </c>
      <c r="F17" s="247">
        <v>2500</v>
      </c>
      <c r="G17" s="282">
        <v>1</v>
      </c>
      <c r="H17" s="279" t="s">
        <v>211</v>
      </c>
      <c r="I17" s="282"/>
      <c r="J17" s="279" t="s">
        <v>211</v>
      </c>
      <c r="K17" s="279" t="s">
        <v>211</v>
      </c>
      <c r="L17" s="279" t="s">
        <v>211</v>
      </c>
      <c r="M17" s="279" t="s">
        <v>211</v>
      </c>
      <c r="N17" s="282">
        <v>1</v>
      </c>
      <c r="O17" s="282" t="s">
        <v>211</v>
      </c>
      <c r="P17" s="282" t="s">
        <v>211</v>
      </c>
      <c r="Q17" s="282" t="s">
        <v>211</v>
      </c>
      <c r="R17" s="282" t="s">
        <v>211</v>
      </c>
      <c r="S17" s="282" t="s">
        <v>211</v>
      </c>
      <c r="T17" s="282" t="s">
        <v>211</v>
      </c>
    </row>
    <row r="18" spans="1:20">
      <c r="A18" s="38" t="s">
        <v>63</v>
      </c>
      <c r="B18" s="281">
        <v>9434</v>
      </c>
      <c r="C18" s="186">
        <f t="shared" si="0"/>
        <v>19.079923680305278</v>
      </c>
      <c r="D18" s="279">
        <f t="shared" si="1"/>
        <v>18</v>
      </c>
      <c r="E18" s="282">
        <v>6</v>
      </c>
      <c r="F18" s="247">
        <v>38670</v>
      </c>
      <c r="G18" s="282" t="s">
        <v>211</v>
      </c>
      <c r="H18" s="279" t="s">
        <v>211</v>
      </c>
      <c r="I18" s="279" t="s">
        <v>211</v>
      </c>
      <c r="J18" s="279" t="s">
        <v>211</v>
      </c>
      <c r="K18" s="279" t="s">
        <v>211</v>
      </c>
      <c r="L18" s="282">
        <v>1</v>
      </c>
      <c r="M18" s="282">
        <v>7</v>
      </c>
      <c r="N18" s="282">
        <v>4</v>
      </c>
      <c r="O18" s="282">
        <v>1</v>
      </c>
      <c r="P18" s="282">
        <v>3</v>
      </c>
      <c r="Q18" s="279" t="s">
        <v>211</v>
      </c>
      <c r="R18" s="280" t="s">
        <v>211</v>
      </c>
      <c r="S18" s="282">
        <v>2</v>
      </c>
      <c r="T18" s="279" t="s">
        <v>211</v>
      </c>
    </row>
    <row r="19" spans="1:20">
      <c r="A19" s="38" t="s">
        <v>64</v>
      </c>
      <c r="B19" s="281">
        <v>1827</v>
      </c>
      <c r="C19" s="186">
        <f t="shared" si="0"/>
        <v>0</v>
      </c>
      <c r="D19" s="279">
        <f t="shared" si="1"/>
        <v>0</v>
      </c>
      <c r="E19" s="282">
        <v>0</v>
      </c>
      <c r="F19" s="247">
        <v>0</v>
      </c>
      <c r="G19" s="282" t="s">
        <v>211</v>
      </c>
      <c r="H19" s="282" t="s">
        <v>211</v>
      </c>
      <c r="I19" s="282" t="s">
        <v>211</v>
      </c>
      <c r="J19" s="282" t="s">
        <v>211</v>
      </c>
      <c r="K19" s="282" t="s">
        <v>211</v>
      </c>
      <c r="L19" s="282" t="s">
        <v>211</v>
      </c>
      <c r="M19" s="282" t="s">
        <v>211</v>
      </c>
      <c r="N19" s="282" t="s">
        <v>211</v>
      </c>
      <c r="O19" s="282" t="s">
        <v>211</v>
      </c>
      <c r="P19" s="282" t="s">
        <v>211</v>
      </c>
      <c r="Q19" s="282" t="s">
        <v>211</v>
      </c>
      <c r="R19" s="282" t="s">
        <v>211</v>
      </c>
      <c r="S19" s="282" t="s">
        <v>211</v>
      </c>
      <c r="T19" s="282" t="s">
        <v>211</v>
      </c>
    </row>
    <row r="20" spans="1:20">
      <c r="A20" s="38" t="s">
        <v>418</v>
      </c>
      <c r="B20" s="283" t="s">
        <v>211</v>
      </c>
      <c r="C20" s="284" t="s">
        <v>211</v>
      </c>
      <c r="D20" s="285">
        <f t="shared" si="1"/>
        <v>0</v>
      </c>
      <c r="E20" s="286">
        <v>4</v>
      </c>
      <c r="F20" s="254" t="s">
        <v>211</v>
      </c>
      <c r="G20" s="286" t="s">
        <v>211</v>
      </c>
      <c r="H20" s="285" t="s">
        <v>211</v>
      </c>
      <c r="I20" s="285" t="s">
        <v>211</v>
      </c>
      <c r="J20" s="285" t="s">
        <v>211</v>
      </c>
      <c r="K20" s="285" t="s">
        <v>211</v>
      </c>
      <c r="L20" s="285" t="s">
        <v>211</v>
      </c>
      <c r="M20" s="285" t="s">
        <v>211</v>
      </c>
      <c r="N20" s="285" t="s">
        <v>211</v>
      </c>
      <c r="O20" s="279" t="s">
        <v>211</v>
      </c>
      <c r="P20" s="279" t="s">
        <v>211</v>
      </c>
      <c r="Q20" s="279" t="s">
        <v>211</v>
      </c>
      <c r="R20" s="279" t="s">
        <v>211</v>
      </c>
      <c r="S20" s="279" t="s">
        <v>211</v>
      </c>
      <c r="T20" s="279" t="s">
        <v>211</v>
      </c>
    </row>
    <row r="21" spans="1:20">
      <c r="A21" s="287" t="s">
        <v>419</v>
      </c>
      <c r="B21" s="288">
        <f>SUM(B5:B19)</f>
        <v>29327</v>
      </c>
      <c r="C21" s="284">
        <f>D21/B21*10000</f>
        <v>13.298325774883212</v>
      </c>
      <c r="D21" s="285">
        <f>SUM(D5:D19)</f>
        <v>39</v>
      </c>
      <c r="E21" s="286">
        <f>SUM(E5:E20)</f>
        <v>23</v>
      </c>
      <c r="F21" s="289">
        <f>SUM(F5:F20)</f>
        <v>80840</v>
      </c>
      <c r="G21" s="286">
        <f>SUM(G5:G19)</f>
        <v>4</v>
      </c>
      <c r="H21" s="286">
        <f>SUM(H5:H19)</f>
        <v>0</v>
      </c>
      <c r="I21" s="286">
        <f t="shared" ref="I21:T21" si="2">SUM(I5:I19)</f>
        <v>0</v>
      </c>
      <c r="J21" s="286">
        <f t="shared" si="2"/>
        <v>0</v>
      </c>
      <c r="K21" s="286">
        <f t="shared" si="2"/>
        <v>0</v>
      </c>
      <c r="L21" s="286">
        <f t="shared" si="2"/>
        <v>2</v>
      </c>
      <c r="M21" s="286">
        <f t="shared" si="2"/>
        <v>8</v>
      </c>
      <c r="N21" s="286">
        <f t="shared" si="2"/>
        <v>7</v>
      </c>
      <c r="O21" s="290">
        <f t="shared" si="2"/>
        <v>9</v>
      </c>
      <c r="P21" s="290">
        <f t="shared" si="2"/>
        <v>5</v>
      </c>
      <c r="Q21" s="290">
        <f t="shared" si="2"/>
        <v>0</v>
      </c>
      <c r="R21" s="290">
        <f t="shared" si="2"/>
        <v>0</v>
      </c>
      <c r="S21" s="290">
        <f t="shared" si="2"/>
        <v>2</v>
      </c>
      <c r="T21" s="290">
        <f t="shared" si="2"/>
        <v>2</v>
      </c>
    </row>
  </sheetData>
  <mergeCells count="19"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workbookViewId="0">
      <selection activeCell="I13" sqref="I13"/>
    </sheetView>
  </sheetViews>
  <sheetFormatPr defaultRowHeight="15"/>
  <sheetData>
    <row r="1" spans="1:5" ht="15.75">
      <c r="A1" s="65"/>
      <c r="B1" s="319" t="s">
        <v>420</v>
      </c>
      <c r="C1" s="319"/>
      <c r="D1" s="319"/>
      <c r="E1" s="65"/>
    </row>
    <row r="2" spans="1:5" ht="15.75">
      <c r="A2" s="65"/>
      <c r="B2" s="79"/>
      <c r="C2" s="79"/>
      <c r="D2" s="79"/>
      <c r="E2" s="65"/>
    </row>
    <row r="3" spans="1:5">
      <c r="A3" s="65"/>
      <c r="B3" s="291" t="s">
        <v>397</v>
      </c>
      <c r="C3" s="65"/>
      <c r="D3" s="65"/>
      <c r="E3" s="65"/>
    </row>
    <row r="4" spans="1:5" ht="25.5">
      <c r="A4" s="441" t="s">
        <v>3</v>
      </c>
      <c r="B4" s="442"/>
      <c r="C4" s="7">
        <v>2014</v>
      </c>
      <c r="D4" s="7">
        <v>2015</v>
      </c>
      <c r="E4" s="292" t="s">
        <v>71</v>
      </c>
    </row>
    <row r="5" spans="1:5">
      <c r="A5" s="315" t="s">
        <v>421</v>
      </c>
      <c r="B5" s="315"/>
      <c r="C5" s="276">
        <v>29389</v>
      </c>
      <c r="D5" s="276">
        <v>29327</v>
      </c>
      <c r="E5" s="277">
        <f>D5/C5*100</f>
        <v>99.789036714416952</v>
      </c>
    </row>
    <row r="6" spans="1:5">
      <c r="A6" s="439" t="s">
        <v>422</v>
      </c>
      <c r="B6" s="439"/>
      <c r="C6" s="186">
        <f>SUM(C7:C21)-C15</f>
        <v>21</v>
      </c>
      <c r="D6" s="186">
        <f>SUM(D7:D21)-D15</f>
        <v>39</v>
      </c>
      <c r="E6" s="247">
        <f>D6/C6*100</f>
        <v>185.71428571428572</v>
      </c>
    </row>
    <row r="7" spans="1:5">
      <c r="A7" s="443" t="s">
        <v>423</v>
      </c>
      <c r="B7" s="293" t="s">
        <v>424</v>
      </c>
      <c r="C7" s="186">
        <v>0</v>
      </c>
      <c r="D7" s="186">
        <v>0</v>
      </c>
      <c r="E7" s="247">
        <v>0</v>
      </c>
    </row>
    <row r="8" spans="1:5">
      <c r="A8" s="443"/>
      <c r="B8" s="293" t="s">
        <v>425</v>
      </c>
      <c r="C8" s="186">
        <v>2</v>
      </c>
      <c r="D8" s="186">
        <v>0</v>
      </c>
      <c r="E8" s="247">
        <v>0</v>
      </c>
    </row>
    <row r="9" spans="1:5">
      <c r="A9" s="443"/>
      <c r="B9" s="293" t="s">
        <v>403</v>
      </c>
      <c r="C9" s="186">
        <v>1</v>
      </c>
      <c r="D9" s="186">
        <v>4</v>
      </c>
      <c r="E9" s="247">
        <f>D9/C9*100</f>
        <v>400</v>
      </c>
    </row>
    <row r="10" spans="1:5">
      <c r="A10" s="443"/>
      <c r="B10" s="293" t="s">
        <v>426</v>
      </c>
      <c r="C10" s="186">
        <v>0</v>
      </c>
      <c r="D10" s="186">
        <v>0</v>
      </c>
      <c r="E10" s="247">
        <v>0</v>
      </c>
    </row>
    <row r="11" spans="1:5">
      <c r="A11" s="443"/>
      <c r="B11" s="293" t="s">
        <v>427</v>
      </c>
      <c r="C11" s="186">
        <v>0</v>
      </c>
      <c r="D11" s="186">
        <v>0</v>
      </c>
      <c r="E11" s="247">
        <v>0</v>
      </c>
    </row>
    <row r="12" spans="1:5">
      <c r="A12" s="443"/>
      <c r="B12" s="293" t="s">
        <v>428</v>
      </c>
      <c r="C12" s="186">
        <v>2</v>
      </c>
      <c r="D12" s="186">
        <v>2</v>
      </c>
      <c r="E12" s="247">
        <v>0</v>
      </c>
    </row>
    <row r="13" spans="1:5" ht="63.75">
      <c r="A13" s="443"/>
      <c r="B13" s="294" t="s">
        <v>429</v>
      </c>
      <c r="C13" s="186">
        <v>7</v>
      </c>
      <c r="D13" s="186">
        <v>8</v>
      </c>
      <c r="E13" s="247">
        <f t="shared" ref="E13:E34" si="0">D13/C13*100</f>
        <v>114.28571428571428</v>
      </c>
    </row>
    <row r="14" spans="1:5" ht="38.25">
      <c r="A14" s="443"/>
      <c r="B14" s="294" t="s">
        <v>430</v>
      </c>
      <c r="C14" s="186">
        <v>8</v>
      </c>
      <c r="D14" s="186">
        <v>16</v>
      </c>
      <c r="E14" s="247">
        <f t="shared" si="0"/>
        <v>200</v>
      </c>
    </row>
    <row r="15" spans="1:5" ht="25.5">
      <c r="A15" s="443"/>
      <c r="B15" s="294" t="s">
        <v>431</v>
      </c>
      <c r="C15" s="186">
        <v>6</v>
      </c>
      <c r="D15" s="186">
        <v>9</v>
      </c>
      <c r="E15" s="247">
        <f t="shared" si="0"/>
        <v>150</v>
      </c>
    </row>
    <row r="16" spans="1:5" ht="101.25">
      <c r="A16" s="443"/>
      <c r="B16" s="80" t="s">
        <v>432</v>
      </c>
      <c r="C16" s="186">
        <v>1</v>
      </c>
      <c r="D16" s="186">
        <v>5</v>
      </c>
      <c r="E16" s="247">
        <f t="shared" si="0"/>
        <v>500</v>
      </c>
    </row>
    <row r="17" spans="1:5">
      <c r="A17" s="443"/>
      <c r="B17" s="293" t="s">
        <v>433</v>
      </c>
      <c r="C17" s="186">
        <v>0</v>
      </c>
      <c r="D17" s="186">
        <v>0</v>
      </c>
      <c r="E17" s="247">
        <v>0</v>
      </c>
    </row>
    <row r="18" spans="1:5">
      <c r="A18" s="443"/>
      <c r="B18" s="293" t="s">
        <v>434</v>
      </c>
      <c r="C18" s="186">
        <v>0</v>
      </c>
      <c r="D18" s="186">
        <v>2</v>
      </c>
      <c r="E18" s="247">
        <v>0</v>
      </c>
    </row>
    <row r="19" spans="1:5">
      <c r="A19" s="443"/>
      <c r="B19" s="293" t="s">
        <v>435</v>
      </c>
      <c r="C19" s="186">
        <v>0</v>
      </c>
      <c r="D19" s="186">
        <v>0</v>
      </c>
      <c r="E19" s="247">
        <v>0</v>
      </c>
    </row>
    <row r="20" spans="1:5">
      <c r="A20" s="443"/>
      <c r="B20" s="293" t="s">
        <v>436</v>
      </c>
      <c r="C20" s="186">
        <v>0</v>
      </c>
      <c r="D20" s="186">
        <v>0</v>
      </c>
      <c r="E20" s="247">
        <v>0</v>
      </c>
    </row>
    <row r="21" spans="1:5">
      <c r="A21" s="443"/>
      <c r="B21" s="293" t="s">
        <v>418</v>
      </c>
      <c r="C21" s="186">
        <v>0</v>
      </c>
      <c r="D21" s="186">
        <v>2</v>
      </c>
      <c r="E21" s="247">
        <v>0</v>
      </c>
    </row>
    <row r="22" spans="1:5">
      <c r="A22" s="443" t="s">
        <v>437</v>
      </c>
      <c r="B22" s="293" t="s">
        <v>438</v>
      </c>
      <c r="C22" s="186">
        <v>8</v>
      </c>
      <c r="D22" s="186">
        <v>11</v>
      </c>
      <c r="E22" s="247">
        <f t="shared" si="0"/>
        <v>137.5</v>
      </c>
    </row>
    <row r="23" spans="1:5">
      <c r="A23" s="443"/>
      <c r="B23" s="293" t="s">
        <v>439</v>
      </c>
      <c r="C23" s="186">
        <v>6</v>
      </c>
      <c r="D23" s="186">
        <v>6</v>
      </c>
      <c r="E23" s="247">
        <f t="shared" si="0"/>
        <v>100</v>
      </c>
    </row>
    <row r="24" spans="1:5">
      <c r="A24" s="443"/>
      <c r="B24" s="293" t="s">
        <v>440</v>
      </c>
      <c r="C24" s="186">
        <v>1</v>
      </c>
      <c r="D24" s="186">
        <v>1</v>
      </c>
      <c r="E24" s="247">
        <f t="shared" si="0"/>
        <v>100</v>
      </c>
    </row>
    <row r="25" spans="1:5">
      <c r="A25" s="443"/>
      <c r="B25" s="293" t="s">
        <v>441</v>
      </c>
      <c r="C25" s="186">
        <v>8</v>
      </c>
      <c r="D25" s="186">
        <v>15</v>
      </c>
      <c r="E25" s="247">
        <f t="shared" si="0"/>
        <v>187.5</v>
      </c>
    </row>
    <row r="26" spans="1:5">
      <c r="A26" s="443"/>
      <c r="B26" s="293" t="s">
        <v>442</v>
      </c>
      <c r="C26" s="186">
        <v>0</v>
      </c>
      <c r="D26" s="186">
        <v>1</v>
      </c>
      <c r="E26" s="247">
        <v>0</v>
      </c>
    </row>
    <row r="27" spans="1:5">
      <c r="A27" s="318" t="s">
        <v>443</v>
      </c>
      <c r="B27" s="293" t="s">
        <v>444</v>
      </c>
      <c r="C27" s="186">
        <v>4</v>
      </c>
      <c r="D27" s="186">
        <v>18</v>
      </c>
      <c r="E27" s="247">
        <f t="shared" si="0"/>
        <v>450</v>
      </c>
    </row>
    <row r="28" spans="1:5">
      <c r="A28" s="318"/>
      <c r="B28" s="293" t="s">
        <v>445</v>
      </c>
      <c r="C28" s="186">
        <v>14</v>
      </c>
      <c r="D28" s="186">
        <v>21</v>
      </c>
      <c r="E28" s="247">
        <f t="shared" si="0"/>
        <v>150</v>
      </c>
    </row>
    <row r="29" spans="1:5">
      <c r="A29" s="318"/>
      <c r="B29" s="293" t="s">
        <v>446</v>
      </c>
      <c r="C29" s="186">
        <v>2</v>
      </c>
      <c r="D29" s="186">
        <v>0</v>
      </c>
      <c r="E29" s="247">
        <f t="shared" si="0"/>
        <v>0</v>
      </c>
    </row>
    <row r="30" spans="1:5">
      <c r="A30" s="318"/>
      <c r="B30" s="293" t="s">
        <v>447</v>
      </c>
      <c r="C30" s="187">
        <v>1</v>
      </c>
      <c r="D30" s="186">
        <v>0</v>
      </c>
      <c r="E30" s="247">
        <f t="shared" si="0"/>
        <v>0</v>
      </c>
    </row>
    <row r="31" spans="1:5">
      <c r="A31" s="438" t="s">
        <v>448</v>
      </c>
      <c r="B31" s="438"/>
      <c r="C31" s="186">
        <v>19</v>
      </c>
      <c r="D31" s="186">
        <v>23</v>
      </c>
      <c r="E31" s="247">
        <f t="shared" si="0"/>
        <v>121.05263157894737</v>
      </c>
    </row>
    <row r="32" spans="1:5">
      <c r="A32" s="439" t="s">
        <v>449</v>
      </c>
      <c r="B32" s="439"/>
      <c r="C32" s="247">
        <v>35.9</v>
      </c>
      <c r="D32" s="247">
        <v>80.8</v>
      </c>
      <c r="E32" s="247">
        <f t="shared" si="0"/>
        <v>225.06963788300837</v>
      </c>
    </row>
    <row r="33" spans="1:5">
      <c r="A33" s="439" t="s">
        <v>450</v>
      </c>
      <c r="B33" s="439"/>
      <c r="C33" s="247">
        <v>7.4</v>
      </c>
      <c r="D33" s="247">
        <v>16</v>
      </c>
      <c r="E33" s="247">
        <f t="shared" si="0"/>
        <v>216.2162162162162</v>
      </c>
    </row>
    <row r="34" spans="1:5">
      <c r="A34" s="439" t="s">
        <v>451</v>
      </c>
      <c r="B34" s="439"/>
      <c r="C34" s="247">
        <v>38.5</v>
      </c>
      <c r="D34" s="247">
        <v>31.8</v>
      </c>
      <c r="E34" s="247">
        <f t="shared" si="0"/>
        <v>82.597402597402606</v>
      </c>
    </row>
    <row r="35" spans="1:5">
      <c r="A35" s="440" t="s">
        <v>452</v>
      </c>
      <c r="B35" s="440"/>
      <c r="C35" s="191">
        <f>C6/C5*10000</f>
        <v>7.145530640715914</v>
      </c>
      <c r="D35" s="191">
        <f>D6/D5*10000</f>
        <v>13.298325774883212</v>
      </c>
      <c r="E35" s="289">
        <f>D35/C35*100</f>
        <v>186.10690295144892</v>
      </c>
    </row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K16" sqref="K16"/>
    </sheetView>
  </sheetViews>
  <sheetFormatPr defaultRowHeight="15"/>
  <sheetData>
    <row r="1" spans="1:7" ht="15.75">
      <c r="A1" s="304" t="s">
        <v>45</v>
      </c>
      <c r="B1" s="304"/>
      <c r="C1" s="304"/>
      <c r="D1" s="304"/>
      <c r="E1" s="304"/>
      <c r="F1" s="304"/>
      <c r="G1" s="304"/>
    </row>
    <row r="2" spans="1:7">
      <c r="A2" s="35"/>
      <c r="B2" s="36"/>
      <c r="C2" s="36"/>
      <c r="D2" s="36"/>
      <c r="E2" s="36"/>
      <c r="F2" s="36"/>
      <c r="G2" s="36"/>
    </row>
    <row r="3" spans="1:7">
      <c r="A3" s="35" t="s">
        <v>1</v>
      </c>
      <c r="B3" s="36"/>
      <c r="C3" s="36"/>
      <c r="D3" s="36"/>
      <c r="E3" s="36"/>
      <c r="F3" s="36"/>
      <c r="G3" s="36"/>
    </row>
    <row r="4" spans="1:7">
      <c r="A4" s="35"/>
      <c r="B4" s="36"/>
      <c r="C4" s="36"/>
      <c r="D4" s="36"/>
      <c r="E4" s="36"/>
      <c r="F4" s="36" t="s">
        <v>46</v>
      </c>
      <c r="G4" s="36"/>
    </row>
    <row r="5" spans="1:7">
      <c r="A5" s="305" t="s">
        <v>47</v>
      </c>
      <c r="B5" s="305" t="s">
        <v>48</v>
      </c>
      <c r="C5" s="305"/>
      <c r="D5" s="305"/>
      <c r="E5" s="305" t="s">
        <v>49</v>
      </c>
      <c r="F5" s="305"/>
      <c r="G5" s="305"/>
    </row>
    <row r="6" spans="1:7">
      <c r="A6" s="305"/>
      <c r="B6" s="37" t="s">
        <v>9</v>
      </c>
      <c r="C6" s="37" t="s">
        <v>10</v>
      </c>
      <c r="D6" s="37" t="s">
        <v>11</v>
      </c>
      <c r="E6" s="37" t="s">
        <v>9</v>
      </c>
      <c r="F6" s="37" t="s">
        <v>10</v>
      </c>
      <c r="G6" s="37" t="s">
        <v>11</v>
      </c>
    </row>
    <row r="7" spans="1:7">
      <c r="A7" s="38" t="s">
        <v>50</v>
      </c>
      <c r="B7" s="39">
        <v>5011.2</v>
      </c>
      <c r="C7" s="39">
        <v>4950.1000000000004</v>
      </c>
      <c r="D7" s="40">
        <f>(C7/B7)*100</f>
        <v>98.780731162196687</v>
      </c>
      <c r="E7" s="39">
        <v>5011.2</v>
      </c>
      <c r="F7" s="39">
        <v>4950.1000000000004</v>
      </c>
      <c r="G7" s="40">
        <f t="shared" ref="G7:G23" si="0">(F7/E7)*100</f>
        <v>98.780731162196687</v>
      </c>
    </row>
    <row r="8" spans="1:7">
      <c r="A8" s="38" t="s">
        <v>51</v>
      </c>
      <c r="B8" s="39">
        <v>5333.7</v>
      </c>
      <c r="C8" s="39">
        <v>3780.2</v>
      </c>
      <c r="D8" s="40">
        <f t="shared" ref="D8:D23" si="1">(C8/B8)*100</f>
        <v>70.873877420927315</v>
      </c>
      <c r="E8" s="39">
        <v>5333.7</v>
      </c>
      <c r="F8" s="39">
        <v>3780.2</v>
      </c>
      <c r="G8" s="40">
        <f t="shared" si="0"/>
        <v>70.873877420927315</v>
      </c>
    </row>
    <row r="9" spans="1:7">
      <c r="A9" s="38" t="s">
        <v>52</v>
      </c>
      <c r="B9" s="39">
        <v>19432</v>
      </c>
      <c r="C9" s="39">
        <v>9121.7999999999993</v>
      </c>
      <c r="D9" s="40">
        <f t="shared" si="1"/>
        <v>46.942157266364752</v>
      </c>
      <c r="E9" s="39">
        <v>19432</v>
      </c>
      <c r="F9" s="39">
        <v>9121.7999999999993</v>
      </c>
      <c r="G9" s="40">
        <f t="shared" si="0"/>
        <v>46.942157266364752</v>
      </c>
    </row>
    <row r="10" spans="1:7">
      <c r="A10" s="38" t="s">
        <v>53</v>
      </c>
      <c r="B10" s="39">
        <v>3611.3</v>
      </c>
      <c r="C10" s="39">
        <v>3019.2</v>
      </c>
      <c r="D10" s="40">
        <f t="shared" si="1"/>
        <v>83.60424223963669</v>
      </c>
      <c r="E10" s="39">
        <v>3611.3</v>
      </c>
      <c r="F10" s="39">
        <v>3019.2</v>
      </c>
      <c r="G10" s="40">
        <f t="shared" si="0"/>
        <v>83.60424223963669</v>
      </c>
    </row>
    <row r="11" spans="1:7">
      <c r="A11" s="38" t="s">
        <v>54</v>
      </c>
      <c r="B11" s="39">
        <v>5582.3</v>
      </c>
      <c r="C11" s="39">
        <v>5436.2</v>
      </c>
      <c r="D11" s="40">
        <f t="shared" si="1"/>
        <v>97.38279920462891</v>
      </c>
      <c r="E11" s="39">
        <v>5582.3</v>
      </c>
      <c r="F11" s="39">
        <v>5436.2</v>
      </c>
      <c r="G11" s="40">
        <f t="shared" si="0"/>
        <v>97.38279920462891</v>
      </c>
    </row>
    <row r="12" spans="1:7">
      <c r="A12" s="38" t="s">
        <v>55</v>
      </c>
      <c r="B12" s="39">
        <v>17359.2</v>
      </c>
      <c r="C12" s="39">
        <v>1517.7</v>
      </c>
      <c r="D12" s="40">
        <f t="shared" si="1"/>
        <v>8.7429144200193551</v>
      </c>
      <c r="E12" s="39">
        <v>17359.2</v>
      </c>
      <c r="F12" s="39">
        <v>1517.7</v>
      </c>
      <c r="G12" s="40">
        <f t="shared" si="0"/>
        <v>8.7429144200193551</v>
      </c>
    </row>
    <row r="13" spans="1:7">
      <c r="A13" s="38" t="s">
        <v>56</v>
      </c>
      <c r="B13" s="39">
        <v>10212</v>
      </c>
      <c r="C13" s="39">
        <v>18593.8</v>
      </c>
      <c r="D13" s="40">
        <f t="shared" si="1"/>
        <v>182.07794751273013</v>
      </c>
      <c r="E13" s="39">
        <v>10212</v>
      </c>
      <c r="F13" s="39">
        <v>18593.8</v>
      </c>
      <c r="G13" s="40">
        <f t="shared" si="0"/>
        <v>182.07794751273013</v>
      </c>
    </row>
    <row r="14" spans="1:7">
      <c r="A14" s="38" t="s">
        <v>57</v>
      </c>
      <c r="B14" s="39">
        <v>27374.400000000001</v>
      </c>
      <c r="C14" s="39">
        <v>11419.3</v>
      </c>
      <c r="D14" s="40">
        <f t="shared" si="1"/>
        <v>41.71525220644105</v>
      </c>
      <c r="E14" s="39">
        <v>27374.400000000001</v>
      </c>
      <c r="F14" s="39">
        <v>11419.3</v>
      </c>
      <c r="G14" s="40">
        <f t="shared" si="0"/>
        <v>41.71525220644105</v>
      </c>
    </row>
    <row r="15" spans="1:7">
      <c r="A15" s="38" t="s">
        <v>58</v>
      </c>
      <c r="B15" s="39">
        <v>17795.3</v>
      </c>
      <c r="C15" s="39">
        <v>46747.6</v>
      </c>
      <c r="D15" s="40">
        <f t="shared" si="1"/>
        <v>262.69632992981292</v>
      </c>
      <c r="E15" s="39">
        <v>17795.3</v>
      </c>
      <c r="F15" s="39">
        <v>46747.6</v>
      </c>
      <c r="G15" s="40">
        <f t="shared" si="0"/>
        <v>262.69632992981292</v>
      </c>
    </row>
    <row r="16" spans="1:7">
      <c r="A16" s="38" t="s">
        <v>59</v>
      </c>
      <c r="B16" s="39">
        <v>5004.3</v>
      </c>
      <c r="C16" s="39">
        <v>5622.9</v>
      </c>
      <c r="D16" s="40">
        <f t="shared" si="1"/>
        <v>112.36136922246867</v>
      </c>
      <c r="E16" s="39">
        <v>5004.3</v>
      </c>
      <c r="F16" s="39">
        <v>5622.9</v>
      </c>
      <c r="G16" s="40">
        <f t="shared" si="0"/>
        <v>112.36136922246867</v>
      </c>
    </row>
    <row r="17" spans="1:7">
      <c r="A17" s="38" t="s">
        <v>60</v>
      </c>
      <c r="B17" s="39">
        <v>4977.8999999999996</v>
      </c>
      <c r="C17" s="39">
        <v>5145.8</v>
      </c>
      <c r="D17" s="40">
        <f t="shared" si="1"/>
        <v>103.37290825448484</v>
      </c>
      <c r="E17" s="39">
        <v>4977.8999999999996</v>
      </c>
      <c r="F17" s="39">
        <v>5145.8</v>
      </c>
      <c r="G17" s="40">
        <f t="shared" si="0"/>
        <v>103.37290825448484</v>
      </c>
    </row>
    <row r="18" spans="1:7">
      <c r="A18" s="38" t="s">
        <v>61</v>
      </c>
      <c r="B18" s="39">
        <v>4369.5</v>
      </c>
      <c r="C18" s="39">
        <v>5332.8</v>
      </c>
      <c r="D18" s="40">
        <f t="shared" si="1"/>
        <v>122.0460006865774</v>
      </c>
      <c r="E18" s="39">
        <v>4369.5</v>
      </c>
      <c r="F18" s="39">
        <v>5332.8</v>
      </c>
      <c r="G18" s="40">
        <f t="shared" si="0"/>
        <v>122.0460006865774</v>
      </c>
    </row>
    <row r="19" spans="1:7">
      <c r="A19" s="38" t="s">
        <v>62</v>
      </c>
      <c r="B19" s="39">
        <v>11501.2</v>
      </c>
      <c r="C19" s="39">
        <v>13196.4</v>
      </c>
      <c r="D19" s="40">
        <f t="shared" si="1"/>
        <v>114.73933154801237</v>
      </c>
      <c r="E19" s="39">
        <v>11501.2</v>
      </c>
      <c r="F19" s="39">
        <v>13196.4</v>
      </c>
      <c r="G19" s="40">
        <f t="shared" si="0"/>
        <v>114.73933154801237</v>
      </c>
    </row>
    <row r="20" spans="1:7">
      <c r="A20" s="38" t="s">
        <v>63</v>
      </c>
      <c r="B20" s="39">
        <v>11667.3</v>
      </c>
      <c r="C20" s="39">
        <v>22094.799999999999</v>
      </c>
      <c r="D20" s="40">
        <f t="shared" si="1"/>
        <v>189.37371971235848</v>
      </c>
      <c r="E20" s="39">
        <v>11667.3</v>
      </c>
      <c r="F20" s="39">
        <v>22094.799999999999</v>
      </c>
      <c r="G20" s="40">
        <f t="shared" si="0"/>
        <v>189.37371971235848</v>
      </c>
    </row>
    <row r="21" spans="1:7">
      <c r="A21" s="38" t="s">
        <v>64</v>
      </c>
      <c r="B21" s="39">
        <v>6273.3</v>
      </c>
      <c r="C21" s="39">
        <v>5682.96</v>
      </c>
      <c r="D21" s="40">
        <f>(C21/B21)*100</f>
        <v>90.589641815312518</v>
      </c>
      <c r="E21" s="39">
        <v>6273.3</v>
      </c>
      <c r="F21" s="39">
        <v>5682.96</v>
      </c>
      <c r="G21" s="40">
        <f t="shared" si="0"/>
        <v>90.589641815312518</v>
      </c>
    </row>
    <row r="22" spans="1:7">
      <c r="A22" s="38" t="s">
        <v>65</v>
      </c>
      <c r="B22" s="39">
        <v>205488.9</v>
      </c>
      <c r="C22" s="39">
        <v>152358.94</v>
      </c>
      <c r="D22" s="40">
        <f t="shared" si="1"/>
        <v>74.14460829757715</v>
      </c>
      <c r="E22" s="39">
        <v>205488.9</v>
      </c>
      <c r="F22" s="39">
        <v>152358.94</v>
      </c>
      <c r="G22" s="40">
        <f t="shared" si="0"/>
        <v>74.14460829757715</v>
      </c>
    </row>
    <row r="23" spans="1:7">
      <c r="A23" s="41" t="s">
        <v>66</v>
      </c>
      <c r="B23" s="42">
        <f>SUM(B7:B22)</f>
        <v>360993.8</v>
      </c>
      <c r="C23" s="42">
        <f>SUM(C7:C22)</f>
        <v>314020.5</v>
      </c>
      <c r="D23" s="42">
        <f t="shared" si="1"/>
        <v>86.98778206163098</v>
      </c>
      <c r="E23" s="42">
        <v>360993.8</v>
      </c>
      <c r="F23" s="42">
        <v>314020.5</v>
      </c>
      <c r="G23" s="42">
        <f t="shared" si="0"/>
        <v>86.98778206163098</v>
      </c>
    </row>
  </sheetData>
  <mergeCells count="4">
    <mergeCell ref="A1:G1"/>
    <mergeCell ref="A5:A6"/>
    <mergeCell ref="B5:D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18" sqref="H18"/>
    </sheetView>
  </sheetViews>
  <sheetFormatPr defaultRowHeight="15"/>
  <sheetData>
    <row r="1" spans="1:6">
      <c r="A1" s="306" t="s">
        <v>67</v>
      </c>
      <c r="B1" s="306"/>
      <c r="C1" s="306"/>
      <c r="D1" s="306"/>
      <c r="E1" s="306"/>
      <c r="F1" s="306"/>
    </row>
    <row r="2" spans="1:6">
      <c r="A2" s="307" t="s">
        <v>68</v>
      </c>
      <c r="B2" s="307"/>
      <c r="C2" s="307"/>
      <c r="D2" s="307"/>
      <c r="E2" s="307"/>
      <c r="F2" s="307"/>
    </row>
    <row r="3" spans="1:6">
      <c r="A3" s="305" t="s">
        <v>3</v>
      </c>
      <c r="B3" s="309" t="s">
        <v>69</v>
      </c>
      <c r="C3" s="305" t="s">
        <v>70</v>
      </c>
      <c r="D3" s="305"/>
      <c r="E3" s="305"/>
      <c r="F3" s="311" t="s">
        <v>71</v>
      </c>
    </row>
    <row r="4" spans="1:6">
      <c r="A4" s="308"/>
      <c r="B4" s="310"/>
      <c r="C4" s="44" t="s">
        <v>72</v>
      </c>
      <c r="D4" s="44" t="s">
        <v>73</v>
      </c>
      <c r="E4" s="37" t="s">
        <v>11</v>
      </c>
      <c r="F4" s="312"/>
    </row>
    <row r="5" spans="1:6">
      <c r="A5" s="45" t="s">
        <v>74</v>
      </c>
      <c r="B5" s="46">
        <v>2259062.1</v>
      </c>
      <c r="C5" s="46">
        <f>SUM(C6:C16)</f>
        <v>2601233.2999999998</v>
      </c>
      <c r="D5" s="46">
        <f>SUM(D6:D17)</f>
        <v>1581724</v>
      </c>
      <c r="E5" s="18">
        <f>D5/C5*100</f>
        <v>60.806695039618333</v>
      </c>
      <c r="F5" s="46">
        <f>D5/B5*100</f>
        <v>70.016844601128938</v>
      </c>
    </row>
    <row r="6" spans="1:6">
      <c r="A6" s="47" t="s">
        <v>75</v>
      </c>
      <c r="B6" s="18">
        <v>1219272</v>
      </c>
      <c r="C6" s="18">
        <v>1541710.9</v>
      </c>
      <c r="D6" s="18">
        <v>1263614.5</v>
      </c>
      <c r="E6" s="18">
        <f>D6/C6*100</f>
        <v>81.961832143756666</v>
      </c>
      <c r="F6" s="18">
        <f t="shared" ref="F6:F17" si="0">D6/B6*100</f>
        <v>103.6368013043849</v>
      </c>
    </row>
    <row r="7" spans="1:6">
      <c r="A7" s="48" t="s">
        <v>76</v>
      </c>
      <c r="B7" s="18">
        <v>116952.6</v>
      </c>
      <c r="C7" s="18">
        <v>169352.7</v>
      </c>
      <c r="D7" s="18">
        <v>117495.5</v>
      </c>
      <c r="E7" s="18">
        <f>D6/C6*100</f>
        <v>81.961832143756666</v>
      </c>
      <c r="F7" s="18">
        <f t="shared" si="0"/>
        <v>100.464205156619</v>
      </c>
    </row>
    <row r="8" spans="1:6">
      <c r="A8" s="47" t="s">
        <v>77</v>
      </c>
      <c r="B8" s="18">
        <v>214898.7</v>
      </c>
      <c r="C8" s="49">
        <v>271065.8</v>
      </c>
      <c r="D8" s="49">
        <v>170406.3</v>
      </c>
      <c r="E8" s="18">
        <f>D7/C7*100</f>
        <v>69.379171397916878</v>
      </c>
      <c r="F8" s="18">
        <f t="shared" si="0"/>
        <v>79.296105560433816</v>
      </c>
    </row>
    <row r="9" spans="1:6">
      <c r="A9" s="47" t="s">
        <v>78</v>
      </c>
      <c r="B9" s="18">
        <v>18961.5</v>
      </c>
      <c r="C9" s="18">
        <v>40313.800000000003</v>
      </c>
      <c r="D9" s="18">
        <v>10164.5</v>
      </c>
      <c r="E9" s="18">
        <f t="shared" ref="E9:E16" si="1">D9/C9*100</f>
        <v>25.213450480976736</v>
      </c>
      <c r="F9" s="18">
        <f t="shared" si="0"/>
        <v>53.605991087203023</v>
      </c>
    </row>
    <row r="10" spans="1:6">
      <c r="A10" s="47" t="s">
        <v>79</v>
      </c>
      <c r="B10" s="18">
        <v>78244.800000000003</v>
      </c>
      <c r="C10" s="18">
        <v>24293.1</v>
      </c>
      <c r="D10" s="18">
        <v>3775</v>
      </c>
      <c r="E10" s="18">
        <f t="shared" si="1"/>
        <v>15.539391843774569</v>
      </c>
      <c r="F10" s="18">
        <f t="shared" si="0"/>
        <v>4.824601762673046</v>
      </c>
    </row>
    <row r="11" spans="1:6">
      <c r="A11" s="47" t="s">
        <v>80</v>
      </c>
      <c r="B11" s="18">
        <v>3540.6</v>
      </c>
      <c r="C11" s="18">
        <v>10757.4</v>
      </c>
      <c r="D11" s="18">
        <v>372.3</v>
      </c>
      <c r="E11" s="18">
        <f t="shared" si="1"/>
        <v>3.460873445256289</v>
      </c>
      <c r="F11" s="18">
        <f t="shared" si="0"/>
        <v>10.515166920860871</v>
      </c>
    </row>
    <row r="12" spans="1:6">
      <c r="A12" s="47" t="s">
        <v>81</v>
      </c>
      <c r="B12" s="18">
        <v>6418.4</v>
      </c>
      <c r="C12" s="18">
        <v>13193.5</v>
      </c>
      <c r="D12" s="18">
        <v>5849.7</v>
      </c>
      <c r="E12" s="18">
        <f t="shared" si="1"/>
        <v>44.337742069958693</v>
      </c>
      <c r="F12" s="18">
        <f t="shared" si="0"/>
        <v>91.1395363330425</v>
      </c>
    </row>
    <row r="13" spans="1:6">
      <c r="A13" s="47" t="s">
        <v>82</v>
      </c>
      <c r="B13" s="50">
        <v>10604.1</v>
      </c>
      <c r="C13" s="50">
        <v>433236.7</v>
      </c>
      <c r="D13" s="50">
        <v>2364.8000000000002</v>
      </c>
      <c r="E13" s="18">
        <f t="shared" si="1"/>
        <v>0.54584480031354687</v>
      </c>
      <c r="F13" s="18">
        <f t="shared" si="0"/>
        <v>22.3008081779689</v>
      </c>
    </row>
    <row r="14" spans="1:6">
      <c r="A14" s="47" t="s">
        <v>83</v>
      </c>
      <c r="B14" s="50">
        <v>45412.3</v>
      </c>
      <c r="C14" s="50">
        <v>32629</v>
      </c>
      <c r="D14" s="50">
        <v>1402.9</v>
      </c>
      <c r="E14" s="18">
        <f t="shared" si="1"/>
        <v>4.2995494805234609</v>
      </c>
      <c r="F14" s="18">
        <f t="shared" si="0"/>
        <v>3.0892511500188276</v>
      </c>
    </row>
    <row r="15" spans="1:6">
      <c r="A15" s="47" t="s">
        <v>84</v>
      </c>
      <c r="B15" s="51">
        <v>600</v>
      </c>
      <c r="C15" s="52">
        <v>18728</v>
      </c>
      <c r="D15" s="52">
        <v>0</v>
      </c>
      <c r="E15" s="18">
        <f t="shared" si="1"/>
        <v>0</v>
      </c>
      <c r="F15" s="18">
        <f>D15/B15*100</f>
        <v>0</v>
      </c>
    </row>
    <row r="16" spans="1:6">
      <c r="A16" s="53" t="s">
        <v>85</v>
      </c>
      <c r="B16" s="54">
        <v>518646.6</v>
      </c>
      <c r="C16" s="55">
        <v>45952.4</v>
      </c>
      <c r="D16" s="51">
        <v>200</v>
      </c>
      <c r="E16" s="18">
        <f t="shared" si="1"/>
        <v>0.43523298021430873</v>
      </c>
      <c r="F16" s="18">
        <f t="shared" si="0"/>
        <v>3.8561903230446323E-2</v>
      </c>
    </row>
    <row r="17" spans="1:6" ht="15.75" thickBot="1">
      <c r="A17" s="56" t="s">
        <v>86</v>
      </c>
      <c r="B17" s="57">
        <v>25510.5</v>
      </c>
      <c r="C17" s="58">
        <v>0</v>
      </c>
      <c r="D17" s="59">
        <v>6078.5</v>
      </c>
      <c r="E17" s="61">
        <v>0</v>
      </c>
      <c r="F17" s="60">
        <f t="shared" si="0"/>
        <v>23.82744360165422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H16" sqref="H16"/>
    </sheetView>
  </sheetViews>
  <sheetFormatPr defaultRowHeight="15"/>
  <sheetData>
    <row r="1" spans="1:16" ht="15.75">
      <c r="A1" s="62"/>
      <c r="B1" s="62"/>
      <c r="C1" s="319" t="s">
        <v>87</v>
      </c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62"/>
      <c r="P1" s="62"/>
    </row>
    <row r="2" spans="1:16" ht="15.75">
      <c r="A2" s="62"/>
      <c r="B2" s="62"/>
      <c r="C2" s="319" t="s">
        <v>88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62"/>
      <c r="P2" s="62"/>
    </row>
    <row r="3" spans="1:16">
      <c r="A3" s="62"/>
      <c r="B3" s="62"/>
      <c r="C3" s="63" t="s">
        <v>89</v>
      </c>
      <c r="D3" s="62"/>
      <c r="E3" s="62"/>
      <c r="F3" s="62"/>
      <c r="G3" s="62"/>
      <c r="H3" s="62"/>
      <c r="I3" s="62"/>
      <c r="J3" s="64" t="s">
        <v>90</v>
      </c>
      <c r="K3" s="64"/>
      <c r="L3" s="64"/>
      <c r="M3" s="64"/>
      <c r="N3" s="65"/>
      <c r="O3" s="62"/>
      <c r="P3" s="62"/>
    </row>
    <row r="4" spans="1:16">
      <c r="A4" s="320" t="s">
        <v>91</v>
      </c>
      <c r="B4" s="320" t="s">
        <v>3</v>
      </c>
      <c r="C4" s="320"/>
      <c r="D4" s="321" t="s">
        <v>92</v>
      </c>
      <c r="E4" s="321"/>
      <c r="F4" s="321" t="s">
        <v>93</v>
      </c>
      <c r="G4" s="321"/>
      <c r="H4" s="321" t="s">
        <v>94</v>
      </c>
      <c r="I4" s="321"/>
      <c r="J4" s="322" t="s">
        <v>95</v>
      </c>
      <c r="K4" s="323"/>
      <c r="L4" s="322" t="s">
        <v>96</v>
      </c>
      <c r="M4" s="323"/>
      <c r="N4" s="321" t="s">
        <v>97</v>
      </c>
      <c r="O4" s="321"/>
      <c r="P4" s="321"/>
    </row>
    <row r="5" spans="1:16" ht="25.5">
      <c r="A5" s="296"/>
      <c r="B5" s="320"/>
      <c r="C5" s="320"/>
      <c r="D5" s="66">
        <v>2014</v>
      </c>
      <c r="E5" s="66">
        <v>2015</v>
      </c>
      <c r="F5" s="66">
        <v>2014</v>
      </c>
      <c r="G5" s="66">
        <v>2015</v>
      </c>
      <c r="H5" s="66">
        <v>2014</v>
      </c>
      <c r="I5" s="66">
        <v>2015</v>
      </c>
      <c r="J5" s="66">
        <v>2014</v>
      </c>
      <c r="K5" s="66">
        <v>2015</v>
      </c>
      <c r="L5" s="66">
        <v>2014</v>
      </c>
      <c r="M5" s="67">
        <v>2015</v>
      </c>
      <c r="N5" s="66">
        <v>2014</v>
      </c>
      <c r="O5" s="68">
        <v>2015</v>
      </c>
      <c r="P5" s="6" t="s">
        <v>98</v>
      </c>
    </row>
    <row r="6" spans="1:16" ht="33.75">
      <c r="A6" s="315">
        <v>1</v>
      </c>
      <c r="B6" s="317" t="s">
        <v>99</v>
      </c>
      <c r="C6" s="69" t="s">
        <v>100</v>
      </c>
      <c r="D6" s="70">
        <v>0</v>
      </c>
      <c r="E6" s="70">
        <v>0</v>
      </c>
      <c r="F6" s="70">
        <v>718</v>
      </c>
      <c r="G6" s="70">
        <v>301.5</v>
      </c>
      <c r="H6" s="70">
        <v>360</v>
      </c>
      <c r="I6" s="70">
        <v>75</v>
      </c>
      <c r="J6" s="70">
        <v>0</v>
      </c>
      <c r="K6" s="70">
        <v>65</v>
      </c>
      <c r="L6" s="70">
        <v>2309.5</v>
      </c>
      <c r="M6" s="71">
        <v>1253.67</v>
      </c>
      <c r="N6" s="70">
        <f>SUM(D6+F6+H6+J6+L6)</f>
        <v>3387.5</v>
      </c>
      <c r="O6" s="70">
        <f>SUM(E6+G6+I6+K6+M6)</f>
        <v>1695.17</v>
      </c>
      <c r="P6" s="70">
        <f>O6/N6*100</f>
        <v>50.04191881918819</v>
      </c>
    </row>
    <row r="7" spans="1:16" ht="22.5">
      <c r="A7" s="316"/>
      <c r="B7" s="318"/>
      <c r="C7" s="72" t="s">
        <v>101</v>
      </c>
      <c r="D7" s="73">
        <v>0</v>
      </c>
      <c r="E7" s="73">
        <v>0</v>
      </c>
      <c r="F7" s="73">
        <v>12800.6</v>
      </c>
      <c r="G7" s="73">
        <v>10968.7</v>
      </c>
      <c r="H7" s="73">
        <v>961.8</v>
      </c>
      <c r="I7" s="73">
        <v>1247.2</v>
      </c>
      <c r="J7" s="73">
        <v>0</v>
      </c>
      <c r="K7" s="73">
        <v>82.1</v>
      </c>
      <c r="L7" s="73">
        <v>8987.6</v>
      </c>
      <c r="M7" s="74">
        <v>6078.97</v>
      </c>
      <c r="N7" s="73">
        <f t="shared" ref="N7:N13" si="0">SUM(D7+F7+H7+J7+L7)</f>
        <v>22750</v>
      </c>
      <c r="O7" s="73">
        <f t="shared" ref="O7:O13" si="1">SUM(E7+G7+I7+K7+M7)</f>
        <v>18376.97</v>
      </c>
      <c r="P7" s="73">
        <f t="shared" ref="P7:P13" si="2">O7/N7*100</f>
        <v>80.777890109890109</v>
      </c>
    </row>
    <row r="8" spans="1:16" ht="22.5">
      <c r="A8" s="316">
        <v>2</v>
      </c>
      <c r="B8" s="318" t="s">
        <v>102</v>
      </c>
      <c r="C8" s="72" t="s">
        <v>103</v>
      </c>
      <c r="D8" s="73">
        <v>0</v>
      </c>
      <c r="E8" s="73">
        <v>0</v>
      </c>
      <c r="F8" s="73">
        <v>616.29999999999995</v>
      </c>
      <c r="G8" s="73">
        <v>637.6</v>
      </c>
      <c r="H8" s="73">
        <v>140.5</v>
      </c>
      <c r="I8" s="73">
        <v>80</v>
      </c>
      <c r="J8" s="73">
        <v>0</v>
      </c>
      <c r="K8" s="73">
        <v>0</v>
      </c>
      <c r="L8" s="73">
        <v>100.8</v>
      </c>
      <c r="M8" s="74">
        <v>5.6</v>
      </c>
      <c r="N8" s="73">
        <f t="shared" si="0"/>
        <v>857.59999999999991</v>
      </c>
      <c r="O8" s="73">
        <f t="shared" si="1"/>
        <v>723.2</v>
      </c>
      <c r="P8" s="73">
        <f t="shared" si="2"/>
        <v>84.328358208955237</v>
      </c>
    </row>
    <row r="9" spans="1:16" ht="22.5">
      <c r="A9" s="316"/>
      <c r="B9" s="318"/>
      <c r="C9" s="72" t="s">
        <v>104</v>
      </c>
      <c r="D9" s="73">
        <v>0</v>
      </c>
      <c r="E9" s="73">
        <v>0</v>
      </c>
      <c r="F9" s="73">
        <v>12578.4</v>
      </c>
      <c r="G9" s="73">
        <v>10728</v>
      </c>
      <c r="H9" s="73">
        <v>1172.7</v>
      </c>
      <c r="I9" s="73">
        <v>1293.7</v>
      </c>
      <c r="J9" s="73">
        <v>0</v>
      </c>
      <c r="K9" s="73">
        <v>159.9</v>
      </c>
      <c r="L9" s="73">
        <v>10897.9</v>
      </c>
      <c r="M9" s="74">
        <v>6870</v>
      </c>
      <c r="N9" s="73">
        <f t="shared" si="0"/>
        <v>24649</v>
      </c>
      <c r="O9" s="73">
        <f t="shared" si="1"/>
        <v>19051.599999999999</v>
      </c>
      <c r="P9" s="73">
        <f t="shared" si="2"/>
        <v>77.291573694673204</v>
      </c>
    </row>
    <row r="10" spans="1:16">
      <c r="A10" s="75">
        <v>3</v>
      </c>
      <c r="B10" s="313" t="s">
        <v>105</v>
      </c>
      <c r="C10" s="313"/>
      <c r="D10" s="73">
        <v>0</v>
      </c>
      <c r="E10" s="73">
        <v>0</v>
      </c>
      <c r="F10" s="73">
        <v>40850.800000000003</v>
      </c>
      <c r="G10" s="73">
        <v>48493.4</v>
      </c>
      <c r="H10" s="73">
        <v>4833.8999999999996</v>
      </c>
      <c r="I10" s="73">
        <v>5741.7</v>
      </c>
      <c r="J10" s="73">
        <v>0</v>
      </c>
      <c r="K10" s="73">
        <v>52.46</v>
      </c>
      <c r="L10" s="73">
        <v>14186.4</v>
      </c>
      <c r="M10" s="74">
        <v>15773</v>
      </c>
      <c r="N10" s="73">
        <f t="shared" si="0"/>
        <v>59871.100000000006</v>
      </c>
      <c r="O10" s="73">
        <f t="shared" si="1"/>
        <v>70060.56</v>
      </c>
      <c r="P10" s="73">
        <f t="shared" si="2"/>
        <v>117.01899580933038</v>
      </c>
    </row>
    <row r="11" spans="1:16">
      <c r="A11" s="75"/>
      <c r="B11" s="313" t="s">
        <v>106</v>
      </c>
      <c r="C11" s="313"/>
      <c r="D11" s="73">
        <v>0</v>
      </c>
      <c r="E11" s="73">
        <v>0</v>
      </c>
      <c r="F11" s="73">
        <v>29</v>
      </c>
      <c r="G11" s="73">
        <v>57.7</v>
      </c>
      <c r="H11" s="73">
        <v>8.4</v>
      </c>
      <c r="I11" s="73">
        <v>38.07</v>
      </c>
      <c r="J11" s="73">
        <v>0</v>
      </c>
      <c r="K11" s="73">
        <v>0</v>
      </c>
      <c r="L11" s="73">
        <v>0.44</v>
      </c>
      <c r="M11" s="74">
        <v>80.66</v>
      </c>
      <c r="N11" s="73">
        <f t="shared" si="0"/>
        <v>37.839999999999996</v>
      </c>
      <c r="O11" s="73">
        <f t="shared" si="1"/>
        <v>176.43</v>
      </c>
      <c r="P11" s="73">
        <f t="shared" si="2"/>
        <v>466.25264270613116</v>
      </c>
    </row>
    <row r="12" spans="1:16">
      <c r="A12" s="75"/>
      <c r="B12" s="313" t="s">
        <v>107</v>
      </c>
      <c r="C12" s="313"/>
      <c r="D12" s="73">
        <v>0</v>
      </c>
      <c r="E12" s="73">
        <v>0</v>
      </c>
      <c r="F12" s="73">
        <v>35.9</v>
      </c>
      <c r="G12" s="73">
        <v>85.2</v>
      </c>
      <c r="H12" s="73">
        <v>37.299999999999997</v>
      </c>
      <c r="I12" s="73">
        <v>2.2000000000000002</v>
      </c>
      <c r="J12" s="73">
        <v>0</v>
      </c>
      <c r="K12" s="73">
        <v>0</v>
      </c>
      <c r="L12" s="73">
        <v>0</v>
      </c>
      <c r="M12" s="74">
        <v>11.7</v>
      </c>
      <c r="N12" s="73">
        <f t="shared" si="0"/>
        <v>73.199999999999989</v>
      </c>
      <c r="O12" s="73">
        <f t="shared" si="1"/>
        <v>99.100000000000009</v>
      </c>
      <c r="P12" s="73">
        <f t="shared" si="2"/>
        <v>135.38251366120221</v>
      </c>
    </row>
    <row r="13" spans="1:16" ht="15.75" thickBot="1">
      <c r="A13" s="76">
        <v>4</v>
      </c>
      <c r="B13" s="314" t="s">
        <v>108</v>
      </c>
      <c r="C13" s="314"/>
      <c r="D13" s="77">
        <v>0</v>
      </c>
      <c r="E13" s="77">
        <v>0</v>
      </c>
      <c r="F13" s="77">
        <v>13224.6</v>
      </c>
      <c r="G13" s="77">
        <v>14277.6</v>
      </c>
      <c r="H13" s="77">
        <v>3023.4</v>
      </c>
      <c r="I13" s="77">
        <v>2931.2</v>
      </c>
      <c r="J13" s="77">
        <v>0</v>
      </c>
      <c r="K13" s="77">
        <v>51.4</v>
      </c>
      <c r="L13" s="77">
        <v>5876.3</v>
      </c>
      <c r="M13" s="78">
        <v>7046.2</v>
      </c>
      <c r="N13" s="77">
        <f t="shared" si="0"/>
        <v>22124.3</v>
      </c>
      <c r="O13" s="77">
        <f t="shared" si="1"/>
        <v>24306.400000000001</v>
      </c>
      <c r="P13" s="77">
        <f t="shared" si="2"/>
        <v>109.86291091695557</v>
      </c>
    </row>
  </sheetData>
  <mergeCells count="18">
    <mergeCell ref="C1:N1"/>
    <mergeCell ref="C2:N2"/>
    <mergeCell ref="A4:A5"/>
    <mergeCell ref="B4:C5"/>
    <mergeCell ref="D4:E4"/>
    <mergeCell ref="F4:G4"/>
    <mergeCell ref="H4:I4"/>
    <mergeCell ref="J4:K4"/>
    <mergeCell ref="L4:M4"/>
    <mergeCell ref="N4:P4"/>
    <mergeCell ref="B12:C12"/>
    <mergeCell ref="B13:C13"/>
    <mergeCell ref="A6:A7"/>
    <mergeCell ref="B6:B7"/>
    <mergeCell ref="A8:A9"/>
    <mergeCell ref="B8:B9"/>
    <mergeCell ref="B10:C10"/>
    <mergeCell ref="B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20" sqref="I20"/>
    </sheetView>
  </sheetViews>
  <sheetFormatPr defaultRowHeight="15"/>
  <sheetData>
    <row r="1" spans="1:6">
      <c r="A1" s="324" t="s">
        <v>109</v>
      </c>
      <c r="B1" s="324"/>
      <c r="C1" s="324"/>
      <c r="D1" s="324"/>
      <c r="E1" s="324"/>
      <c r="F1" s="324"/>
    </row>
    <row r="2" spans="1:6">
      <c r="A2" s="81" t="s">
        <v>110</v>
      </c>
      <c r="B2" s="81"/>
      <c r="C2" s="81"/>
      <c r="D2" s="81"/>
      <c r="E2" s="81"/>
      <c r="F2" s="81"/>
    </row>
    <row r="3" spans="1:6">
      <c r="A3" s="81"/>
      <c r="B3" s="81"/>
      <c r="C3" s="81"/>
      <c r="D3" s="81"/>
      <c r="E3" s="81"/>
      <c r="F3" s="81"/>
    </row>
    <row r="4" spans="1:6">
      <c r="A4" s="325" t="s">
        <v>111</v>
      </c>
      <c r="B4" s="325" t="s">
        <v>112</v>
      </c>
      <c r="C4" s="325" t="s">
        <v>113</v>
      </c>
      <c r="D4" s="325" t="s">
        <v>114</v>
      </c>
      <c r="E4" s="325" t="s">
        <v>115</v>
      </c>
      <c r="F4" s="325" t="s">
        <v>116</v>
      </c>
    </row>
    <row r="5" spans="1:6">
      <c r="A5" s="326"/>
      <c r="B5" s="326"/>
      <c r="C5" s="326"/>
      <c r="D5" s="326"/>
      <c r="E5" s="326"/>
      <c r="F5" s="326"/>
    </row>
    <row r="6" spans="1:6">
      <c r="A6" s="326"/>
      <c r="B6" s="327"/>
      <c r="C6" s="326"/>
      <c r="D6" s="326"/>
      <c r="E6" s="326"/>
      <c r="F6" s="326"/>
    </row>
    <row r="7" spans="1:6">
      <c r="A7" s="82" t="s">
        <v>50</v>
      </c>
      <c r="B7" s="83">
        <v>1043</v>
      </c>
      <c r="C7" s="84">
        <v>4</v>
      </c>
      <c r="D7" s="84">
        <v>18</v>
      </c>
      <c r="E7" s="84">
        <v>10</v>
      </c>
      <c r="F7" s="85">
        <f>D7/B7*10000</f>
        <v>172.57909875359539</v>
      </c>
    </row>
    <row r="8" spans="1:6">
      <c r="A8" s="86" t="s">
        <v>51</v>
      </c>
      <c r="B8" s="87">
        <v>1347</v>
      </c>
      <c r="C8" s="88">
        <v>41</v>
      </c>
      <c r="D8" s="88">
        <v>32</v>
      </c>
      <c r="E8" s="88">
        <v>21</v>
      </c>
      <c r="F8" s="89">
        <f>D8/B8*10000</f>
        <v>237.56495916852262</v>
      </c>
    </row>
    <row r="9" spans="1:6">
      <c r="A9" s="86" t="s">
        <v>52</v>
      </c>
      <c r="B9" s="83">
        <v>1054</v>
      </c>
      <c r="C9" s="88">
        <v>44</v>
      </c>
      <c r="D9" s="88">
        <v>48</v>
      </c>
      <c r="E9" s="88">
        <v>23</v>
      </c>
      <c r="F9" s="89">
        <f t="shared" ref="F9:F22" si="0">D9/B9*10000</f>
        <v>455.40796963946866</v>
      </c>
    </row>
    <row r="10" spans="1:6">
      <c r="A10" s="86" t="s">
        <v>53</v>
      </c>
      <c r="B10" s="83">
        <v>673</v>
      </c>
      <c r="C10" s="88">
        <v>3</v>
      </c>
      <c r="D10" s="88">
        <v>3</v>
      </c>
      <c r="E10" s="88">
        <v>2</v>
      </c>
      <c r="F10" s="89">
        <f t="shared" si="0"/>
        <v>44.576523031203564</v>
      </c>
    </row>
    <row r="11" spans="1:6">
      <c r="A11" s="86" t="s">
        <v>54</v>
      </c>
      <c r="B11" s="83">
        <v>744</v>
      </c>
      <c r="C11" s="88">
        <v>5</v>
      </c>
      <c r="D11" s="88">
        <v>33</v>
      </c>
      <c r="E11" s="88">
        <v>17</v>
      </c>
      <c r="F11" s="89">
        <f t="shared" si="0"/>
        <v>443.54838709677421</v>
      </c>
    </row>
    <row r="12" spans="1:6">
      <c r="A12" s="86" t="s">
        <v>55</v>
      </c>
      <c r="B12" s="83">
        <v>963</v>
      </c>
      <c r="C12" s="88">
        <v>58</v>
      </c>
      <c r="D12" s="88">
        <v>8</v>
      </c>
      <c r="E12" s="88">
        <v>5</v>
      </c>
      <c r="F12" s="89">
        <f t="shared" si="0"/>
        <v>83.073727933541022</v>
      </c>
    </row>
    <row r="13" spans="1:6">
      <c r="A13" s="86" t="s">
        <v>56</v>
      </c>
      <c r="B13" s="83">
        <v>1418</v>
      </c>
      <c r="C13" s="88">
        <v>13</v>
      </c>
      <c r="D13" s="88">
        <v>41</v>
      </c>
      <c r="E13" s="88">
        <v>15</v>
      </c>
      <c r="F13" s="89">
        <f t="shared" si="0"/>
        <v>289.13963328631877</v>
      </c>
    </row>
    <row r="14" spans="1:6">
      <c r="A14" s="86" t="s">
        <v>57</v>
      </c>
      <c r="B14" s="83">
        <v>1586</v>
      </c>
      <c r="C14" s="88">
        <v>9</v>
      </c>
      <c r="D14" s="88">
        <v>16</v>
      </c>
      <c r="E14" s="88">
        <v>7</v>
      </c>
      <c r="F14" s="89">
        <f t="shared" si="0"/>
        <v>100.88272383354351</v>
      </c>
    </row>
    <row r="15" spans="1:6">
      <c r="A15" s="86" t="s">
        <v>58</v>
      </c>
      <c r="B15" s="83">
        <v>1553</v>
      </c>
      <c r="C15" s="88">
        <v>5</v>
      </c>
      <c r="D15" s="88">
        <v>5</v>
      </c>
      <c r="E15" s="88">
        <v>4</v>
      </c>
      <c r="F15" s="89">
        <f t="shared" si="0"/>
        <v>32.195750160978747</v>
      </c>
    </row>
    <row r="16" spans="1:6">
      <c r="A16" s="86" t="s">
        <v>59</v>
      </c>
      <c r="B16" s="83">
        <v>1232</v>
      </c>
      <c r="C16" s="88">
        <v>15</v>
      </c>
      <c r="D16" s="88">
        <v>19</v>
      </c>
      <c r="E16" s="88">
        <v>10</v>
      </c>
      <c r="F16" s="89">
        <f t="shared" si="0"/>
        <v>154.22077922077921</v>
      </c>
    </row>
    <row r="17" spans="1:6">
      <c r="A17" s="86" t="s">
        <v>60</v>
      </c>
      <c r="B17" s="83">
        <v>1433</v>
      </c>
      <c r="C17" s="88">
        <v>33</v>
      </c>
      <c r="D17" s="88">
        <v>33</v>
      </c>
      <c r="E17" s="88">
        <v>10</v>
      </c>
      <c r="F17" s="89">
        <f t="shared" si="0"/>
        <v>230.28611304954643</v>
      </c>
    </row>
    <row r="18" spans="1:6">
      <c r="A18" s="86" t="s">
        <v>61</v>
      </c>
      <c r="B18" s="83">
        <v>1474</v>
      </c>
      <c r="C18" s="88">
        <v>38</v>
      </c>
      <c r="D18" s="88">
        <v>42</v>
      </c>
      <c r="E18" s="88">
        <v>19</v>
      </c>
      <c r="F18" s="89">
        <f t="shared" si="0"/>
        <v>284.93894165535954</v>
      </c>
    </row>
    <row r="19" spans="1:6">
      <c r="A19" s="86" t="s">
        <v>62</v>
      </c>
      <c r="B19" s="83">
        <v>3685</v>
      </c>
      <c r="C19" s="88">
        <v>90</v>
      </c>
      <c r="D19" s="88">
        <v>113</v>
      </c>
      <c r="E19" s="88">
        <v>78</v>
      </c>
      <c r="F19" s="89">
        <f t="shared" si="0"/>
        <v>306.64857530529173</v>
      </c>
    </row>
    <row r="20" spans="1:6">
      <c r="A20" s="86" t="s">
        <v>63</v>
      </c>
      <c r="B20" s="83">
        <v>9430</v>
      </c>
      <c r="C20" s="88">
        <v>138</v>
      </c>
      <c r="D20" s="88">
        <v>208</v>
      </c>
      <c r="E20" s="88">
        <v>111</v>
      </c>
      <c r="F20" s="89">
        <f t="shared" si="0"/>
        <v>220.57264050901378</v>
      </c>
    </row>
    <row r="21" spans="1:6">
      <c r="A21" s="86" t="s">
        <v>64</v>
      </c>
      <c r="B21" s="83">
        <v>1886</v>
      </c>
      <c r="C21" s="88">
        <v>16</v>
      </c>
      <c r="D21" s="88">
        <v>9</v>
      </c>
      <c r="E21" s="88">
        <v>5</v>
      </c>
      <c r="F21" s="89">
        <f t="shared" si="0"/>
        <v>47.720042417815485</v>
      </c>
    </row>
    <row r="22" spans="1:6">
      <c r="A22" s="90" t="s">
        <v>66</v>
      </c>
      <c r="B22" s="90">
        <f>SUM(B7:B21)</f>
        <v>29521</v>
      </c>
      <c r="C22" s="90">
        <v>512</v>
      </c>
      <c r="D22" s="90">
        <f>SUM(D7:D21)</f>
        <v>628</v>
      </c>
      <c r="E22" s="90">
        <f>SUM(E7:E21)</f>
        <v>337</v>
      </c>
      <c r="F22" s="90">
        <f t="shared" si="0"/>
        <v>212.72992107313436</v>
      </c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K15" sqref="K15"/>
    </sheetView>
  </sheetViews>
  <sheetFormatPr defaultRowHeight="15"/>
  <sheetData>
    <row r="1" spans="1:5">
      <c r="A1" s="343" t="s">
        <v>117</v>
      </c>
      <c r="B1" s="343"/>
      <c r="C1" s="343"/>
      <c r="D1" s="343"/>
      <c r="E1" s="343"/>
    </row>
    <row r="2" spans="1:5">
      <c r="A2" s="91"/>
      <c r="B2" s="91"/>
      <c r="C2" s="91"/>
      <c r="D2" s="91" t="s">
        <v>118</v>
      </c>
      <c r="E2" s="91"/>
    </row>
    <row r="3" spans="1:5">
      <c r="A3" s="344" t="s">
        <v>119</v>
      </c>
      <c r="B3" s="345"/>
      <c r="C3" s="346"/>
      <c r="D3" s="350" t="s">
        <v>120</v>
      </c>
      <c r="E3" s="351"/>
    </row>
    <row r="4" spans="1:5">
      <c r="A4" s="347"/>
      <c r="B4" s="348"/>
      <c r="C4" s="349"/>
      <c r="D4" s="92" t="s">
        <v>121</v>
      </c>
      <c r="E4" s="92" t="s">
        <v>122</v>
      </c>
    </row>
    <row r="5" spans="1:5">
      <c r="A5" s="350" t="s">
        <v>123</v>
      </c>
      <c r="B5" s="352"/>
      <c r="C5" s="352"/>
      <c r="D5" s="352"/>
      <c r="E5" s="351"/>
    </row>
    <row r="6" spans="1:5">
      <c r="A6" s="335" t="s">
        <v>124</v>
      </c>
      <c r="B6" s="328" t="s">
        <v>125</v>
      </c>
      <c r="C6" s="329"/>
      <c r="D6" s="93">
        <v>921</v>
      </c>
      <c r="E6" s="94">
        <v>29.2</v>
      </c>
    </row>
    <row r="7" spans="1:5">
      <c r="A7" s="336"/>
      <c r="B7" s="328" t="s">
        <v>126</v>
      </c>
      <c r="C7" s="329"/>
      <c r="D7" s="95">
        <f>SUM(D8:D12)</f>
        <v>0</v>
      </c>
      <c r="E7" s="96">
        <f>SUM(E8:E12)</f>
        <v>0</v>
      </c>
    </row>
    <row r="8" spans="1:5">
      <c r="A8" s="336"/>
      <c r="B8" s="338" t="s">
        <v>127</v>
      </c>
      <c r="C8" s="339"/>
      <c r="D8" s="97">
        <v>0</v>
      </c>
      <c r="E8" s="98">
        <v>0</v>
      </c>
    </row>
    <row r="9" spans="1:5">
      <c r="A9" s="336"/>
      <c r="B9" s="330" t="s">
        <v>128</v>
      </c>
      <c r="C9" s="332"/>
      <c r="D9" s="97">
        <v>0</v>
      </c>
      <c r="E9" s="98">
        <v>0</v>
      </c>
    </row>
    <row r="10" spans="1:5">
      <c r="A10" s="336"/>
      <c r="B10" s="330" t="s">
        <v>129</v>
      </c>
      <c r="C10" s="332"/>
      <c r="D10" s="97">
        <v>0</v>
      </c>
      <c r="E10" s="98">
        <v>0</v>
      </c>
    </row>
    <row r="11" spans="1:5">
      <c r="A11" s="336"/>
      <c r="B11" s="330" t="s">
        <v>130</v>
      </c>
      <c r="C11" s="332"/>
      <c r="D11" s="97">
        <v>0</v>
      </c>
      <c r="E11" s="98">
        <v>0</v>
      </c>
    </row>
    <row r="12" spans="1:5">
      <c r="A12" s="336"/>
      <c r="B12" s="330" t="s">
        <v>131</v>
      </c>
      <c r="C12" s="332"/>
      <c r="D12" s="97">
        <v>0</v>
      </c>
      <c r="E12" s="98">
        <v>0</v>
      </c>
    </row>
    <row r="13" spans="1:5">
      <c r="A13" s="336"/>
      <c r="B13" s="333" t="s">
        <v>132</v>
      </c>
      <c r="C13" s="334"/>
      <c r="D13" s="95">
        <f>SUM(D14:D20)</f>
        <v>717</v>
      </c>
      <c r="E13" s="96">
        <f>SUM(E14:E20)</f>
        <v>8.4000000000000021</v>
      </c>
    </row>
    <row r="14" spans="1:5" ht="78.75">
      <c r="A14" s="336"/>
      <c r="B14" s="340" t="s">
        <v>133</v>
      </c>
      <c r="C14" s="99" t="s">
        <v>134</v>
      </c>
      <c r="D14" s="97">
        <v>360</v>
      </c>
      <c r="E14" s="98">
        <v>3.9</v>
      </c>
    </row>
    <row r="15" spans="1:5" ht="101.25">
      <c r="A15" s="336"/>
      <c r="B15" s="341"/>
      <c r="C15" s="99" t="s">
        <v>135</v>
      </c>
      <c r="D15" s="97">
        <v>0</v>
      </c>
      <c r="E15" s="98">
        <v>0</v>
      </c>
    </row>
    <row r="16" spans="1:5" ht="101.25">
      <c r="A16" s="336"/>
      <c r="B16" s="342"/>
      <c r="C16" s="99" t="s">
        <v>136</v>
      </c>
      <c r="D16" s="97">
        <v>138</v>
      </c>
      <c r="E16" s="98">
        <v>1.5</v>
      </c>
    </row>
    <row r="17" spans="1:5">
      <c r="A17" s="336"/>
      <c r="B17" s="330" t="s">
        <v>137</v>
      </c>
      <c r="C17" s="332"/>
      <c r="D17" s="97">
        <v>188</v>
      </c>
      <c r="E17" s="98">
        <v>2.6</v>
      </c>
    </row>
    <row r="18" spans="1:5">
      <c r="A18" s="336"/>
      <c r="B18" s="330" t="s">
        <v>138</v>
      </c>
      <c r="C18" s="332"/>
      <c r="D18" s="97">
        <v>24</v>
      </c>
      <c r="E18" s="98">
        <v>0.3</v>
      </c>
    </row>
    <row r="19" spans="1:5">
      <c r="A19" s="336"/>
      <c r="B19" s="330" t="s">
        <v>139</v>
      </c>
      <c r="C19" s="331"/>
      <c r="D19" s="97">
        <v>6</v>
      </c>
      <c r="E19" s="98">
        <v>0.05</v>
      </c>
    </row>
    <row r="20" spans="1:5">
      <c r="A20" s="336"/>
      <c r="B20" s="330" t="s">
        <v>140</v>
      </c>
      <c r="C20" s="332"/>
      <c r="D20" s="97">
        <v>1</v>
      </c>
      <c r="E20" s="98">
        <v>0.05</v>
      </c>
    </row>
    <row r="21" spans="1:5">
      <c r="A21" s="336"/>
      <c r="B21" s="333" t="s">
        <v>141</v>
      </c>
      <c r="C21" s="334"/>
      <c r="D21" s="95">
        <v>0</v>
      </c>
      <c r="E21" s="96">
        <v>0</v>
      </c>
    </row>
    <row r="22" spans="1:5">
      <c r="A22" s="336"/>
      <c r="B22" s="333" t="s">
        <v>142</v>
      </c>
      <c r="C22" s="334"/>
      <c r="D22" s="95">
        <v>49</v>
      </c>
      <c r="E22" s="100">
        <v>0.7</v>
      </c>
    </row>
    <row r="23" spans="1:5">
      <c r="A23" s="337"/>
      <c r="B23" s="333" t="s">
        <v>143</v>
      </c>
      <c r="C23" s="334"/>
      <c r="D23" s="95">
        <v>51</v>
      </c>
      <c r="E23" s="101">
        <v>0.5</v>
      </c>
    </row>
    <row r="24" spans="1:5">
      <c r="A24" s="335" t="s">
        <v>144</v>
      </c>
      <c r="B24" s="330" t="s">
        <v>145</v>
      </c>
      <c r="C24" s="332"/>
      <c r="D24" s="97">
        <v>1092</v>
      </c>
      <c r="E24" s="98">
        <v>6.2</v>
      </c>
    </row>
    <row r="25" spans="1:5">
      <c r="A25" s="336"/>
      <c r="B25" s="330" t="s">
        <v>146</v>
      </c>
      <c r="C25" s="332"/>
      <c r="D25" s="97">
        <v>0</v>
      </c>
      <c r="E25" s="98">
        <v>0</v>
      </c>
    </row>
    <row r="26" spans="1:5">
      <c r="A26" s="336"/>
      <c r="B26" s="330" t="s">
        <v>147</v>
      </c>
      <c r="C26" s="332"/>
      <c r="D26" s="97">
        <v>0</v>
      </c>
      <c r="E26" s="98">
        <v>0</v>
      </c>
    </row>
    <row r="27" spans="1:5">
      <c r="A27" s="336"/>
      <c r="B27" s="338" t="s">
        <v>148</v>
      </c>
      <c r="C27" s="339"/>
      <c r="D27" s="97">
        <v>0</v>
      </c>
      <c r="E27" s="97">
        <v>0</v>
      </c>
    </row>
    <row r="28" spans="1:5">
      <c r="A28" s="337"/>
      <c r="B28" s="328" t="s">
        <v>149</v>
      </c>
      <c r="C28" s="329"/>
      <c r="D28" s="97"/>
      <c r="E28" s="98">
        <f>SUM(E24:E27)</f>
        <v>6.2</v>
      </c>
    </row>
  </sheetData>
  <mergeCells count="27">
    <mergeCell ref="B18:C18"/>
    <mergeCell ref="A1:E1"/>
    <mergeCell ref="A3:C4"/>
    <mergeCell ref="D3:E3"/>
    <mergeCell ref="A5:E5"/>
    <mergeCell ref="A6:A23"/>
    <mergeCell ref="B6:C6"/>
    <mergeCell ref="B7:C7"/>
    <mergeCell ref="B8:C8"/>
    <mergeCell ref="B9:C9"/>
    <mergeCell ref="B10:C10"/>
    <mergeCell ref="B11:C11"/>
    <mergeCell ref="B12:C12"/>
    <mergeCell ref="B13:C13"/>
    <mergeCell ref="B14:B16"/>
    <mergeCell ref="B17:C17"/>
    <mergeCell ref="A24:A28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19" sqref="L19"/>
    </sheetView>
  </sheetViews>
  <sheetFormatPr defaultRowHeight="15"/>
  <sheetData>
    <row r="1" spans="1:7">
      <c r="A1" s="353" t="s">
        <v>150</v>
      </c>
      <c r="B1" s="353"/>
      <c r="C1" s="353"/>
      <c r="D1" s="353"/>
      <c r="E1" s="353"/>
      <c r="F1" s="353"/>
      <c r="G1" s="353"/>
    </row>
    <row r="2" spans="1:7">
      <c r="A2" s="102"/>
      <c r="B2" s="102"/>
      <c r="C2" s="354"/>
      <c r="D2" s="354"/>
      <c r="E2" s="102"/>
      <c r="F2" s="355" t="s">
        <v>151</v>
      </c>
      <c r="G2" s="355"/>
    </row>
    <row r="3" spans="1:7">
      <c r="A3" s="356"/>
      <c r="B3" s="356"/>
      <c r="C3" s="356" t="s">
        <v>152</v>
      </c>
      <c r="D3" s="357" t="s">
        <v>153</v>
      </c>
      <c r="E3" s="357"/>
      <c r="F3" s="357"/>
      <c r="G3" s="356" t="s">
        <v>154</v>
      </c>
    </row>
    <row r="4" spans="1:7" ht="25.5">
      <c r="A4" s="356"/>
      <c r="B4" s="356"/>
      <c r="C4" s="356"/>
      <c r="D4" s="103" t="s">
        <v>155</v>
      </c>
      <c r="E4" s="104" t="s">
        <v>156</v>
      </c>
      <c r="F4" s="103" t="s">
        <v>157</v>
      </c>
      <c r="G4" s="356"/>
    </row>
    <row r="5" spans="1:7">
      <c r="A5" s="105" t="s">
        <v>158</v>
      </c>
      <c r="B5" s="105"/>
      <c r="C5" s="106">
        <f>C7+C8+C9+C10+C11</f>
        <v>1336.1999999999998</v>
      </c>
      <c r="D5" s="106">
        <f t="shared" ref="D5" si="0">D7+D8+D9+D10+D11</f>
        <v>675.9</v>
      </c>
      <c r="E5" s="106">
        <f>E7+E8+E9+E10+E11</f>
        <v>1547.8999999999999</v>
      </c>
      <c r="F5" s="107">
        <f t="shared" ref="F5:F18" si="1">E5/D5*100</f>
        <v>229.01316762834739</v>
      </c>
      <c r="G5" s="107">
        <f t="shared" ref="G5:G18" si="2">E5/C5*100</f>
        <v>115.84343661128574</v>
      </c>
    </row>
    <row r="6" spans="1:7">
      <c r="A6" s="105" t="s">
        <v>159</v>
      </c>
      <c r="B6" s="105"/>
      <c r="C6" s="105"/>
      <c r="D6" s="105"/>
      <c r="E6" s="105"/>
      <c r="F6" s="107"/>
      <c r="G6" s="107"/>
    </row>
    <row r="7" spans="1:7">
      <c r="A7" s="108"/>
      <c r="B7" s="108" t="s">
        <v>160</v>
      </c>
      <c r="C7" s="109">
        <v>1219</v>
      </c>
      <c r="D7" s="109">
        <v>434</v>
      </c>
      <c r="E7" s="109">
        <v>1315.6</v>
      </c>
      <c r="F7" s="107">
        <f>E7/D7*100</f>
        <v>303.13364055299536</v>
      </c>
      <c r="G7" s="107">
        <f>E7/C7*100</f>
        <v>107.9245283018868</v>
      </c>
    </row>
    <row r="8" spans="1:7">
      <c r="A8" s="108"/>
      <c r="B8" s="108" t="s">
        <v>161</v>
      </c>
      <c r="C8" s="109">
        <v>33.6</v>
      </c>
      <c r="D8" s="109">
        <v>49.8</v>
      </c>
      <c r="E8" s="109">
        <v>54.1</v>
      </c>
      <c r="F8" s="107">
        <f t="shared" si="1"/>
        <v>108.63453815261046</v>
      </c>
      <c r="G8" s="107">
        <f t="shared" si="2"/>
        <v>161.01190476190476</v>
      </c>
    </row>
    <row r="9" spans="1:7">
      <c r="A9" s="108"/>
      <c r="B9" s="108" t="s">
        <v>162</v>
      </c>
      <c r="C9" s="109">
        <v>60.6</v>
      </c>
      <c r="D9" s="109">
        <v>143.30000000000001</v>
      </c>
      <c r="E9" s="109">
        <v>124.9</v>
      </c>
      <c r="F9" s="107">
        <f t="shared" si="1"/>
        <v>87.159804605722258</v>
      </c>
      <c r="G9" s="107">
        <f t="shared" si="2"/>
        <v>206.1056105610561</v>
      </c>
    </row>
    <row r="10" spans="1:7">
      <c r="A10" s="108"/>
      <c r="B10" s="108" t="s">
        <v>163</v>
      </c>
      <c r="C10" s="109">
        <v>20.5</v>
      </c>
      <c r="D10" s="109">
        <v>38.299999999999997</v>
      </c>
      <c r="E10" s="109">
        <v>29</v>
      </c>
      <c r="F10" s="107">
        <f t="shared" si="1"/>
        <v>75.718015665796344</v>
      </c>
      <c r="G10" s="107">
        <f t="shared" si="2"/>
        <v>141.46341463414635</v>
      </c>
    </row>
    <row r="11" spans="1:7">
      <c r="A11" s="108"/>
      <c r="B11" s="108" t="s">
        <v>164</v>
      </c>
      <c r="C11" s="109">
        <v>2.5</v>
      </c>
      <c r="D11" s="109">
        <v>10.5</v>
      </c>
      <c r="E11" s="109">
        <v>24.3</v>
      </c>
      <c r="F11" s="107">
        <f t="shared" si="1"/>
        <v>231.42857142857144</v>
      </c>
      <c r="G11" s="107">
        <f t="shared" si="2"/>
        <v>972.00000000000011</v>
      </c>
    </row>
    <row r="12" spans="1:7">
      <c r="A12" s="108" t="s">
        <v>165</v>
      </c>
      <c r="B12" s="108"/>
      <c r="C12" s="109">
        <f>C14+C15+C16+C17+C18</f>
        <v>1289.1000000000001</v>
      </c>
      <c r="D12" s="109">
        <f t="shared" ref="D12" si="3">D14+D15+D16+D17+D18</f>
        <v>1730.9</v>
      </c>
      <c r="E12" s="109">
        <f>E14+E15+E16+E17+E18</f>
        <v>1475.3999999999999</v>
      </c>
      <c r="F12" s="107">
        <f t="shared" si="1"/>
        <v>85.238893061413123</v>
      </c>
      <c r="G12" s="107">
        <f t="shared" si="2"/>
        <v>114.45194321619732</v>
      </c>
    </row>
    <row r="13" spans="1:7">
      <c r="A13" s="108" t="s">
        <v>159</v>
      </c>
      <c r="B13" s="108"/>
      <c r="C13" s="108"/>
      <c r="D13" s="108"/>
      <c r="E13" s="108"/>
      <c r="F13" s="107"/>
      <c r="G13" s="107"/>
    </row>
    <row r="14" spans="1:7">
      <c r="A14" s="105"/>
      <c r="B14" s="105" t="s">
        <v>160</v>
      </c>
      <c r="C14" s="106">
        <v>1188.4000000000001</v>
      </c>
      <c r="D14" s="106">
        <v>1447.5</v>
      </c>
      <c r="E14" s="106">
        <v>1369.8</v>
      </c>
      <c r="F14" s="107">
        <f t="shared" si="1"/>
        <v>94.632124352331601</v>
      </c>
      <c r="G14" s="107">
        <f t="shared" si="2"/>
        <v>115.26422080107706</v>
      </c>
    </row>
    <row r="15" spans="1:7">
      <c r="A15" s="105"/>
      <c r="B15" s="105" t="s">
        <v>161</v>
      </c>
      <c r="C15" s="106">
        <v>5.4</v>
      </c>
      <c r="D15" s="106">
        <v>68.7</v>
      </c>
      <c r="E15" s="106">
        <v>31.1</v>
      </c>
      <c r="F15" s="107">
        <f t="shared" si="1"/>
        <v>45.269286754002913</v>
      </c>
      <c r="G15" s="107">
        <f t="shared" si="2"/>
        <v>575.92592592592598</v>
      </c>
    </row>
    <row r="16" spans="1:7">
      <c r="A16" s="105"/>
      <c r="B16" s="105" t="s">
        <v>162</v>
      </c>
      <c r="C16" s="106">
        <v>81.3</v>
      </c>
      <c r="D16" s="106">
        <v>10.9</v>
      </c>
      <c r="E16" s="106">
        <v>5.4</v>
      </c>
      <c r="F16" s="107">
        <f t="shared" si="1"/>
        <v>49.541284403669728</v>
      </c>
      <c r="G16" s="107">
        <f t="shared" si="2"/>
        <v>6.6420664206642073</v>
      </c>
    </row>
    <row r="17" spans="1:7">
      <c r="A17" s="105"/>
      <c r="B17" s="105" t="s">
        <v>163</v>
      </c>
      <c r="C17" s="106">
        <v>7.1</v>
      </c>
      <c r="D17" s="106">
        <v>11.5</v>
      </c>
      <c r="E17" s="106">
        <v>7.5</v>
      </c>
      <c r="F17" s="107">
        <f t="shared" si="1"/>
        <v>65.217391304347828</v>
      </c>
      <c r="G17" s="107">
        <f t="shared" si="2"/>
        <v>105.63380281690142</v>
      </c>
    </row>
    <row r="18" spans="1:7">
      <c r="A18" s="110"/>
      <c r="B18" s="110" t="s">
        <v>164</v>
      </c>
      <c r="C18" s="111">
        <v>6.9</v>
      </c>
      <c r="D18" s="111">
        <v>192.3</v>
      </c>
      <c r="E18" s="111">
        <v>61.6</v>
      </c>
      <c r="F18" s="111">
        <f t="shared" si="1"/>
        <v>32.033281331253249</v>
      </c>
      <c r="G18" s="111">
        <f t="shared" si="2"/>
        <v>892.75362318840587</v>
      </c>
    </row>
    <row r="19" spans="1:7">
      <c r="A19" s="112"/>
      <c r="B19" s="112"/>
      <c r="C19" s="112"/>
      <c r="D19" s="112"/>
      <c r="E19" s="112"/>
      <c r="F19" s="112"/>
      <c r="G19" s="112"/>
    </row>
    <row r="20" spans="1:7">
      <c r="A20" s="113" t="s">
        <v>166</v>
      </c>
      <c r="B20" s="113"/>
      <c r="C20" s="113"/>
      <c r="D20" s="113"/>
      <c r="E20" s="113"/>
      <c r="F20" s="113"/>
      <c r="G20" s="113"/>
    </row>
  </sheetData>
  <mergeCells count="7">
    <mergeCell ref="A1:G1"/>
    <mergeCell ref="C2:D2"/>
    <mergeCell ref="F2:G2"/>
    <mergeCell ref="A3:B4"/>
    <mergeCell ref="C3:C4"/>
    <mergeCell ref="D3:F3"/>
    <mergeCell ref="G3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K27" sqref="K27"/>
    </sheetView>
  </sheetViews>
  <sheetFormatPr defaultRowHeight="15"/>
  <sheetData>
    <row r="1" spans="1:9">
      <c r="A1" s="358" t="s">
        <v>167</v>
      </c>
      <c r="B1" s="358"/>
      <c r="C1" s="358"/>
      <c r="D1" s="358"/>
      <c r="E1" s="358"/>
      <c r="F1" s="358"/>
      <c r="G1" s="358"/>
      <c r="H1" s="358"/>
      <c r="I1" s="358"/>
    </row>
    <row r="2" spans="1:9">
      <c r="A2" s="359"/>
      <c r="B2" s="359"/>
      <c r="C2" s="359"/>
      <c r="D2" s="359"/>
      <c r="E2" s="359"/>
      <c r="F2" s="359"/>
      <c r="G2" s="359"/>
      <c r="H2" s="359"/>
      <c r="I2" s="359"/>
    </row>
    <row r="3" spans="1:9">
      <c r="A3" s="360" t="s">
        <v>168</v>
      </c>
      <c r="B3" s="360"/>
      <c r="C3" s="360"/>
      <c r="D3" s="360"/>
      <c r="E3" s="360"/>
      <c r="F3" s="360"/>
      <c r="G3" s="360"/>
      <c r="H3" s="114" t="s">
        <v>169</v>
      </c>
      <c r="I3" s="114" t="s">
        <v>169</v>
      </c>
    </row>
    <row r="4" spans="1:9" ht="15.75" thickBot="1">
      <c r="A4" s="361"/>
      <c r="B4" s="361"/>
      <c r="C4" s="361"/>
      <c r="D4" s="361"/>
      <c r="E4" s="361"/>
      <c r="F4" s="361"/>
      <c r="G4" s="361"/>
      <c r="H4" s="115" t="s">
        <v>170</v>
      </c>
      <c r="I4" s="115" t="s">
        <v>171</v>
      </c>
    </row>
    <row r="5" spans="1:9">
      <c r="A5" s="116"/>
      <c r="B5" s="117" t="s">
        <v>172</v>
      </c>
      <c r="C5" s="116"/>
      <c r="D5" s="116"/>
      <c r="E5" s="116"/>
      <c r="F5" s="116"/>
      <c r="G5" s="118"/>
      <c r="H5" s="119">
        <v>109.20830392997259</v>
      </c>
      <c r="I5" s="119">
        <v>100.27029343622853</v>
      </c>
    </row>
    <row r="6" spans="1:9">
      <c r="A6" s="120" t="s">
        <v>173</v>
      </c>
      <c r="B6" s="120"/>
      <c r="C6" s="116"/>
      <c r="D6" s="116"/>
      <c r="E6" s="116"/>
      <c r="F6" s="121"/>
      <c r="G6" s="118"/>
      <c r="H6" s="122">
        <v>108.90450913236165</v>
      </c>
      <c r="I6" s="122">
        <v>100.33284255258074</v>
      </c>
    </row>
    <row r="7" spans="1:9">
      <c r="A7" s="120"/>
      <c r="B7" s="116" t="s">
        <v>174</v>
      </c>
      <c r="C7" s="120"/>
      <c r="D7" s="116"/>
      <c r="E7" s="116"/>
      <c r="F7" s="121"/>
      <c r="G7" s="118"/>
      <c r="H7" s="123">
        <v>108.63010581676677</v>
      </c>
      <c r="I7" s="123">
        <v>100.34399263743931</v>
      </c>
    </row>
    <row r="8" spans="1:9">
      <c r="A8" s="120"/>
      <c r="B8" s="120"/>
      <c r="C8" s="116" t="s">
        <v>175</v>
      </c>
      <c r="D8" s="116"/>
      <c r="E8" s="124"/>
      <c r="F8" s="121"/>
      <c r="G8" s="118"/>
      <c r="H8" s="125">
        <v>119.28399298614549</v>
      </c>
      <c r="I8" s="125">
        <v>102.26157654041654</v>
      </c>
    </row>
    <row r="9" spans="1:9">
      <c r="A9" s="120"/>
      <c r="B9" s="120"/>
      <c r="C9" s="116" t="s">
        <v>176</v>
      </c>
      <c r="D9" s="126"/>
      <c r="E9" s="124"/>
      <c r="F9" s="121"/>
      <c r="G9" s="118"/>
      <c r="H9" s="125">
        <v>85.380058124570695</v>
      </c>
      <c r="I9" s="125">
        <v>92.838752313968143</v>
      </c>
    </row>
    <row r="10" spans="1:9">
      <c r="A10" s="120"/>
      <c r="B10" s="120"/>
      <c r="C10" s="127" t="s">
        <v>177</v>
      </c>
      <c r="D10" s="126"/>
      <c r="E10" s="116"/>
      <c r="F10" s="116"/>
      <c r="G10" s="118"/>
      <c r="H10" s="125">
        <v>115.73577321329478</v>
      </c>
      <c r="I10" s="125">
        <v>107.64329675026747</v>
      </c>
    </row>
    <row r="11" spans="1:9">
      <c r="A11" s="120"/>
      <c r="B11" s="120"/>
      <c r="C11" s="127" t="s">
        <v>178</v>
      </c>
      <c r="D11" s="126"/>
      <c r="E11" s="116"/>
      <c r="F11" s="116"/>
      <c r="G11" s="118"/>
      <c r="H11" s="125">
        <v>99.531016647505993</v>
      </c>
      <c r="I11" s="125">
        <v>97.353091674484929</v>
      </c>
    </row>
    <row r="12" spans="1:9">
      <c r="A12" s="128"/>
      <c r="B12" s="128"/>
      <c r="C12" s="127" t="s">
        <v>179</v>
      </c>
      <c r="D12" s="126"/>
      <c r="E12" s="129"/>
      <c r="F12" s="129"/>
      <c r="G12" s="118"/>
      <c r="H12" s="125">
        <v>127.5066654213374</v>
      </c>
      <c r="I12" s="125">
        <v>94.793447020686088</v>
      </c>
    </row>
    <row r="13" spans="1:9">
      <c r="A13" s="128"/>
      <c r="B13" s="128"/>
      <c r="C13" s="127" t="s">
        <v>180</v>
      </c>
      <c r="D13" s="126"/>
      <c r="E13" s="129"/>
      <c r="F13" s="129"/>
      <c r="G13" s="118"/>
      <c r="H13" s="125">
        <v>121.76464386935481</v>
      </c>
      <c r="I13" s="125">
        <v>104.59606379931921</v>
      </c>
    </row>
    <row r="14" spans="1:9">
      <c r="A14" s="120"/>
      <c r="B14" s="120"/>
      <c r="C14" s="126" t="s">
        <v>181</v>
      </c>
      <c r="D14" s="126"/>
      <c r="E14" s="126"/>
      <c r="F14" s="126"/>
      <c r="G14" s="118"/>
      <c r="H14" s="130">
        <v>108.37033501571423</v>
      </c>
      <c r="I14" s="130">
        <v>101.81620704784731</v>
      </c>
    </row>
    <row r="15" spans="1:9">
      <c r="A15" s="120"/>
      <c r="B15" s="120"/>
      <c r="C15" s="116" t="s">
        <v>182</v>
      </c>
      <c r="D15" s="126"/>
      <c r="E15" s="116"/>
      <c r="F15" s="116"/>
      <c r="G15" s="118"/>
      <c r="H15" s="125">
        <v>107.57591405826876</v>
      </c>
      <c r="I15" s="125">
        <v>98.888733196111971</v>
      </c>
    </row>
    <row r="16" spans="1:9">
      <c r="A16" s="120"/>
      <c r="B16" s="116" t="s">
        <v>183</v>
      </c>
      <c r="C16" s="120"/>
      <c r="D16" s="126"/>
      <c r="E16" s="116"/>
      <c r="F16" s="116"/>
      <c r="G16" s="118"/>
      <c r="H16" s="123">
        <v>117.81922181701761</v>
      </c>
      <c r="I16" s="123">
        <v>100</v>
      </c>
    </row>
    <row r="17" spans="1:9">
      <c r="A17" s="131" t="s">
        <v>184</v>
      </c>
      <c r="B17" s="120"/>
      <c r="C17" s="116"/>
      <c r="D17" s="126"/>
      <c r="E17" s="116"/>
      <c r="F17" s="116"/>
      <c r="G17" s="118"/>
      <c r="H17" s="122">
        <v>106.42906069555542</v>
      </c>
      <c r="I17" s="122">
        <v>100</v>
      </c>
    </row>
    <row r="18" spans="1:9">
      <c r="A18" s="120"/>
      <c r="B18" s="116" t="s">
        <v>185</v>
      </c>
      <c r="C18" s="120"/>
      <c r="D18" s="126"/>
      <c r="E18" s="116"/>
      <c r="F18" s="116"/>
      <c r="G18" s="118"/>
      <c r="H18" s="123">
        <v>109.5798703966895</v>
      </c>
      <c r="I18" s="123">
        <v>100</v>
      </c>
    </row>
    <row r="19" spans="1:9">
      <c r="A19" s="120"/>
      <c r="B19" s="116" t="s">
        <v>186</v>
      </c>
      <c r="C19" s="120"/>
      <c r="D19" s="126"/>
      <c r="E19" s="116"/>
      <c r="F19" s="116"/>
      <c r="G19" s="118"/>
      <c r="H19" s="123">
        <v>103.19628357799569</v>
      </c>
      <c r="I19" s="123">
        <v>100</v>
      </c>
    </row>
    <row r="20" spans="1:9">
      <c r="A20" s="120" t="s">
        <v>187</v>
      </c>
      <c r="B20" s="120"/>
      <c r="C20" s="116"/>
      <c r="D20" s="126"/>
      <c r="E20" s="116"/>
      <c r="F20" s="116"/>
      <c r="G20" s="118"/>
      <c r="H20" s="122">
        <v>110.98906859799953</v>
      </c>
      <c r="I20" s="122">
        <v>100.17506110975225</v>
      </c>
    </row>
    <row r="21" spans="1:9">
      <c r="A21" s="120"/>
      <c r="B21" s="116" t="s">
        <v>188</v>
      </c>
      <c r="C21" s="120"/>
      <c r="D21" s="126"/>
      <c r="E21" s="116"/>
      <c r="F21" s="116"/>
      <c r="G21" s="118"/>
      <c r="H21" s="123">
        <v>112.9097209478351</v>
      </c>
      <c r="I21" s="123">
        <v>100.22163766325802</v>
      </c>
    </row>
    <row r="22" spans="1:9">
      <c r="A22" s="120"/>
      <c r="B22" s="120"/>
      <c r="C22" s="127" t="s">
        <v>189</v>
      </c>
      <c r="D22" s="126"/>
      <c r="E22" s="116"/>
      <c r="F22" s="129"/>
      <c r="G22" s="118"/>
      <c r="H22" s="125">
        <v>129.62038544435666</v>
      </c>
      <c r="I22" s="125">
        <v>100.54419469640375</v>
      </c>
    </row>
    <row r="23" spans="1:9">
      <c r="A23" s="120"/>
      <c r="B23" s="120"/>
      <c r="C23" s="127" t="s">
        <v>190</v>
      </c>
      <c r="D23" s="126"/>
      <c r="E23" s="116"/>
      <c r="F23" s="116"/>
      <c r="G23" s="118"/>
      <c r="H23" s="125">
        <v>111.46527615782236</v>
      </c>
      <c r="I23" s="125">
        <v>100.20225197099933</v>
      </c>
    </row>
    <row r="24" spans="1:9">
      <c r="A24" s="120"/>
      <c r="B24" s="120"/>
      <c r="C24" s="116" t="s">
        <v>191</v>
      </c>
      <c r="D24" s="126"/>
      <c r="E24" s="132"/>
      <c r="F24" s="116"/>
      <c r="G24" s="118"/>
      <c r="H24" s="125">
        <v>140.84465471415425</v>
      </c>
      <c r="I24" s="125">
        <v>100</v>
      </c>
    </row>
    <row r="25" spans="1:9">
      <c r="A25" s="128"/>
      <c r="B25" s="116" t="s">
        <v>192</v>
      </c>
      <c r="C25" s="120"/>
      <c r="D25" s="126"/>
      <c r="E25" s="133"/>
      <c r="F25" s="129"/>
      <c r="G25" s="118"/>
      <c r="H25" s="123">
        <v>104.30549927213055</v>
      </c>
      <c r="I25" s="123">
        <v>100</v>
      </c>
    </row>
    <row r="26" spans="1:9">
      <c r="A26" s="120" t="s">
        <v>193</v>
      </c>
      <c r="B26" s="120"/>
      <c r="C26" s="116"/>
      <c r="D26" s="126"/>
      <c r="E26" s="132"/>
      <c r="F26" s="116"/>
      <c r="G26" s="118"/>
      <c r="H26" s="122">
        <v>104.48678722689355</v>
      </c>
      <c r="I26" s="122">
        <v>101.75730065719276</v>
      </c>
    </row>
    <row r="27" spans="1:9">
      <c r="A27" s="120"/>
      <c r="B27" s="127" t="s">
        <v>194</v>
      </c>
      <c r="C27" s="116"/>
      <c r="D27" s="126"/>
      <c r="E27" s="132"/>
      <c r="F27" s="116"/>
      <c r="G27" s="118"/>
      <c r="H27" s="123">
        <v>136.84210526315792</v>
      </c>
      <c r="I27" s="123">
        <v>100</v>
      </c>
    </row>
    <row r="28" spans="1:9">
      <c r="A28" s="120"/>
      <c r="B28" s="127" t="s">
        <v>195</v>
      </c>
      <c r="C28" s="127"/>
      <c r="D28" s="126"/>
      <c r="E28" s="132"/>
      <c r="F28" s="116"/>
      <c r="G28" s="118"/>
      <c r="H28" s="123">
        <v>108.58839137310351</v>
      </c>
      <c r="I28" s="123">
        <v>100</v>
      </c>
    </row>
    <row r="29" spans="1:9">
      <c r="A29" s="128"/>
      <c r="B29" s="127" t="s">
        <v>196</v>
      </c>
      <c r="C29" s="127"/>
      <c r="D29" s="116"/>
      <c r="E29" s="133"/>
      <c r="F29" s="129"/>
      <c r="G29" s="118"/>
      <c r="H29" s="123">
        <v>104.92368776205339</v>
      </c>
      <c r="I29" s="123">
        <v>104.92368776205339</v>
      </c>
    </row>
    <row r="30" spans="1:9">
      <c r="A30" s="134"/>
      <c r="B30" s="135" t="s">
        <v>197</v>
      </c>
      <c r="C30" s="135"/>
      <c r="D30" s="136"/>
      <c r="E30" s="137"/>
      <c r="F30" s="138"/>
      <c r="G30" s="139"/>
      <c r="H30" s="140">
        <v>103.8479210735531</v>
      </c>
      <c r="I30" s="140">
        <v>100.40961181053069</v>
      </c>
    </row>
  </sheetData>
  <mergeCells count="2">
    <mergeCell ref="A1:I2"/>
    <mergeCell ref="A3:G4"/>
  </mergeCells>
  <conditionalFormatting sqref="I26:I30 A6:F30 H6:H30 I6:I19">
    <cfRule type="cellIs" dxfId="4" priority="3" stopIfTrue="1" operator="lessThan">
      <formula>0.001</formula>
    </cfRule>
  </conditionalFormatting>
  <conditionalFormatting sqref="H6:H30">
    <cfRule type="cellIs" dxfId="3" priority="2" stopIfTrue="1" operator="lessThan">
      <formula>0.001</formula>
    </cfRule>
  </conditionalFormatting>
  <conditionalFormatting sqref="I6:I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7" workbookViewId="0">
      <selection activeCell="M16" sqref="M16"/>
    </sheetView>
  </sheetViews>
  <sheetFormatPr defaultRowHeight="15"/>
  <cols>
    <col min="2" max="2" width="33.85546875" customWidth="1"/>
  </cols>
  <sheetData>
    <row r="1" spans="1:6">
      <c r="A1" s="362" t="s">
        <v>198</v>
      </c>
      <c r="B1" s="362"/>
      <c r="C1" s="362"/>
      <c r="D1" s="362"/>
      <c r="E1" s="362"/>
      <c r="F1" s="362"/>
    </row>
    <row r="2" spans="1:6">
      <c r="A2" s="141"/>
      <c r="B2" s="142"/>
      <c r="C2" s="143"/>
      <c r="D2" s="143"/>
      <c r="E2" s="143"/>
      <c r="F2" s="143"/>
    </row>
    <row r="3" spans="1:6">
      <c r="A3" s="144" t="s">
        <v>199</v>
      </c>
      <c r="B3" s="145" t="s">
        <v>200</v>
      </c>
      <c r="C3" s="146" t="s">
        <v>201</v>
      </c>
      <c r="D3" s="146" t="s">
        <v>202</v>
      </c>
      <c r="E3" s="146" t="s">
        <v>203</v>
      </c>
      <c r="F3" s="146" t="s">
        <v>204</v>
      </c>
    </row>
    <row r="4" spans="1:6" ht="16.5" customHeight="1">
      <c r="A4" s="147">
        <v>1</v>
      </c>
      <c r="B4" s="148" t="s">
        <v>205</v>
      </c>
      <c r="C4" s="149">
        <v>1316.6666666666667</v>
      </c>
      <c r="D4" s="150">
        <v>1167</v>
      </c>
      <c r="E4" s="151">
        <v>1350</v>
      </c>
      <c r="F4" s="152">
        <v>1188</v>
      </c>
    </row>
    <row r="5" spans="1:6" ht="16.5" customHeight="1">
      <c r="A5" s="147">
        <v>2</v>
      </c>
      <c r="B5" s="148" t="s">
        <v>206</v>
      </c>
      <c r="C5" s="149">
        <v>1083.3</v>
      </c>
      <c r="D5" s="150">
        <v>840</v>
      </c>
      <c r="E5" s="151">
        <v>1100</v>
      </c>
      <c r="F5" s="152">
        <v>975</v>
      </c>
    </row>
    <row r="6" spans="1:6" ht="16.5" customHeight="1">
      <c r="A6" s="147">
        <v>3</v>
      </c>
      <c r="B6" s="148" t="s">
        <v>207</v>
      </c>
      <c r="C6" s="149">
        <v>866.66666666666663</v>
      </c>
      <c r="D6" s="150">
        <v>660</v>
      </c>
      <c r="E6" s="151">
        <v>950</v>
      </c>
      <c r="F6" s="152">
        <v>838</v>
      </c>
    </row>
    <row r="7" spans="1:6" ht="16.5" customHeight="1">
      <c r="A7" s="147">
        <v>4</v>
      </c>
      <c r="B7" s="148" t="s">
        <v>208</v>
      </c>
      <c r="C7" s="149">
        <v>766.7</v>
      </c>
      <c r="D7" s="150">
        <v>833</v>
      </c>
      <c r="E7" s="151">
        <v>833.3</v>
      </c>
      <c r="F7" s="152">
        <v>775</v>
      </c>
    </row>
    <row r="8" spans="1:6" ht="16.5" customHeight="1">
      <c r="A8" s="147">
        <v>5</v>
      </c>
      <c r="B8" s="148" t="s">
        <v>209</v>
      </c>
      <c r="C8" s="149">
        <v>1000</v>
      </c>
      <c r="D8" s="150">
        <v>900</v>
      </c>
      <c r="E8" s="151">
        <v>966.7</v>
      </c>
      <c r="F8" s="152">
        <v>1300</v>
      </c>
    </row>
    <row r="9" spans="1:6" ht="16.5" customHeight="1">
      <c r="A9" s="147">
        <v>6</v>
      </c>
      <c r="B9" s="148" t="s">
        <v>210</v>
      </c>
      <c r="C9" s="149">
        <v>1600</v>
      </c>
      <c r="D9" s="150" t="s">
        <v>211</v>
      </c>
      <c r="E9" s="151">
        <v>2350</v>
      </c>
      <c r="F9" s="152">
        <v>1867</v>
      </c>
    </row>
    <row r="10" spans="1:6" ht="16.5" customHeight="1">
      <c r="A10" s="147">
        <v>7</v>
      </c>
      <c r="B10" s="148" t="s">
        <v>212</v>
      </c>
      <c r="C10" s="149">
        <v>1033.3</v>
      </c>
      <c r="D10" s="150">
        <v>1000</v>
      </c>
      <c r="E10" s="151">
        <v>1050</v>
      </c>
      <c r="F10" s="152">
        <v>1000</v>
      </c>
    </row>
    <row r="11" spans="1:6" ht="16.5" customHeight="1">
      <c r="A11" s="147">
        <v>8</v>
      </c>
      <c r="B11" s="148" t="s">
        <v>213</v>
      </c>
      <c r="C11" s="149">
        <v>2133.3333333333335</v>
      </c>
      <c r="D11" s="150">
        <v>2500</v>
      </c>
      <c r="E11" s="151">
        <v>2150</v>
      </c>
      <c r="F11" s="152">
        <v>2150</v>
      </c>
    </row>
    <row r="12" spans="1:6" ht="16.5" customHeight="1">
      <c r="A12" s="147">
        <v>9</v>
      </c>
      <c r="B12" s="148" t="s">
        <v>214</v>
      </c>
      <c r="C12" s="149">
        <v>1766.7</v>
      </c>
      <c r="D12" s="150">
        <v>1500</v>
      </c>
      <c r="E12" s="151">
        <v>1900</v>
      </c>
      <c r="F12" s="152">
        <v>1700</v>
      </c>
    </row>
    <row r="13" spans="1:6">
      <c r="A13" s="147">
        <v>10</v>
      </c>
      <c r="B13" s="153" t="s">
        <v>215</v>
      </c>
      <c r="C13" s="154">
        <v>5500</v>
      </c>
      <c r="D13" s="150">
        <v>5000</v>
      </c>
      <c r="E13" s="151">
        <v>5833.3</v>
      </c>
      <c r="F13" s="152">
        <v>5750</v>
      </c>
    </row>
    <row r="14" spans="1:6">
      <c r="A14" s="147">
        <v>11</v>
      </c>
      <c r="B14" s="153" t="s">
        <v>216</v>
      </c>
      <c r="C14" s="149">
        <v>5000</v>
      </c>
      <c r="D14" s="150">
        <v>4500</v>
      </c>
      <c r="E14" s="151">
        <v>5666.7</v>
      </c>
      <c r="F14" s="152">
        <v>5500</v>
      </c>
    </row>
    <row r="15" spans="1:6">
      <c r="A15" s="147">
        <v>12</v>
      </c>
      <c r="B15" s="153" t="s">
        <v>217</v>
      </c>
      <c r="C15" s="149">
        <v>5000</v>
      </c>
      <c r="D15" s="150">
        <v>4000</v>
      </c>
      <c r="E15" s="151">
        <v>5166.7</v>
      </c>
      <c r="F15" s="152">
        <v>4500</v>
      </c>
    </row>
    <row r="16" spans="1:6">
      <c r="A16" s="147">
        <v>13</v>
      </c>
      <c r="B16" s="153" t="s">
        <v>218</v>
      </c>
      <c r="C16" s="149">
        <v>833.3</v>
      </c>
      <c r="D16" s="150" t="s">
        <v>211</v>
      </c>
      <c r="E16" s="151">
        <v>2250</v>
      </c>
      <c r="F16" s="152">
        <v>2000</v>
      </c>
    </row>
    <row r="17" spans="1:6">
      <c r="A17" s="147">
        <v>14</v>
      </c>
      <c r="B17" s="153" t="s">
        <v>219</v>
      </c>
      <c r="C17" s="149">
        <v>8266.7000000000007</v>
      </c>
      <c r="D17" s="150">
        <v>8500</v>
      </c>
      <c r="E17" s="151">
        <v>6600</v>
      </c>
      <c r="F17" s="152">
        <v>6600</v>
      </c>
    </row>
    <row r="18" spans="1:6">
      <c r="A18" s="147">
        <v>15</v>
      </c>
      <c r="B18" s="153" t="s">
        <v>220</v>
      </c>
      <c r="C18" s="149">
        <v>2500</v>
      </c>
      <c r="D18" s="150" t="s">
        <v>211</v>
      </c>
      <c r="E18" s="151" t="s">
        <v>211</v>
      </c>
      <c r="F18" s="152">
        <v>2500</v>
      </c>
    </row>
    <row r="19" spans="1:6">
      <c r="A19" s="147">
        <v>16</v>
      </c>
      <c r="B19" s="153" t="s">
        <v>221</v>
      </c>
      <c r="C19" s="154">
        <v>2433.3000000000002</v>
      </c>
      <c r="D19" s="150">
        <v>2283</v>
      </c>
      <c r="E19" s="151">
        <v>2466.6999999999998</v>
      </c>
      <c r="F19" s="152">
        <v>2400</v>
      </c>
    </row>
    <row r="20" spans="1:6">
      <c r="A20" s="147">
        <v>17</v>
      </c>
      <c r="B20" s="153" t="s">
        <v>222</v>
      </c>
      <c r="C20" s="149">
        <v>16000</v>
      </c>
      <c r="D20" s="150" t="s">
        <v>211</v>
      </c>
      <c r="E20" s="151">
        <v>13000</v>
      </c>
      <c r="F20" s="152">
        <v>12167</v>
      </c>
    </row>
    <row r="21" spans="1:6">
      <c r="A21" s="147">
        <v>18</v>
      </c>
      <c r="B21" s="155" t="s">
        <v>223</v>
      </c>
      <c r="C21" s="149">
        <v>350</v>
      </c>
      <c r="D21" s="150">
        <v>327</v>
      </c>
      <c r="E21" s="151">
        <v>350</v>
      </c>
      <c r="F21" s="152">
        <v>400</v>
      </c>
    </row>
    <row r="22" spans="1:6">
      <c r="A22" s="147">
        <v>19</v>
      </c>
      <c r="B22" s="153" t="s">
        <v>224</v>
      </c>
      <c r="C22" s="149">
        <v>3433.3</v>
      </c>
      <c r="D22" s="150">
        <v>3200</v>
      </c>
      <c r="E22" s="151">
        <v>3660</v>
      </c>
      <c r="F22" s="152">
        <v>3033</v>
      </c>
    </row>
    <row r="23" spans="1:6">
      <c r="A23" s="147">
        <v>20</v>
      </c>
      <c r="B23" s="153" t="s">
        <v>225</v>
      </c>
      <c r="C23" s="149">
        <v>600</v>
      </c>
      <c r="D23" s="150">
        <v>1000</v>
      </c>
      <c r="E23" s="151">
        <v>0</v>
      </c>
      <c r="F23" s="152">
        <v>1000</v>
      </c>
    </row>
    <row r="24" spans="1:6">
      <c r="A24" s="147">
        <v>21</v>
      </c>
      <c r="B24" s="153" t="s">
        <v>226</v>
      </c>
      <c r="C24" s="154">
        <v>5933.333333333333</v>
      </c>
      <c r="D24" s="150" t="s">
        <v>211</v>
      </c>
      <c r="E24" s="151">
        <v>13000</v>
      </c>
      <c r="F24" s="152">
        <v>13500</v>
      </c>
    </row>
    <row r="25" spans="1:6">
      <c r="A25" s="147">
        <v>22</v>
      </c>
      <c r="B25" s="153" t="s">
        <v>227</v>
      </c>
      <c r="C25" s="149">
        <v>3133.3</v>
      </c>
      <c r="D25" s="150">
        <v>3400</v>
      </c>
      <c r="E25" s="151">
        <v>4400</v>
      </c>
      <c r="F25" s="152">
        <v>3250</v>
      </c>
    </row>
    <row r="26" spans="1:6">
      <c r="A26" s="147">
        <v>23</v>
      </c>
      <c r="B26" s="153" t="s">
        <v>228</v>
      </c>
      <c r="C26" s="149">
        <v>1200</v>
      </c>
      <c r="D26" s="150">
        <v>800</v>
      </c>
      <c r="E26" s="151">
        <v>1300</v>
      </c>
      <c r="F26" s="152">
        <v>1033.3333333333333</v>
      </c>
    </row>
    <row r="27" spans="1:6">
      <c r="A27" s="147">
        <v>24</v>
      </c>
      <c r="B27" s="153" t="s">
        <v>229</v>
      </c>
      <c r="C27" s="149">
        <v>1066.7</v>
      </c>
      <c r="D27" s="150">
        <v>833</v>
      </c>
      <c r="E27" s="151">
        <v>1400</v>
      </c>
      <c r="F27" s="152">
        <v>966.66666666666663</v>
      </c>
    </row>
    <row r="28" spans="1:6">
      <c r="A28" s="147">
        <v>25</v>
      </c>
      <c r="B28" s="153" t="s">
        <v>230</v>
      </c>
      <c r="C28" s="149">
        <v>1000</v>
      </c>
      <c r="D28" s="150">
        <v>1250</v>
      </c>
      <c r="E28" s="151">
        <v>1200</v>
      </c>
      <c r="F28" s="152">
        <v>1133</v>
      </c>
    </row>
    <row r="29" spans="1:6">
      <c r="A29" s="147">
        <v>26</v>
      </c>
      <c r="B29" s="153" t="s">
        <v>231</v>
      </c>
      <c r="C29" s="154">
        <v>1166.7</v>
      </c>
      <c r="D29" s="150">
        <v>1133</v>
      </c>
      <c r="E29" s="151">
        <v>1300</v>
      </c>
      <c r="F29" s="152">
        <v>1400</v>
      </c>
    </row>
    <row r="30" spans="1:6">
      <c r="A30" s="147">
        <v>27</v>
      </c>
      <c r="B30" s="153" t="s">
        <v>232</v>
      </c>
      <c r="C30" s="149">
        <v>1666.7</v>
      </c>
      <c r="D30" s="150">
        <v>1833</v>
      </c>
      <c r="E30" s="151">
        <v>2000</v>
      </c>
      <c r="F30" s="152">
        <v>1550</v>
      </c>
    </row>
    <row r="31" spans="1:6">
      <c r="A31" s="147">
        <v>28</v>
      </c>
      <c r="B31" s="153" t="s">
        <v>233</v>
      </c>
      <c r="C31" s="149">
        <v>4600</v>
      </c>
      <c r="D31" s="150">
        <v>5333</v>
      </c>
      <c r="E31" s="151">
        <v>5000</v>
      </c>
      <c r="F31" s="152">
        <v>4875</v>
      </c>
    </row>
    <row r="32" spans="1:6">
      <c r="A32" s="147">
        <v>29</v>
      </c>
      <c r="B32" s="153" t="s">
        <v>234</v>
      </c>
      <c r="C32" s="149">
        <v>9866.7000000000007</v>
      </c>
      <c r="D32" s="150">
        <v>9333</v>
      </c>
      <c r="E32" s="151">
        <v>9200</v>
      </c>
      <c r="F32" s="152">
        <v>10000</v>
      </c>
    </row>
    <row r="33" spans="1:6">
      <c r="A33" s="147">
        <v>30</v>
      </c>
      <c r="B33" s="153" t="s">
        <v>235</v>
      </c>
      <c r="C33" s="149">
        <v>1750</v>
      </c>
      <c r="D33" s="150">
        <v>1800</v>
      </c>
      <c r="E33" s="151">
        <v>1700</v>
      </c>
      <c r="F33" s="152">
        <v>1675</v>
      </c>
    </row>
    <row r="34" spans="1:6">
      <c r="A34" s="147">
        <v>31</v>
      </c>
      <c r="B34" s="153" t="s">
        <v>236</v>
      </c>
      <c r="C34" s="149">
        <v>666.7</v>
      </c>
      <c r="D34" s="150">
        <v>700</v>
      </c>
      <c r="E34" s="151">
        <v>550</v>
      </c>
      <c r="F34" s="152">
        <v>500</v>
      </c>
    </row>
    <row r="35" spans="1:6">
      <c r="A35" s="147">
        <v>32</v>
      </c>
      <c r="B35" s="155" t="s">
        <v>237</v>
      </c>
      <c r="C35" s="149">
        <v>4133.3</v>
      </c>
      <c r="D35" s="150">
        <v>3833</v>
      </c>
      <c r="E35" s="151">
        <v>4140</v>
      </c>
      <c r="F35" s="152">
        <v>4033.3333333333335</v>
      </c>
    </row>
    <row r="36" spans="1:6">
      <c r="A36" s="147">
        <v>33</v>
      </c>
      <c r="B36" s="153" t="s">
        <v>238</v>
      </c>
      <c r="C36" s="149">
        <v>1666.7</v>
      </c>
      <c r="D36" s="150">
        <v>1800</v>
      </c>
      <c r="E36" s="151">
        <v>1826.7</v>
      </c>
      <c r="F36" s="152">
        <v>1888</v>
      </c>
    </row>
    <row r="37" spans="1:6">
      <c r="A37" s="147">
        <v>34</v>
      </c>
      <c r="B37" s="153" t="s">
        <v>239</v>
      </c>
      <c r="C37" s="154">
        <v>5733.333333333333</v>
      </c>
      <c r="D37" s="150">
        <v>5667</v>
      </c>
      <c r="E37" s="151">
        <v>0</v>
      </c>
      <c r="F37" s="152">
        <v>5500</v>
      </c>
    </row>
    <row r="38" spans="1:6">
      <c r="A38" s="147">
        <v>35</v>
      </c>
      <c r="B38" s="153" t="s">
        <v>240</v>
      </c>
      <c r="C38" s="149">
        <v>1266.6666666666667</v>
      </c>
      <c r="D38" s="150">
        <v>1433</v>
      </c>
      <c r="E38" s="151">
        <v>1243.3</v>
      </c>
      <c r="F38" s="152">
        <v>1200</v>
      </c>
    </row>
    <row r="39" spans="1:6">
      <c r="A39" s="147">
        <v>36</v>
      </c>
      <c r="B39" s="153" t="s">
        <v>241</v>
      </c>
      <c r="C39" s="149">
        <v>7200</v>
      </c>
      <c r="D39" s="150">
        <v>6800</v>
      </c>
      <c r="E39" s="151">
        <v>7466.7</v>
      </c>
      <c r="F39" s="152">
        <v>7675</v>
      </c>
    </row>
    <row r="40" spans="1:6">
      <c r="A40" s="147">
        <v>37</v>
      </c>
      <c r="B40" s="153" t="s">
        <v>242</v>
      </c>
      <c r="C40" s="154">
        <v>1216.7</v>
      </c>
      <c r="D40" s="150">
        <v>1173</v>
      </c>
      <c r="E40" s="151">
        <v>1375</v>
      </c>
      <c r="F40" s="152">
        <v>1490</v>
      </c>
    </row>
    <row r="41" spans="1:6">
      <c r="A41" s="147">
        <v>38</v>
      </c>
      <c r="B41" s="155" t="s">
        <v>243</v>
      </c>
      <c r="C41" s="154">
        <v>2266.6999999999998</v>
      </c>
      <c r="D41" s="150">
        <v>2300</v>
      </c>
      <c r="E41" s="151">
        <v>2450</v>
      </c>
      <c r="F41" s="152">
        <v>2400</v>
      </c>
    </row>
    <row r="42" spans="1:6">
      <c r="A42" s="147">
        <v>39</v>
      </c>
      <c r="B42" s="153" t="s">
        <v>244</v>
      </c>
      <c r="C42" s="149">
        <v>1800</v>
      </c>
      <c r="D42" s="150">
        <v>1700</v>
      </c>
      <c r="E42" s="151">
        <v>1700</v>
      </c>
      <c r="F42" s="152">
        <v>1800</v>
      </c>
    </row>
    <row r="43" spans="1:6" ht="15" customHeight="1">
      <c r="A43" s="147">
        <v>40</v>
      </c>
      <c r="B43" s="156" t="s">
        <v>245</v>
      </c>
      <c r="C43" s="157">
        <v>1570</v>
      </c>
      <c r="D43" s="150">
        <v>1570</v>
      </c>
      <c r="E43" s="151">
        <v>1650</v>
      </c>
      <c r="F43" s="152">
        <v>1552.5</v>
      </c>
    </row>
    <row r="44" spans="1:6" ht="15" customHeight="1">
      <c r="A44" s="147">
        <v>41</v>
      </c>
      <c r="B44" s="156" t="s">
        <v>246</v>
      </c>
      <c r="C44" s="157">
        <v>1810</v>
      </c>
      <c r="D44" s="150">
        <v>1690</v>
      </c>
      <c r="E44" s="151">
        <v>1890</v>
      </c>
      <c r="F44" s="152">
        <v>1812.5</v>
      </c>
    </row>
    <row r="45" spans="1:6" ht="15" customHeight="1">
      <c r="A45" s="147">
        <v>42</v>
      </c>
      <c r="B45" s="156" t="s">
        <v>247</v>
      </c>
      <c r="C45" s="157">
        <v>1890</v>
      </c>
      <c r="D45" s="150">
        <v>1790</v>
      </c>
      <c r="E45" s="158">
        <v>1910</v>
      </c>
      <c r="F45" s="152">
        <v>1910</v>
      </c>
    </row>
  </sheetData>
  <mergeCells count="1">
    <mergeCell ref="A1:F1"/>
  </mergeCells>
  <conditionalFormatting sqref="C4:C42">
    <cfRule type="cellIs" dxfId="1" priority="1" stopIfTrue="1" operator="lessThan">
      <formula>0.001</formula>
    </cfRule>
  </conditionalFormatting>
  <conditionalFormatting sqref="C43:C45 E23:E42 D43 E14:E21 E2:E12 B2:B42 F4:F42 C2:D3 A1:A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TO1A-2</vt:lpstr>
      <vt:lpstr>TOSUM1302</vt:lpstr>
      <vt:lpstr>ONT-2012-2</vt:lpstr>
      <vt:lpstr>ZR-1-1</vt:lpstr>
      <vt:lpstr>AX-3CGP-2</vt:lpstr>
      <vt:lpstr>Niigmiin halamj</vt:lpstr>
      <vt:lpstr>daatgal2015-1</vt:lpstr>
      <vt:lpstr>CPI</vt:lpstr>
      <vt:lpstr>Une_02</vt:lpstr>
      <vt:lpstr>ХАА une</vt:lpstr>
      <vt:lpstr>HUMAN-hvnam</vt:lpstr>
      <vt:lpstr>HUMAN-mend</vt:lpstr>
      <vt:lpstr>HUMAN-h-ovchin</vt:lpstr>
      <vt:lpstr>AY12015-01-GOLNER</vt:lpstr>
      <vt:lpstr>AY12015-1-NB</vt:lpstr>
      <vt:lpstr>GEMT2013-2-2014sum</vt:lpstr>
      <vt:lpstr>GEMT2013-2-gemt2014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Acer</cp:lastModifiedBy>
  <dcterms:created xsi:type="dcterms:W3CDTF">2021-01-15T02:51:22Z</dcterms:created>
  <dcterms:modified xsi:type="dcterms:W3CDTF">2021-01-20T04:32:25Z</dcterms:modified>
</cp:coreProperties>
</file>