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New folder\"/>
    </mc:Choice>
  </mc:AlternateContent>
  <bookViews>
    <workbookView xWindow="0" yWindow="0" windowWidth="20490" windowHeight="7740" firstSheet="10" activeTab="13"/>
  </bookViews>
  <sheets>
    <sheet name="TO1A-2" sheetId="1" r:id="rId1"/>
    <sheet name="TOSUM1302" sheetId="2" r:id="rId2"/>
    <sheet name="ONT-2012-2" sheetId="3" r:id="rId3"/>
    <sheet name="ZR-1-1" sheetId="4" r:id="rId4"/>
    <sheet name="AX-3CGP-2-ah3" sheetId="5" r:id="rId5"/>
    <sheet name="AX-3CGP-2-shap" sheetId="22" r:id="rId6"/>
    <sheet name="Niigmiin halamj" sheetId="6" r:id="rId7"/>
    <sheet name="daatgal2015-1" sheetId="7" r:id="rId8"/>
    <sheet name="CPI" sheetId="8" r:id="rId9"/>
    <sheet name="Une_02" sheetId="9" r:id="rId10"/>
    <sheet name="ХАА une" sheetId="10" r:id="rId11"/>
    <sheet name="HUMAN-hvn am" sheetId="11" r:id="rId12"/>
    <sheet name="HUMAN-mend" sheetId="12" r:id="rId13"/>
    <sheet name="HUMAN-h-ovchin" sheetId="13" r:id="rId14"/>
    <sheet name="AY12013-02-GOLNER" sheetId="14" r:id="rId15"/>
    <sheet name="AY12013-02-NB" sheetId="15" r:id="rId16"/>
    <sheet name="GEMT2013-2-2014sum" sheetId="16" r:id="rId17"/>
    <sheet name="GEMT2013-gemt2014" sheetId="17" r:id="rId18"/>
    <sheet name="ХАА-1" sheetId="18" r:id="rId19"/>
    <sheet name="ХАА-2" sheetId="19" r:id="rId20"/>
    <sheet name="teewer2013-1" sheetId="20" r:id="rId21"/>
    <sheet name="барилга танилц" sheetId="21" r:id="rId2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5" i="22" l="1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25" i="22" s="1"/>
  <c r="C5" i="22"/>
  <c r="C4" i="22"/>
  <c r="D18" i="21"/>
  <c r="D19" i="21" s="1"/>
  <c r="D16" i="21"/>
  <c r="E16" i="21" s="1"/>
  <c r="C16" i="21"/>
  <c r="C19" i="21" s="1"/>
  <c r="E5" i="21"/>
  <c r="E19" i="21" l="1"/>
  <c r="E18" i="20" l="1"/>
  <c r="E17" i="20"/>
  <c r="E16" i="20"/>
  <c r="E15" i="20"/>
  <c r="E9" i="20"/>
  <c r="E8" i="20"/>
  <c r="E7" i="20"/>
  <c r="N21" i="19"/>
  <c r="M21" i="19"/>
  <c r="L21" i="19"/>
  <c r="K21" i="19"/>
  <c r="J21" i="19"/>
  <c r="H21" i="19"/>
  <c r="G21" i="19"/>
  <c r="F21" i="19"/>
  <c r="E21" i="19"/>
  <c r="D21" i="19"/>
  <c r="I20" i="19"/>
  <c r="C20" i="19"/>
  <c r="I19" i="19"/>
  <c r="C19" i="19"/>
  <c r="I18" i="19"/>
  <c r="C18" i="19"/>
  <c r="I17" i="19"/>
  <c r="C17" i="19"/>
  <c r="I16" i="19"/>
  <c r="C16" i="19"/>
  <c r="I15" i="19"/>
  <c r="C15" i="19"/>
  <c r="I14" i="19"/>
  <c r="C14" i="19"/>
  <c r="I13" i="19"/>
  <c r="C13" i="19"/>
  <c r="I12" i="19"/>
  <c r="C12" i="19"/>
  <c r="I11" i="19"/>
  <c r="C11" i="19"/>
  <c r="I10" i="19"/>
  <c r="C10" i="19"/>
  <c r="I9" i="19"/>
  <c r="C9" i="19"/>
  <c r="I8" i="19"/>
  <c r="C8" i="19"/>
  <c r="I7" i="19"/>
  <c r="C7" i="19"/>
  <c r="C21" i="19" s="1"/>
  <c r="I6" i="19"/>
  <c r="I21" i="19" s="1"/>
  <c r="C6" i="19"/>
  <c r="R21" i="18"/>
  <c r="Q21" i="18"/>
  <c r="P21" i="18"/>
  <c r="O21" i="18"/>
  <c r="N21" i="18"/>
  <c r="L21" i="18"/>
  <c r="K21" i="18"/>
  <c r="J21" i="18"/>
  <c r="I21" i="18"/>
  <c r="H21" i="18"/>
  <c r="G21" i="18"/>
  <c r="S21" i="18" s="1"/>
  <c r="F21" i="18"/>
  <c r="E21" i="18"/>
  <c r="T21" i="18" s="1"/>
  <c r="D21" i="18"/>
  <c r="C21" i="18"/>
  <c r="B21" i="18"/>
  <c r="T20" i="18"/>
  <c r="S20" i="18"/>
  <c r="M20" i="18"/>
  <c r="G20" i="18"/>
  <c r="T19" i="18"/>
  <c r="S19" i="18"/>
  <c r="M19" i="18"/>
  <c r="G19" i="18"/>
  <c r="T18" i="18"/>
  <c r="S18" i="18"/>
  <c r="M18" i="18"/>
  <c r="G18" i="18"/>
  <c r="T17" i="18"/>
  <c r="S17" i="18"/>
  <c r="M17" i="18"/>
  <c r="G17" i="18"/>
  <c r="T16" i="18"/>
  <c r="S16" i="18"/>
  <c r="M16" i="18"/>
  <c r="G16" i="18"/>
  <c r="T15" i="18"/>
  <c r="S15" i="18"/>
  <c r="M15" i="18"/>
  <c r="G15" i="18"/>
  <c r="T14" i="18"/>
  <c r="S14" i="18"/>
  <c r="M14" i="18"/>
  <c r="G14" i="18"/>
  <c r="T13" i="18"/>
  <c r="S13" i="18"/>
  <c r="M13" i="18"/>
  <c r="G13" i="18"/>
  <c r="T12" i="18"/>
  <c r="S12" i="18"/>
  <c r="M12" i="18"/>
  <c r="G12" i="18"/>
  <c r="T11" i="18"/>
  <c r="S11" i="18"/>
  <c r="M11" i="18"/>
  <c r="G11" i="18"/>
  <c r="T10" i="18"/>
  <c r="S10" i="18"/>
  <c r="M10" i="18"/>
  <c r="G10" i="18"/>
  <c r="T9" i="18"/>
  <c r="S9" i="18"/>
  <c r="M9" i="18"/>
  <c r="G9" i="18"/>
  <c r="T8" i="18"/>
  <c r="S8" i="18"/>
  <c r="M8" i="18"/>
  <c r="G8" i="18"/>
  <c r="T7" i="18"/>
  <c r="S7" i="18"/>
  <c r="M7" i="18"/>
  <c r="G7" i="18"/>
  <c r="T6" i="18"/>
  <c r="S6" i="18"/>
  <c r="M6" i="18"/>
  <c r="M21" i="18" s="1"/>
  <c r="G6" i="18"/>
  <c r="E34" i="17"/>
  <c r="E33" i="17"/>
  <c r="E32" i="17"/>
  <c r="E31" i="17"/>
  <c r="E30" i="17"/>
  <c r="E29" i="17"/>
  <c r="E28" i="17"/>
  <c r="E27" i="17"/>
  <c r="E25" i="17"/>
  <c r="E24" i="17"/>
  <c r="E23" i="17"/>
  <c r="E22" i="17"/>
  <c r="E16" i="17"/>
  <c r="E15" i="17"/>
  <c r="E14" i="17"/>
  <c r="E13" i="17"/>
  <c r="E9" i="17"/>
  <c r="D6" i="17"/>
  <c r="E6" i="17" s="1"/>
  <c r="C6" i="17"/>
  <c r="C35" i="17" s="1"/>
  <c r="E5" i="17"/>
  <c r="T21" i="16"/>
  <c r="S21" i="16"/>
  <c r="R21" i="16"/>
  <c r="Q21" i="16"/>
  <c r="P21" i="16"/>
  <c r="O21" i="16"/>
  <c r="N21" i="16"/>
  <c r="M21" i="16"/>
  <c r="L21" i="16"/>
  <c r="K21" i="16"/>
  <c r="J21" i="16"/>
  <c r="I21" i="16"/>
  <c r="H21" i="16"/>
  <c r="G21" i="16"/>
  <c r="F21" i="16"/>
  <c r="E21" i="16"/>
  <c r="B21" i="16"/>
  <c r="D20" i="16"/>
  <c r="D19" i="16"/>
  <c r="C19" i="16"/>
  <c r="D18" i="16"/>
  <c r="C18" i="16"/>
  <c r="D17" i="16"/>
  <c r="C17" i="16"/>
  <c r="D16" i="16"/>
  <c r="C16" i="16"/>
  <c r="D15" i="16"/>
  <c r="C15" i="16"/>
  <c r="D14" i="16"/>
  <c r="C14" i="16"/>
  <c r="D13" i="16"/>
  <c r="C13" i="16"/>
  <c r="D12" i="16"/>
  <c r="C12" i="16"/>
  <c r="D11" i="16"/>
  <c r="C11" i="16"/>
  <c r="D10" i="16"/>
  <c r="C10" i="16"/>
  <c r="D9" i="16"/>
  <c r="C9" i="16"/>
  <c r="D8" i="16"/>
  <c r="C8" i="16"/>
  <c r="D7" i="16"/>
  <c r="C7" i="16"/>
  <c r="D6" i="16"/>
  <c r="C6" i="16"/>
  <c r="D5" i="16"/>
  <c r="D21" i="16" s="1"/>
  <c r="C21" i="16" s="1"/>
  <c r="C5" i="16"/>
  <c r="E15" i="15"/>
  <c r="E14" i="15"/>
  <c r="D13" i="15"/>
  <c r="D5" i="15" s="1"/>
  <c r="C13" i="15"/>
  <c r="E12" i="15"/>
  <c r="E11" i="15"/>
  <c r="E10" i="15"/>
  <c r="D9" i="15"/>
  <c r="E9" i="15" s="1"/>
  <c r="C9" i="15"/>
  <c r="E8" i="15"/>
  <c r="E7" i="15"/>
  <c r="D6" i="15"/>
  <c r="C6" i="15"/>
  <c r="E6" i="15" s="1"/>
  <c r="F22" i="14"/>
  <c r="F21" i="14"/>
  <c r="F20" i="14"/>
  <c r="F19" i="14"/>
  <c r="F16" i="14"/>
  <c r="F15" i="14"/>
  <c r="F14" i="14"/>
  <c r="F13" i="14"/>
  <c r="F12" i="14"/>
  <c r="F11" i="14"/>
  <c r="F10" i="14"/>
  <c r="F9" i="14"/>
  <c r="F8" i="14"/>
  <c r="F7" i="14"/>
  <c r="F6" i="14"/>
  <c r="F5" i="14"/>
  <c r="F20" i="13"/>
  <c r="F19" i="13"/>
  <c r="J18" i="13"/>
  <c r="F18" i="13"/>
  <c r="J17" i="13"/>
  <c r="I17" i="13"/>
  <c r="F17" i="13"/>
  <c r="J16" i="13"/>
  <c r="I16" i="13"/>
  <c r="J15" i="13"/>
  <c r="I15" i="13"/>
  <c r="I14" i="13"/>
  <c r="J13" i="13"/>
  <c r="J12" i="13"/>
  <c r="J10" i="13"/>
  <c r="I10" i="13"/>
  <c r="J9" i="13"/>
  <c r="I9" i="13"/>
  <c r="F9" i="13"/>
  <c r="J7" i="13"/>
  <c r="I7" i="13"/>
  <c r="F7" i="13"/>
  <c r="J6" i="13"/>
  <c r="F6" i="13"/>
  <c r="G5" i="13"/>
  <c r="H22" i="13" s="1"/>
  <c r="E5" i="13"/>
  <c r="F21" i="13" s="1"/>
  <c r="C5" i="13"/>
  <c r="D20" i="13" s="1"/>
  <c r="O25" i="12"/>
  <c r="N25" i="12"/>
  <c r="M25" i="12"/>
  <c r="L25" i="12"/>
  <c r="K25" i="12"/>
  <c r="J25" i="12"/>
  <c r="I25" i="12"/>
  <c r="H25" i="12"/>
  <c r="G25" i="12"/>
  <c r="F25" i="12"/>
  <c r="E25" i="12"/>
  <c r="D25" i="12"/>
  <c r="C25" i="12"/>
  <c r="B25" i="12"/>
  <c r="M20" i="11"/>
  <c r="L20" i="11"/>
  <c r="K20" i="11"/>
  <c r="J20" i="11"/>
  <c r="I20" i="11"/>
  <c r="H20" i="11"/>
  <c r="G20" i="11"/>
  <c r="F20" i="11"/>
  <c r="E20" i="11"/>
  <c r="D20" i="11"/>
  <c r="C20" i="11"/>
  <c r="B20" i="11"/>
  <c r="G18" i="7"/>
  <c r="F18" i="7"/>
  <c r="G17" i="7"/>
  <c r="F17" i="7"/>
  <c r="G16" i="7"/>
  <c r="F16" i="7"/>
  <c r="G15" i="7"/>
  <c r="F15" i="7"/>
  <c r="G14" i="7"/>
  <c r="F14" i="7"/>
  <c r="F12" i="7"/>
  <c r="E12" i="7"/>
  <c r="G12" i="7" s="1"/>
  <c r="D12" i="7"/>
  <c r="C12" i="7"/>
  <c r="G11" i="7"/>
  <c r="F11" i="7"/>
  <c r="G10" i="7"/>
  <c r="F10" i="7"/>
  <c r="G9" i="7"/>
  <c r="F9" i="7"/>
  <c r="G8" i="7"/>
  <c r="F8" i="7"/>
  <c r="G7" i="7"/>
  <c r="F7" i="7"/>
  <c r="E5" i="7"/>
  <c r="G5" i="7" s="1"/>
  <c r="D5" i="7"/>
  <c r="C5" i="7"/>
  <c r="D35" i="17" l="1"/>
  <c r="E35" i="17" s="1"/>
  <c r="C5" i="15"/>
  <c r="E5" i="15" s="1"/>
  <c r="E13" i="15"/>
  <c r="D9" i="13"/>
  <c r="D18" i="13"/>
  <c r="D19" i="13"/>
  <c r="H21" i="13"/>
  <c r="D8" i="13"/>
  <c r="D14" i="13"/>
  <c r="D22" i="13"/>
  <c r="I5" i="13"/>
  <c r="H6" i="13"/>
  <c r="H7" i="13"/>
  <c r="F8" i="13"/>
  <c r="H9" i="13"/>
  <c r="F10" i="13"/>
  <c r="F5" i="13" s="1"/>
  <c r="D11" i="13"/>
  <c r="F12" i="13"/>
  <c r="F13" i="13"/>
  <c r="F14" i="13"/>
  <c r="F15" i="13"/>
  <c r="D16" i="13"/>
  <c r="H18" i="13"/>
  <c r="H19" i="13"/>
  <c r="D21" i="13"/>
  <c r="F22" i="13"/>
  <c r="D6" i="13"/>
  <c r="D7" i="13"/>
  <c r="H11" i="13"/>
  <c r="H16" i="13"/>
  <c r="D10" i="13"/>
  <c r="D12" i="13"/>
  <c r="D13" i="13"/>
  <c r="D15" i="13"/>
  <c r="H17" i="13"/>
  <c r="H20" i="13"/>
  <c r="J5" i="13"/>
  <c r="H8" i="13"/>
  <c r="H10" i="13"/>
  <c r="F11" i="13"/>
  <c r="H12" i="13"/>
  <c r="H13" i="13"/>
  <c r="H14" i="13"/>
  <c r="H15" i="13"/>
  <c r="F16" i="13"/>
  <c r="D17" i="13"/>
  <c r="F5" i="7"/>
  <c r="H5" i="13" l="1"/>
  <c r="D5" i="13"/>
  <c r="E28" i="6"/>
  <c r="E13" i="6"/>
  <c r="D13" i="6"/>
  <c r="E7" i="6"/>
  <c r="D7" i="6"/>
  <c r="E22" i="5"/>
  <c r="D22" i="5"/>
  <c r="F22" i="5" s="1"/>
  <c r="B22" i="5"/>
  <c r="F21" i="5"/>
  <c r="F20" i="5"/>
  <c r="F19" i="5"/>
  <c r="F18" i="5"/>
  <c r="F17" i="5"/>
  <c r="F16" i="5"/>
  <c r="F15" i="5"/>
  <c r="F14" i="5"/>
  <c r="F13" i="5"/>
  <c r="F12" i="5"/>
  <c r="F11" i="5"/>
  <c r="F10" i="5"/>
  <c r="F9" i="5"/>
  <c r="F8" i="5"/>
  <c r="F7" i="5"/>
  <c r="O13" i="4"/>
  <c r="P13" i="4" s="1"/>
  <c r="N13" i="4"/>
  <c r="P12" i="4"/>
  <c r="O12" i="4"/>
  <c r="N12" i="4"/>
  <c r="O11" i="4"/>
  <c r="P11" i="4" s="1"/>
  <c r="N11" i="4"/>
  <c r="O10" i="4"/>
  <c r="N10" i="4"/>
  <c r="P10" i="4" s="1"/>
  <c r="O9" i="4"/>
  <c r="P9" i="4" s="1"/>
  <c r="N9" i="4"/>
  <c r="P8" i="4"/>
  <c r="O8" i="4"/>
  <c r="N8" i="4"/>
  <c r="O7" i="4"/>
  <c r="P7" i="4" s="1"/>
  <c r="N7" i="4"/>
  <c r="O6" i="4"/>
  <c r="N6" i="4"/>
  <c r="P6" i="4" s="1"/>
  <c r="F17" i="3"/>
  <c r="F16" i="3"/>
  <c r="E16" i="3"/>
  <c r="F15" i="3"/>
  <c r="E15" i="3"/>
  <c r="F14" i="3"/>
  <c r="E14" i="3"/>
  <c r="F13" i="3"/>
  <c r="E13" i="3"/>
  <c r="F12" i="3"/>
  <c r="E12" i="3"/>
  <c r="F11" i="3"/>
  <c r="E11" i="3"/>
  <c r="F10" i="3"/>
  <c r="E10" i="3"/>
  <c r="F9" i="3"/>
  <c r="E9" i="3"/>
  <c r="F8" i="3"/>
  <c r="E8" i="3"/>
  <c r="F7" i="3"/>
  <c r="E7" i="3"/>
  <c r="F6" i="3"/>
  <c r="E6" i="3"/>
  <c r="F5" i="3"/>
  <c r="E5" i="3"/>
  <c r="D5" i="3"/>
  <c r="C5" i="3"/>
  <c r="F22" i="2"/>
  <c r="G22" i="2" s="1"/>
  <c r="E22" i="2"/>
  <c r="D22" i="2"/>
  <c r="C22" i="2"/>
  <c r="B22" i="2"/>
  <c r="G21" i="2"/>
  <c r="D21" i="2"/>
  <c r="G20" i="2"/>
  <c r="D20" i="2"/>
  <c r="G19" i="2"/>
  <c r="D19" i="2"/>
  <c r="G18" i="2"/>
  <c r="D18" i="2"/>
  <c r="G17" i="2"/>
  <c r="D17" i="2"/>
  <c r="G16" i="2"/>
  <c r="D16" i="2"/>
  <c r="G15" i="2"/>
  <c r="D15" i="2"/>
  <c r="G14" i="2"/>
  <c r="D14" i="2"/>
  <c r="G13" i="2"/>
  <c r="D13" i="2"/>
  <c r="G12" i="2"/>
  <c r="D12" i="2"/>
  <c r="G11" i="2"/>
  <c r="D11" i="2"/>
  <c r="G10" i="2"/>
  <c r="D10" i="2"/>
  <c r="G9" i="2"/>
  <c r="D9" i="2"/>
  <c r="G8" i="2"/>
  <c r="D8" i="2"/>
  <c r="G7" i="2"/>
  <c r="D7" i="2"/>
  <c r="G6" i="2"/>
  <c r="D6" i="2"/>
  <c r="G35" i="1"/>
  <c r="F35" i="1"/>
  <c r="G30" i="1"/>
  <c r="F30" i="1"/>
  <c r="G29" i="1"/>
  <c r="F29" i="1"/>
  <c r="E29" i="1"/>
  <c r="D29" i="1"/>
  <c r="G28" i="1"/>
  <c r="G27" i="1"/>
  <c r="F27" i="1"/>
  <c r="E25" i="1"/>
  <c r="G25" i="1" s="1"/>
  <c r="D25" i="1"/>
  <c r="F24" i="1"/>
  <c r="G20" i="1"/>
  <c r="F20" i="1"/>
  <c r="G19" i="1"/>
  <c r="G18" i="1"/>
  <c r="F18" i="1"/>
  <c r="G17" i="1"/>
  <c r="E17" i="1"/>
  <c r="F17" i="1" s="1"/>
  <c r="D17" i="1"/>
  <c r="D7" i="1" s="1"/>
  <c r="D6" i="1" s="1"/>
  <c r="D5" i="1" s="1"/>
  <c r="D34" i="1" s="1"/>
  <c r="D36" i="1" s="1"/>
  <c r="G16" i="1"/>
  <c r="G15" i="1"/>
  <c r="F15" i="1"/>
  <c r="G13" i="1"/>
  <c r="F13" i="1"/>
  <c r="G9" i="1"/>
  <c r="F9" i="1"/>
  <c r="G8" i="1"/>
  <c r="F8" i="1"/>
  <c r="E8" i="1"/>
  <c r="D8" i="1"/>
  <c r="F25" i="1" l="1"/>
  <c r="E7" i="1"/>
  <c r="E6" i="1" l="1"/>
  <c r="G7" i="1"/>
  <c r="F7" i="1"/>
  <c r="E5" i="1" l="1"/>
  <c r="G6" i="1"/>
  <c r="F6" i="1"/>
  <c r="E34" i="1" l="1"/>
  <c r="G5" i="1"/>
  <c r="F5" i="1"/>
  <c r="E36" i="1" l="1"/>
  <c r="G34" i="1"/>
  <c r="F34" i="1"/>
  <c r="G36" i="1" l="1"/>
  <c r="F36" i="1"/>
</calcChain>
</file>

<file path=xl/sharedStrings.xml><?xml version="1.0" encoding="utf-8"?>
<sst xmlns="http://schemas.openxmlformats.org/spreadsheetml/2006/main" count="978" uniqueCount="585">
  <si>
    <t>ÎÐÎÍ ÍÓÒÃÈÉÍ ÒªÑÂÈÉÍ ÎÐËÎÃÛÍ Ã¯ÉÖÝÒÃÝËÈÉÍ ÌÝÄÝÝ</t>
  </si>
  <si>
    <t xml:space="preserve">   2015.04.09</t>
  </si>
  <si>
    <t xml:space="preserve">        /ìÿí.òºã/</t>
  </si>
  <si>
    <t>¯ç¿¿ëýëò</t>
  </si>
  <si>
    <t>ìºð</t>
  </si>
  <si>
    <t>2014 îíû</t>
  </si>
  <si>
    <t>2015 îíû</t>
  </si>
  <si>
    <t xml:space="preserve"> 15/14</t>
  </si>
  <si>
    <t>ìºí ¿åä</t>
  </si>
  <si>
    <t>òºë</t>
  </si>
  <si>
    <t>ã¿éö</t>
  </si>
  <si>
    <t>õóâü</t>
  </si>
  <si>
    <t>Íèéò îðëîãî /òóñëàìæèéí ä¿í/</t>
  </si>
  <si>
    <t xml:space="preserve">  À.ÓÐÑÃÀË ÎÐËÎÃÎ</t>
  </si>
  <si>
    <t xml:space="preserve">   I.ÒÀÒÂÀÐÛÍ ÎÐËÎÃÎ </t>
  </si>
  <si>
    <t xml:space="preserve">   1.1 Õ¿í àìûí îðëîãûí àëáàí òàòâàð</t>
  </si>
  <si>
    <t xml:space="preserve">   1.1 Öàëèí õºëñ áîëîí ò¿¿íòýé àäèëòãàõ îðëîãûí òàòâàð </t>
  </si>
  <si>
    <t>Хувь хүний орлогын албан татварын буцаалт</t>
  </si>
  <si>
    <t xml:space="preserve">   1.2 Õóâèàðèà àæ àõóé ýðõýëñíèé                                    </t>
  </si>
  <si>
    <t xml:space="preserve">   1.3 Хөрөнгө борлуулсаны                                </t>
  </si>
  <si>
    <t xml:space="preserve">   1.4 Îðëîãûã íü òîäîðõîéëîõ áîëîìæã¿é      èðãýíèé  </t>
  </si>
  <si>
    <t xml:space="preserve">   1.5 Áóñàä òàòâàð</t>
  </si>
  <si>
    <t xml:space="preserve">  2.Хөрөнгийн òàòâàð/ҮХХболон буу/</t>
  </si>
  <si>
    <t xml:space="preserve">  3. Àâòî òýýâðèéí õýðýãñëèéí </t>
  </si>
  <si>
    <t xml:space="preserve">  4. Áóñàä  òàòâàð</t>
  </si>
  <si>
    <t xml:space="preserve">  4.1 Óëñûí òýìäýãòèéí</t>
  </si>
  <si>
    <t xml:space="preserve">  4.2 Àøèãò ìàëòìàë íººöèéí</t>
  </si>
  <si>
    <t xml:space="preserve">  4.3 Ãàçðûí òºëáºð</t>
  </si>
  <si>
    <t xml:space="preserve">  4.5 Àãíóóðûí íººöèéí</t>
  </si>
  <si>
    <t xml:space="preserve"> 4.6 Óñíû òºëáºð</t>
  </si>
  <si>
    <t xml:space="preserve"> 4.7 Ëèöåíöèéí òºëáºð</t>
  </si>
  <si>
    <t xml:space="preserve">  4.6.Áóñàä</t>
  </si>
  <si>
    <t>II.ÒÀÒÂÀÐÛÍ  ÁÓÑ ÎÐËÎÃÎ</t>
  </si>
  <si>
    <t xml:space="preserve">  2.1 Òºñºâò áàéãóóëëàãûí ººðèéí  îðëîãî </t>
  </si>
  <si>
    <t xml:space="preserve">  2.2 Áóñàä íýð çààãäààã¿é     </t>
  </si>
  <si>
    <t xml:space="preserve">   Á. ÕªÐªÍÃÈÉÍ ÎÐËÎÃÎ</t>
  </si>
  <si>
    <t>Â.ÒÓÑËÀÌÆÈÉÍ ÎÐËÎÃÎ</t>
  </si>
  <si>
    <t xml:space="preserve">   1.Óëñûí òºñâººñ àâñàí ñàíõ¿¿ãèéí äýìæëýã</t>
  </si>
  <si>
    <t xml:space="preserve">  Òóñãàé çîðèóëàëòûí øèëæ¿¿ëãýýñ ñàíõ¿¿æèõ</t>
  </si>
  <si>
    <t>Îðîí íóòãèéí õºãæëèéí íýãäñýí ñàíãèéí îðëîãûí øèëæ¿¿ëãýýñ ñàíõ¿¿æèõ</t>
  </si>
  <si>
    <t xml:space="preserve">   2. Àéìãààñ  àâñàí ñàíõ¿¿ãèéí äýìæëýã</t>
  </si>
  <si>
    <t xml:space="preserve">Îðîí íóòãèéí òºñâèéí îðëîãî /òóñëàìæèéí îðëîãî îðîîã¿é / </t>
  </si>
  <si>
    <t>Óëñûí òºñºâò òºâëºð¿¿ëæ  áàéãàà îðëîãî</t>
  </si>
  <si>
    <t xml:space="preserve">  Àéìãèéí íèéò îðëîãî </t>
  </si>
  <si>
    <t>ÒªÑÂÈÉÍ ÎÐËÎÃÛÍ ÒªËªÂËªÃªªÍÈÉ ÁÈÅËÝËÒ</t>
  </si>
  <si>
    <t xml:space="preserve">   2015.04.10</t>
  </si>
  <si>
    <t xml:space="preserve">                                    /ìÿí.òºã/</t>
  </si>
  <si>
    <t>Ñóìä</t>
  </si>
  <si>
    <t xml:space="preserve"> Æèëèéí ýõíýýñ</t>
  </si>
  <si>
    <t>3- ð ñàð</t>
  </si>
  <si>
    <t>Äýëãýðöîãò</t>
  </si>
  <si>
    <t xml:space="preserve">Äýðýí </t>
  </si>
  <si>
    <t>Ãîâü-Óãòààë</t>
  </si>
  <si>
    <t>Öàãààíäýëãýð</t>
  </si>
  <si>
    <t>Áàÿíæàðãàëàí</t>
  </si>
  <si>
    <t>ªíäºðøèë</t>
  </si>
  <si>
    <t>Ãóðâàíñàéõàí</t>
  </si>
  <si>
    <t>ªëçèéò</t>
  </si>
  <si>
    <t>Õóëä</t>
  </si>
  <si>
    <t>Ëóóñ</t>
  </si>
  <si>
    <t>Äýëãýðõàíãàé</t>
  </si>
  <si>
    <t>Ñàéõàí-Îâîî</t>
  </si>
  <si>
    <t>Ýðäýíýäàëàé</t>
  </si>
  <si>
    <t>Ñàéíöàãààí</t>
  </si>
  <si>
    <t>Àäààöàã</t>
  </si>
  <si>
    <t>Äóíäãîâü</t>
  </si>
  <si>
    <t>Ä¿í</t>
  </si>
  <si>
    <t>ÎÐÎÍ ÍÓÒÃÈÉÍ ÒªÑÂÈÉÍ ÇÀÐËÀÃÛÍ Ã¯ÉÖÝÒÃÝË</t>
  </si>
  <si>
    <t>2015.04.10                                                                                         /ìÿí.òºã/</t>
  </si>
  <si>
    <t>2014 îíû ìºí ¿åä</t>
  </si>
  <si>
    <t xml:space="preserve">      2015 îíû </t>
  </si>
  <si>
    <t>15/14 õóâü</t>
  </si>
  <si>
    <t>Òºë</t>
  </si>
  <si>
    <t>Ã¿éö</t>
  </si>
  <si>
    <t>Îðîí íóòãèéí òºñâèéí áàéãóóëëàãûí çàðëàãûí ä¿í</t>
  </si>
  <si>
    <t xml:space="preserve">        -Цалин хөлс болон нэмэгдэл урамшил</t>
  </si>
  <si>
    <t xml:space="preserve">         -Àæèë îëãîã÷îîñ íèéãìèéí äààòãàëä òºëºõ øèìòãýë</t>
  </si>
  <si>
    <t xml:space="preserve">      -Байр ашиглалттай холбоотой тогтмол зардал</t>
  </si>
  <si>
    <t xml:space="preserve">       -Хангамж бараа материалын зардал</t>
  </si>
  <si>
    <t xml:space="preserve">       -Норматив зардал</t>
  </si>
  <si>
    <t xml:space="preserve">       -Эд хогшил урсгал засварын зардал</t>
  </si>
  <si>
    <t xml:space="preserve">      -Томилолтын зардал</t>
  </si>
  <si>
    <t xml:space="preserve">      -Бусдаар гүйцэтгүүлсэн ажил үйлчилгээний төлбөр хураамж</t>
  </si>
  <si>
    <t xml:space="preserve">      -Бараа үйлчилгээний бусад зардал</t>
  </si>
  <si>
    <t xml:space="preserve">      -Засгийн газрын дотоод шилжүүлэг</t>
  </si>
  <si>
    <t xml:space="preserve">        -Бусад урсгал шилжүүлэг</t>
  </si>
  <si>
    <t>Хөрөнгө оруулалт</t>
  </si>
  <si>
    <t xml:space="preserve">          Áàíêíû êàññûí îðëîãî, çàðëàãà, çýýë õàäãàëàìæèéí</t>
  </si>
  <si>
    <t xml:space="preserve">  ìýäýý</t>
  </si>
  <si>
    <t xml:space="preserve"> 2015-04-07                                                                                                                                 </t>
  </si>
  <si>
    <t xml:space="preserve"> /сая. òºã /</t>
  </si>
  <si>
    <t>ä/ä</t>
  </si>
  <si>
    <t>Ìîíãîë áàíê</t>
  </si>
  <si>
    <t xml:space="preserve">ÕÀÀÍ áàíê </t>
  </si>
  <si>
    <t>ÕÀÑ áàíê</t>
  </si>
  <si>
    <t>Капитал áàíê</t>
  </si>
  <si>
    <t>Төрийн банк</t>
  </si>
  <si>
    <t>Ä¯Í</t>
  </si>
  <si>
    <t xml:space="preserve"> 15/14 õóâü</t>
  </si>
  <si>
    <t>Îðëîãî</t>
  </si>
  <si>
    <t>Ìîíãîë áàíêíààñ àâñàí</t>
  </si>
  <si>
    <t>Öýâýð îðëîãî</t>
  </si>
  <si>
    <t>Çàðëàãà</t>
  </si>
  <si>
    <t>Ìîíãîë áàíêèíä ºãñºí</t>
  </si>
  <si>
    <t>Öýâýð çàðëàãà</t>
  </si>
  <si>
    <t>Çýýëèéí ºðèéí ¿ëäýãäýë</t>
  </si>
  <si>
    <t>¯¿íýýñ: õóãàöàà õýòýðñýí çýýë</t>
  </si>
  <si>
    <t>×àíàðã¿é çýýë</t>
  </si>
  <si>
    <t>Èðãýäèéí õóâèéí õàäãàëàìæèéí ¿ëäýãäýë</t>
  </si>
  <si>
    <t>ÀÉÌÃÈÉÍ Á¯ÐÒÃÝËÒÝÉ ÀÆÈËÃ¯É×¯¯ÄÈÉÍ ÌÝÄÝÝ</t>
  </si>
  <si>
    <t>2015.04.01</t>
  </si>
  <si>
    <t>Ñóì</t>
  </si>
  <si>
    <t>Îíû ýõíèé õºäºëìºðèéí íàñíû õ¿í àì</t>
  </si>
  <si>
    <t>Òàéëàíò ñàðûí ýõýíä áàéñàí àæèëã¿é÷¿¿ä</t>
  </si>
  <si>
    <t>Òàéëàíò ñàðûí ýöýñò áàéãàà àæèëã¿é÷¿¿ä</t>
  </si>
  <si>
    <t>¯¿íýýñ ýìýãòýé</t>
  </si>
  <si>
    <t>Õºäºëìºðèéí íàñíû 10000 õ¿íä íîãäîõ àæèëã¿é÷¿¿ä</t>
  </si>
  <si>
    <t>НИЙГМИЙН ХАЛАМЖИЙН САНГИЙН ҮЗҮҮЛЭЛТ               сая.төг</t>
  </si>
  <si>
    <t xml:space="preserve">                                     2015.04.08</t>
  </si>
  <si>
    <t>Үзүүлэлт</t>
  </si>
  <si>
    <t>2015 он I-III сар</t>
  </si>
  <si>
    <t>Хүн тоо</t>
  </si>
  <si>
    <t>сая.  төг</t>
  </si>
  <si>
    <t xml:space="preserve">                                                                                    Санхүүжилт                                                                                 1254.7                                                                              </t>
  </si>
  <si>
    <t>Халамжийн сан</t>
  </si>
  <si>
    <t>1. Халамжийн тэтгэвэр</t>
  </si>
  <si>
    <t>2. Халамжийн тэтгэмж</t>
  </si>
  <si>
    <t xml:space="preserve">3 хүртэлх насны ихэр хүүхдэд жилд 1 удаа </t>
  </si>
  <si>
    <t>Байнгын асаргаа шаардлагатай иргэнд улиралд 1 удаа</t>
  </si>
  <si>
    <t>3 ба түүнээс дээш тооны хүүхэдтэй өрх толгойлсон эх, эцэгт жилд 1 удаа</t>
  </si>
  <si>
    <t>18 нас хүрээгүй байхдаа бүтэн өнчин болсон 18-24 насны иргэн</t>
  </si>
  <si>
    <t>Гэнэтийн аюулгүйн улмаас орон гэргүй болсон өрхөд 1 удаа</t>
  </si>
  <si>
    <t>3. Амжиргааг дэмжих нөхцөлт мөнгөн тэтгэмж</t>
  </si>
  <si>
    <t>Байнгын асаргаа шаардлагатай</t>
  </si>
  <si>
    <t>Ахмад настныг асарч байгаа иргэдэд олгох тэтгэмж</t>
  </si>
  <si>
    <t>Хөгжлийн бэрхшээлтэй иргэнийг асарч байгаа иргэнд олгох тэтгэмж</t>
  </si>
  <si>
    <t>Хөгжлийн бэрхшээлтэй хүүхдийг асарч байгаа иргэнд олгох тэтгэмж</t>
  </si>
  <si>
    <t>Бүтэн өнчин хүүхэд асран хамгаалж харгалзан дэмжигчид</t>
  </si>
  <si>
    <t>Гэр бүлийн хуулийн тухай хуулийн 25.5-д заасан хүүхдийг гэр бүлдээ авч асран хамгаалж байгаа</t>
  </si>
  <si>
    <t>Хүүхэд төрөл садангүй ганц бие ахмад настны  гэр бүлдээ асран хамгаалж байгаа өрх</t>
  </si>
  <si>
    <t>Хүүхэд төрөл садангүй ганц бие ХБ иргэнийг гэр бүлдээ асран хамгаалж байгаа өрх</t>
  </si>
  <si>
    <t>4. Олон нийтийн оролцоонд түшиглэсэн халамжийн үйлчилгээ</t>
  </si>
  <si>
    <t>5. Ахмад настай иргэдийн хөнгөлөлт тусламж</t>
  </si>
  <si>
    <t>6.ХБ иргэнийг гэр бүлдээ авч асран хамгаалж байгаа</t>
  </si>
  <si>
    <t>Улсын төсвөөс</t>
  </si>
  <si>
    <t>1. Жирэмсэн болон хөхүүл хүүхэдтэй эхчүүдийн мөнгөн тэтгэмж</t>
  </si>
  <si>
    <t>2. Алдарт эхийн одонтой эхчүүдэд олгосон тусламж</t>
  </si>
  <si>
    <t>3. Алдар цолтой ахмадуудад олгосон хөнгөлөлт тусламж</t>
  </si>
  <si>
    <t>4. Хүний хөгжил сан</t>
  </si>
  <si>
    <t>Дун</t>
  </si>
  <si>
    <t>ÍÈÉÃÌÈÉÍ ÄÀÀÒÃÀËÛÍ ÑÀÍÃÈÉÍ ÎÐËÎÃÎ, ÇÀÐËÀÃÀ /ñàÿ.òºã/</t>
  </si>
  <si>
    <t>2015.04.06</t>
  </si>
  <si>
    <t>2014 оны                   III сар</t>
  </si>
  <si>
    <t>2015 оны III сар</t>
  </si>
  <si>
    <r>
      <rPr>
        <u/>
        <sz val="10"/>
        <color theme="1"/>
        <rFont val="Arial Mon"/>
        <family val="2"/>
      </rPr>
      <t xml:space="preserve">2015   III </t>
    </r>
    <r>
      <rPr>
        <sz val="10"/>
        <color theme="1"/>
        <rFont val="Arial Mon"/>
        <family val="2"/>
      </rPr>
      <t>2014   III хувь</t>
    </r>
  </si>
  <si>
    <t>Төлөвлөгөө</t>
  </si>
  <si>
    <t>Гүйцэтгэл</t>
  </si>
  <si>
    <t>Хувь</t>
  </si>
  <si>
    <t>Íèéãìèéí äààòãàëûí ñàíãèéí îðëîãî</t>
  </si>
  <si>
    <t>¯¿íýýñ</t>
  </si>
  <si>
    <t>Òýòãýâðèéí äààòãàëûí ñàíãèéí</t>
  </si>
  <si>
    <t>Òýòãýìæèéí äààòãàëûí ñàíãèéí</t>
  </si>
  <si>
    <t>Ýð¿¿ë ìýíäèéí äààòãàëûí ñàíãèéí</t>
  </si>
  <si>
    <t>¯ÎÌØª*-íèé äààòãàëûí ñàíãèéí</t>
  </si>
  <si>
    <t>Àæèëã¿éäëèéí äààòãàëûí ñàíãèéí</t>
  </si>
  <si>
    <t>Íèéãìèéí äààòãàëûí ñàíãèéí çàðëàãà</t>
  </si>
  <si>
    <t>Òàéëáàð: *¯éëäâýðëýëèéí îñîë, ìýðãýæëýýñ øàëòãààëàõ ºâ÷íèé äààòãàë</t>
  </si>
  <si>
    <t xml:space="preserve"> ÀÉÌÃÈÉÍ ÕÝÐÝÃËÝÝÍÈÉ ¯ÍÈÉÍ ÈÍÄÅÊÑ</t>
  </si>
  <si>
    <t>Áàðààíû á¿ëãýýð</t>
  </si>
  <si>
    <t>2015-03</t>
  </si>
  <si>
    <t>2014-03</t>
  </si>
  <si>
    <t>2014-12</t>
  </si>
  <si>
    <t>2015-02</t>
  </si>
  <si>
    <t>ÅÐªÍÕÈÉ ÈÍÄÅÊÑ</t>
  </si>
  <si>
    <t>01.   ÕYÍÑÍÈÉ ÁÀÐÀÀ, ÑÎÃÒÓÓÐÓÓËÀÕ ÁÓÑ ÓÍÄÀÀ</t>
  </si>
  <si>
    <t>01.1 ÕYÍÑÍÈÉ ÁÀÐÀÀ</t>
  </si>
  <si>
    <t>01.1.1  ÒÀËÕ, ÃÓÐÈË, ÁÓÄÀÀ</t>
  </si>
  <si>
    <t>01.1.2  ÌÀÕ, ÌÀÕÀÍ ÁYÒÝÝÃÄÝÕYYÍ</t>
  </si>
  <si>
    <t>01.1.4  ÑYY, ÑYYÍ ÁYÒÝÝÃÄÝÕYYÍ, ªÍÄªÃ</t>
  </si>
  <si>
    <t>01.1.5  ÒªÐªË ÁYÐÈÉÍ ªªÕ, ÒÎÑ</t>
  </si>
  <si>
    <t>01.1.6  ÆÈÌÑ, ÆÈÌÑÃÝÍÝ</t>
  </si>
  <si>
    <t>01.1.7  ÕYÍÑÍÈÉ ÍÎÃÎÎ</t>
  </si>
  <si>
    <t>01.1.8  ÑÀÀÕÀÐ, ÆÈÌÑÍÈÉ ×ÀÍÀÌÀË, ÇªÃÈÉÍ ÁÀË, ×ÈÕÝÐ</t>
  </si>
  <si>
    <t>01.1.9  ÕYÍÑÍÈÉ ÁÓÑÀÄ ÁYÒÝÝÃÄÝÕYYÍ</t>
  </si>
  <si>
    <t>01.2 ÑÎÃÒÓÓÐÓÓËÀÕ ÁÓÑ ÓÍÄÀÀ</t>
  </si>
  <si>
    <t>02.   ÑÎÃÒÓÓÐÓÓËÀÕ ÓÍÄÀÀ, ÒÀÌÕÈ, ÌÀÍÑÓÓÐÓÓËÀÕ ÁÎÄÈÑ</t>
  </si>
  <si>
    <t>02.1 ÑÎÃÒÓÓÐÓÓËÀÕ ÓÍÄÀÀ</t>
  </si>
  <si>
    <t>02.2 ÒÀÌÕÈ</t>
  </si>
  <si>
    <t>03.    ÕÓÂÖÀÑ, ÁªÑ ÁÀÐÀÀ, ÃÓÒÀË</t>
  </si>
  <si>
    <t>03.1   ÕÓÂÖÀÑ, ÁªÑ ÁÀÐÀÀ</t>
  </si>
  <si>
    <t>03.1.1  ÕªÂªÍ, ÁªÑ ÁÀÐÀÀ</t>
  </si>
  <si>
    <t>03.1.2  ÁYÕ ÒªÐËÈÉÍ ÕÓÂÖÀÑ</t>
  </si>
  <si>
    <t>03.1.3  ÆÈÆÈÃ ÝÄËÝË, ÕÝÐÝÃÑÝË</t>
  </si>
  <si>
    <t>03.2  ÃÓÒÀË</t>
  </si>
  <si>
    <t>04.    ÎÐÎÍ ÑÓÓÖ, ÓÑ, ÖÀÕÈËÃÀÀÍ, ÕÈÉÍ ÁÎËÎÍ ÁÓÑÀÄ ÒYËØ</t>
  </si>
  <si>
    <t>04.1  ОРОН СУУЦНЫ БОДИТ ТYРЭЭС</t>
  </si>
  <si>
    <t>04.2  ÎÐÎÍ ÑÓÓÖÍÛ ÒÅÕÍÈÊÈÉÍ ÁÎËÎÍ ÇÀÑÂÀÐÛÍ YÉË×ÈËÃÝÝ</t>
  </si>
  <si>
    <t>04.3  ÓÑÀÍ ÕÀÍÃÀÌÆ ÁÎËÎÍ ÎÐÎÍ ÑÓÓÖÍÛ ÁÓÑÀÄ YÉË×ÈËÃÝÝ</t>
  </si>
  <si>
    <t>04.4  ÖÀÕÈËÃÀÀÍ, ÕÈÉÍ ÁÎËÎÍ ÁÓÑÀÄ ÒYËØ</t>
  </si>
  <si>
    <t>05.    ÃÝÐ ÀÕÓÉÍ ÒÀÂÈËÃÀ, ÃÝÐ ÀÕÓÉÍ ÁÀÐÀÀ</t>
  </si>
  <si>
    <t>05.1  ÃÝÐ ÀÕÓÉÍ ÒÀÂÈËÃÀ, ÕÝÐÝÃÑÝË, ÕÈÂÑ ÁÎËÎÍ ØÀËÍÛ ÁÓÑÀÄ ÄÝÂÑÃÝÐ</t>
  </si>
  <si>
    <t>05.2  ÃÝÐ ÀÕÓÉÍ Î¨ÌÎË, ÍÝÕÌÝË ÝÄËÝË</t>
  </si>
  <si>
    <t>05.3  ÃÝÐ ÀÕÓÉÍ ÖÀÕÈËÃÀÀÍ ÁÀÐÀÀ</t>
  </si>
  <si>
    <t>05.4  ÃÝÐ ÀÕÓÉÍ ØÈËÝÍ ÝÄËÝË, ÑÀÂ ÑÓÓËÃÀ</t>
  </si>
  <si>
    <t>05.5  ÃÝÐ ÀÕÓÉ, ÖÝÖÝÐËÝÃÈÉÍ ÇÎÐÈÓËÀËÒÒÀÉ ÕªÄªËÌªÐÈÉÍ ÁÀÃÀÆ ÕÝÐÝÃÑÝË</t>
  </si>
  <si>
    <t>05.6  ÃÝÐ ÀÕÓÉÍ ÖÝÂÝÐËÝÃÝÝÍÈÉ ÁÎËÎÍ ÁÓÑÀÄ ÆÈÆÈÃ ÁÀÐÀÀ, ÃÝÐÈÉÍ YÉË×ÈËÃÝÝ</t>
  </si>
  <si>
    <t>06.    ÝÌ, ÒÀÐÈÀ, ÝÌÍÝËÃÈÉÍ YÉË×ÈËÃÝÝ</t>
  </si>
  <si>
    <t>06.1  ÝÌ, ÒÀÐÈÀ, ÝÌÍÝËÃÈÉÍ ÕÝÐÝÃÑÝË</t>
  </si>
  <si>
    <t>06.2  ÀÌÁÓËÒÎÐÛÍ YÉË×ÈËÃÝÝ</t>
  </si>
  <si>
    <t>06.3  ÝÌÍÝËÝÃÒ ÕÝÂÒÝÆ YÇYYËÑÝÍ YÉË×ÈËÃÝÝ</t>
  </si>
  <si>
    <t>07.    ÒÝÝÂÝÐ</t>
  </si>
  <si>
    <t>07.1  ÒÝÝÂÐÈÉÍ ÕÝÐÝÃÑËÈÉÍ ÕÓÄÀËÄÀÍ ÀÂÀËÒ</t>
  </si>
  <si>
    <t>07.2  ÕÓÂÈÉÍ ÒÝÝÂÐÈÉÍ ÕÝÐÝÃÑËÈÉÍ ÇÀÑÂÀÐ, YÉË×ÈËÃÝÝ</t>
  </si>
  <si>
    <t>07.3  ÒÝÝÂÐÈÉÍ YÉË×ÈËÃÝÝ</t>
  </si>
  <si>
    <t>08.    ÕÎËÁÎÎÍÛ ÕÝÐÝÃÑÝË, ØÓÓÄÀÍÃÈÉÍ YÉË×ÈËÃÝÝ</t>
  </si>
  <si>
    <t>09.    ÀÌÐÀËÒ, ×ªËªªÒ ÖÀÃ, ÑÎ¨ËÛÍ ÁÀÐÀÀ, YÉË×ÈËÃÝÝ</t>
  </si>
  <si>
    <t>09.1   ÄÓÓ, ÄYÐÑ, ÃÝÐÝË ÇÓÐÀÃ, ÌÝÄÝÝËËÈÉÃ ÁÎËÎÂÑÐÓÓËÀÕ ÒÎÍÎÃ ÒªÕªªÐªÌÆ</t>
  </si>
  <si>
    <t>09.2   ×ªËªªÒ ÖÀÃ, ÑÎ¨ËÛÍ YÉË×ÈËÃÝÝ</t>
  </si>
  <si>
    <t>09.3   ÍÎÌ, ÑÎÍÈÍ, ÁÈ×ÃÈÉÍ ÕÝÐÝÃÑÝË</t>
  </si>
  <si>
    <t>10.    ÁÎËÎÂÑÐÎËÛÍ YÉË×ÈËÃÝÝ</t>
  </si>
  <si>
    <t>11.    ÇÎ×ÈÄ ÁÓÓÄÀË, ÍÈÉÒÈÉÍ ÕÎÎË, ÄÎÒÓÓÐ ÁÀÉÐÍÛ YÉË×ÈËÃÝÝ</t>
  </si>
  <si>
    <t>11.1   ÍÈÉÒÈÉÍ ÕÎÎËÍÛ YÉË×ÈËÃÝÝ</t>
  </si>
  <si>
    <t>11.2   ÇÎ×ÈÄ ÁÓÓÄÀË ÄÎÒÓÓÐ ÁÀÉÐÍÛ YÉË×ÈËÃÝÝ</t>
  </si>
  <si>
    <t>12.    ÁÓÑÀÄ ÁÀÐÀÀ, YÉË×ÈËÃÝÝ</t>
  </si>
  <si>
    <t>12.1   ÕÓÂÜ ÕYÍÄ ÕÀÍÄÑÀÍ YÉË×ÈËÃÝÝ</t>
  </si>
  <si>
    <t>12.2   ÕÓÂÜ ÕYÍÈÉ ÝÄ ÇYÉË, ÕÝÐÝÃËÝË</t>
  </si>
  <si>
    <t>12.3   ÑÀÍÕYYÃÈÉÍ YÉË×ÈËÃÝÝ</t>
  </si>
  <si>
    <t xml:space="preserve">  ÃÎË ÍÝÐ ÒªÐËÈÉÍ  Á¯ÒÝÝÃÄÝÕ¯¯ÍÈÉ  3-ð ÑÀÐÛÍ ¯ÍÈÉÍ ÌÝÄÝÝ</t>
  </si>
  <si>
    <t>¹</t>
  </si>
  <si>
    <t>ÍÝÐ ÒªÐªË</t>
  </si>
  <si>
    <t xml:space="preserve">Äóíäãîâü </t>
  </si>
  <si>
    <t>Òºâ</t>
  </si>
  <si>
    <t>ªìíºãîâü</t>
  </si>
  <si>
    <t>Äîðíîãîâü</t>
  </si>
  <si>
    <t>Ãóðèë, äýýä çýðýã   /Àëòàí òàðèà/</t>
  </si>
  <si>
    <t>Ãóðèë, 1-ð çýðýã    / Àëòàí òàðèà/ çàäãàé</t>
  </si>
  <si>
    <t>Ãóðèë, 2-ð çýðýã   / Àëòàí òàðèà/ çàäãàé</t>
  </si>
  <si>
    <t>Ãîéìîí, "Àëòàí òàðèà", òóóçàí 320 ãð-òàé</t>
  </si>
  <si>
    <t xml:space="preserve">Òàëõ, îðîí íóòãèéí ¿éëäâýðèéí, ø/òàëõ </t>
  </si>
  <si>
    <t>Ãóðèëàí áîîâ, 0.450êã     / àéìãèéí ¿éëäâýðèéí/</t>
  </si>
  <si>
    <t>-</t>
  </si>
  <si>
    <t>Æèãíýìýã    /Þáèëåéíûå, 150-180 ãð, öàéíû /</t>
  </si>
  <si>
    <t>Öàãààí áóäàà, çàäãàé, êã</t>
  </si>
  <si>
    <t xml:space="preserve">Øàð áóäàà, çàäãàé, êã, </t>
  </si>
  <si>
    <t>Õîíèíû ìàõ, êã</t>
  </si>
  <si>
    <t>Àäóóíû ìàõ, êã</t>
  </si>
  <si>
    <t>ßìààíû ìàõ, êã</t>
  </si>
  <si>
    <t xml:space="preserve">Äîòîð ìàõ, öóâäàé, öóñã¿é, </t>
  </si>
  <si>
    <t>Õèàì, ÷àíàñàí, 1êã</t>
  </si>
  <si>
    <t>Ñ¿¿, çàäãàé, ëèòð</t>
  </si>
  <si>
    <t>Ñ¿¿, ñàâëàñàí, 1ë, Öýâýð ñ¿¿, ÀÏÓ ÕÕÊ</t>
  </si>
  <si>
    <t>Õîðõîé ààðóóë, çàäãàé, ÷èõýðòýé, êã</t>
  </si>
  <si>
    <t>ªíäºã, ø, äîòîîä</t>
  </si>
  <si>
    <t>Óðãàìëûí òîñ, 1 ëèòð/  Êëàðèíà/</t>
  </si>
  <si>
    <t>ªºõºí òîñ, êã</t>
  </si>
  <si>
    <t>Øàð òîñ, êã</t>
  </si>
  <si>
    <t>Öºöãèéí òîñ, çàäãàé, 1 êã</t>
  </si>
  <si>
    <t>Òºìñ, äîòîîä, êã</t>
  </si>
  <si>
    <t>Ëóóâàí Õÿòàä êã</t>
  </si>
  <si>
    <t>Áàéöàà, Õÿòàä  êã</t>
  </si>
  <si>
    <t>Ñîíãèíî, Õÿòàä, êã</t>
  </si>
  <si>
    <t>Ýëñýí ÷èõýð, êã, îðîñ</t>
  </si>
  <si>
    <t>Õàòóó ÷èõýð, îðîñ, 1 êã/ áàðáàðèñ/</t>
  </si>
  <si>
    <t>Çººëºí ÷èõýð, "Ìèøêà", êã</t>
  </si>
  <si>
    <t>Øîêîëàä, "Alpen Gold"</t>
  </si>
  <si>
    <t>Äàâñ, öàãààí, 1 êã, éîäæóóëñàí</t>
  </si>
  <si>
    <t>Ìàéîíåç,  / Çîëîòîé 500 ãð /</t>
  </si>
  <si>
    <t xml:space="preserve">Êåò÷óï, 900 ãð,  ×èëè, </t>
  </si>
  <si>
    <t>Íîãîîí öàé, Ã¿ðæ, 2 êã</t>
  </si>
  <si>
    <t>Áàéõóó öàé, Àêâàð, 20 øèðõýãòýé</t>
  </si>
  <si>
    <t>Öàãààí àðõè, 0.5ë / åðººë/</t>
  </si>
  <si>
    <t>Ïèâî, "Áîðãèî", 0.5 ë</t>
  </si>
  <si>
    <t>ßíæóóð òàìõè,  / west/ ñààðàë ºíãèéí</t>
  </si>
  <si>
    <t>ßíæóóð òàìõè, "Óëààí øîíõîð" Ìîíãîë òàìõè</t>
  </si>
  <si>
    <t>Бензин, А-80, 1 литр</t>
  </si>
  <si>
    <t>Бензин, А-92, 1 литр</t>
  </si>
  <si>
    <t>Дизелийн түлш, 1 литр</t>
  </si>
  <si>
    <t xml:space="preserve">ÕÀÀ-í  á¿òýýãäýõ¿¿íèé ¿íèéí ìýäýý </t>
  </si>
  <si>
    <t>Õýìæèõ íýãæ</t>
  </si>
  <si>
    <t xml:space="preserve">2014 îíû  XII </t>
  </si>
  <si>
    <t>2015 он</t>
  </si>
  <si>
    <t>I</t>
  </si>
  <si>
    <t>II</t>
  </si>
  <si>
    <t>III</t>
  </si>
  <si>
    <t>IV</t>
  </si>
  <si>
    <t>V</t>
  </si>
  <si>
    <t>1 р сар</t>
  </si>
  <si>
    <t>2 р сар</t>
  </si>
  <si>
    <t>3 р сар</t>
  </si>
  <si>
    <t xml:space="preserve">              1. Ìàëûí ¿íý /ìÿí.òºã/</t>
  </si>
  <si>
    <t>Òýìýý</t>
  </si>
  <si>
    <t>Íàñ ã¿éöñýí</t>
  </si>
  <si>
    <t>ýð</t>
  </si>
  <si>
    <t>òîë</t>
  </si>
  <si>
    <t>ýì</t>
  </si>
  <si>
    <t>ªñâºð íàñíû</t>
  </si>
  <si>
    <t>Àäóó</t>
  </si>
  <si>
    <t>¯õýð</t>
  </si>
  <si>
    <t>Íóòãèéí ¿¿ëäðèéí, íàñ ã¿éöñýí</t>
  </si>
  <si>
    <t>Íàñ ã¿éöñýí õîíü</t>
  </si>
  <si>
    <t>Íàñ ã¿éöñýí ÿìàà</t>
  </si>
  <si>
    <t xml:space="preserve">           2.Ìàëûí ãàðàëòàé á¿òýýãäýõ¿¿íèé ¿íý/ìÿí.òºã/</t>
  </si>
  <si>
    <t>Òýìýýíèé íîîñ</t>
  </si>
  <si>
    <t>êã</t>
  </si>
  <si>
    <t>ßìààíû íîîëóóð</t>
  </si>
  <si>
    <t>Òýìýýíèé øèð</t>
  </si>
  <si>
    <t>ø</t>
  </si>
  <si>
    <t>Àäóóíû øèð</t>
  </si>
  <si>
    <t xml:space="preserve"> -2 ì-ýýñ äîîø õýìæýýòýé ¿õðèéí øèð</t>
  </si>
  <si>
    <t xml:space="preserve"> -2 ì- ýýñ äýýø õýìæýýòýé ¿õðèéí øèð</t>
  </si>
  <si>
    <t>Õîíèíû íîîñòîé, ºëºí ãýäýñòýé àðüñ</t>
  </si>
  <si>
    <t>ßìààíû íîîëóóðòàé, ºëºíòýé àðüñ</t>
  </si>
  <si>
    <t>Õ¯Í ÀÌÛÍ ÅÐÄÈÉÍ ÕªÄªËÃªªÍ, Õ¯¯ÕÄÈÉÍ ÝÍÄÝÃÄÝË</t>
  </si>
  <si>
    <t>ñóìä</t>
  </si>
  <si>
    <t>òºðñºí  эхийн тоо</t>
  </si>
  <si>
    <t>амьд òºðñºí  õ¿¿õýä</t>
  </si>
  <si>
    <t>Á¿õ íàñ   áàðàëò</t>
  </si>
  <si>
    <t xml:space="preserve">¿¿íýýñ ýìíýëýãò </t>
  </si>
  <si>
    <t>0-1 íàñíû  õ¿¿õäèéí  ýíäýãäýë</t>
  </si>
  <si>
    <t>1-5 íàñíû  õ¿¿õäèéí  ýíäýãäýë</t>
  </si>
  <si>
    <t>Äýðýí</t>
  </si>
  <si>
    <t>ÝÐ¯¯Ë ÌÝÍÄÈÉÍ ¯ÉË ÀÆÈËËÀÃÀÀÍÛ ¯Ç¯¯ËÝËÒ¯¯Ä</t>
  </si>
  <si>
    <t xml:space="preserve">    Õýâòýæ</t>
  </si>
  <si>
    <t xml:space="preserve">  Õàëäâàðò </t>
  </si>
  <si>
    <t xml:space="preserve">                       ¿¿íýýñ /çàðèì ¿ç¿¿ëýëòýýð/</t>
  </si>
  <si>
    <t xml:space="preserve">  ýì÷ë¿¿ëñýí</t>
  </si>
  <si>
    <t xml:space="preserve">  Á¿ãä ¿çëýã</t>
  </si>
  <si>
    <t xml:space="preserve">    ºâ÷èí</t>
  </si>
  <si>
    <t>ñ¿ðüåý</t>
  </si>
  <si>
    <t xml:space="preserve">   âèðóñò</t>
  </si>
  <si>
    <t xml:space="preserve">   òýìá¿¿</t>
  </si>
  <si>
    <t>òðèõîìîíèàç</t>
  </si>
  <si>
    <t xml:space="preserve">   õ¿íèé òîî</t>
  </si>
  <si>
    <t xml:space="preserve">     á¿ãä</t>
  </si>
  <si>
    <t xml:space="preserve">  ãåïàòèò</t>
  </si>
  <si>
    <t>Äö</t>
  </si>
  <si>
    <t>Äí</t>
  </si>
  <si>
    <t>Ãó</t>
  </si>
  <si>
    <t>Öä</t>
  </si>
  <si>
    <t>Áæ</t>
  </si>
  <si>
    <t>ªø</t>
  </si>
  <si>
    <t>Ãñ</t>
  </si>
  <si>
    <t>ªò</t>
  </si>
  <si>
    <t>Õä</t>
  </si>
  <si>
    <t>Ëñ</t>
  </si>
  <si>
    <t>Äõ</t>
  </si>
  <si>
    <t>Ñî</t>
  </si>
  <si>
    <t>Ýä</t>
  </si>
  <si>
    <t>Àä</t>
  </si>
  <si>
    <t>Сц</t>
  </si>
  <si>
    <t>Мд</t>
  </si>
  <si>
    <t>Эб</t>
  </si>
  <si>
    <t>ÌÓÝ òºâ</t>
  </si>
  <si>
    <t>Халдварт өвчнөөр өвчлөгчдийн тоо, эзлэх хувь онуудаар</t>
  </si>
  <si>
    <t>2013 оны III сар</t>
  </si>
  <si>
    <t>2014 оны III сар</t>
  </si>
  <si>
    <r>
      <rPr>
        <u/>
        <sz val="10"/>
        <color indexed="8"/>
        <rFont val="Arial Mon"/>
        <family val="2"/>
      </rPr>
      <t>2015 он</t>
    </r>
    <r>
      <rPr>
        <sz val="10"/>
        <color indexed="8"/>
        <rFont val="Arial Mon"/>
        <family val="2"/>
      </rPr>
      <t xml:space="preserve">         2014 он</t>
    </r>
  </si>
  <si>
    <r>
      <rPr>
        <u/>
        <sz val="10"/>
        <color indexed="8"/>
        <rFont val="Arial Mon"/>
        <family val="2"/>
      </rPr>
      <t>2015 он</t>
    </r>
    <r>
      <rPr>
        <sz val="10"/>
        <color indexed="8"/>
        <rFont val="Arial Mon"/>
        <family val="2"/>
      </rPr>
      <t xml:space="preserve">        2013он</t>
    </r>
  </si>
  <si>
    <t>тоо</t>
  </si>
  <si>
    <t>хувийн жин</t>
  </si>
  <si>
    <t>БҮГД  / TOTAL/</t>
  </si>
  <si>
    <t>ҮҮНЭЭС</t>
  </si>
  <si>
    <t xml:space="preserve">Вируст гепатит                          </t>
  </si>
  <si>
    <t>Гонококкт халдвар</t>
  </si>
  <si>
    <t>Гар хөл амны өвчин</t>
  </si>
  <si>
    <t xml:space="preserve">Гахай хавдар                         </t>
  </si>
  <si>
    <t xml:space="preserve">Салхин цэцэг                          </t>
  </si>
  <si>
    <t xml:space="preserve">Сальмоналлоёз                        </t>
  </si>
  <si>
    <t>Улаанууд</t>
  </si>
  <si>
    <t>Агааргүйтэнт үжил</t>
  </si>
  <si>
    <t xml:space="preserve">Елом                                             </t>
  </si>
  <si>
    <t xml:space="preserve">Сүрьеэ                                   </t>
  </si>
  <si>
    <t xml:space="preserve">Тэмбүү                                   </t>
  </si>
  <si>
    <t>Трихомониаз</t>
  </si>
  <si>
    <t xml:space="preserve">Бруцеллёз                  </t>
  </si>
  <si>
    <t>Цусан суулга</t>
  </si>
  <si>
    <t>Улаан эсэргэнэ</t>
  </si>
  <si>
    <t>Бактерийн гаралтай хоолны хордлого</t>
  </si>
  <si>
    <t>Менингококкт халдвар</t>
  </si>
  <si>
    <t xml:space="preserve">ÃÎË ÍÝÐ ÒªÐËÈÉÍ Á¯ÒÝÝÃÄÝÕ¯¯Í ¯ÉËÄÂÝÐËÝËÒ                                                      </t>
  </si>
  <si>
    <t xml:space="preserve"> ÃÎË ÍÝÐ ÒªÐËÈÉÍ Á¯ÒÝÝÃÄÝÕ¯¯Í   </t>
  </si>
  <si>
    <t xml:space="preserve">õýìæèõ íýãæ </t>
  </si>
  <si>
    <t xml:space="preserve">2015 îíä </t>
  </si>
  <si>
    <t>2015/2014 õóâü</t>
  </si>
  <si>
    <t xml:space="preserve">Õ¿ðýí í¿¿ðñ                       </t>
  </si>
  <si>
    <t xml:space="preserve">ìÿí,òí </t>
  </si>
  <si>
    <t xml:space="preserve">     Æîíø</t>
  </si>
  <si>
    <t xml:space="preserve">     Äóëààíû ýð÷èì õ¿÷</t>
  </si>
  <si>
    <t>ìÿí.ãêàë</t>
  </si>
  <si>
    <t xml:space="preserve">    Õ¿ñíýãò, Ìàÿãò</t>
  </si>
  <si>
    <t>ì,õ,ä,õ</t>
  </si>
  <si>
    <t xml:space="preserve">    Òàëõ</t>
  </si>
  <si>
    <t xml:space="preserve">òí                  </t>
  </si>
  <si>
    <t xml:space="preserve">    Íàðèéí áîîâ          </t>
  </si>
  <si>
    <t xml:space="preserve">     Чихэр</t>
  </si>
  <si>
    <t xml:space="preserve">     Àðõè                         </t>
  </si>
  <si>
    <t xml:space="preserve">ìÿí.ë </t>
  </si>
  <si>
    <t xml:space="preserve">     Õèàìíû ç¿éë                 </t>
  </si>
  <si>
    <t xml:space="preserve">     Ñ¿¿,òàðàã</t>
  </si>
  <si>
    <t xml:space="preserve">     Õîîðìîã</t>
  </si>
  <si>
    <t xml:space="preserve">     Ààðóóë</t>
  </si>
  <si>
    <t>Âàêóì öîíõ</t>
  </si>
  <si>
    <t>ì2</t>
  </si>
  <si>
    <t>Âàêóì õààëãà</t>
  </si>
  <si>
    <t>Ìîäîí ýäëýë</t>
  </si>
  <si>
    <t>ìÿí.òºã</t>
  </si>
  <si>
    <t xml:space="preserve">     Ò¿ãýýñýí öýâýð óñ,</t>
  </si>
  <si>
    <r>
      <t>ìÿí.ì</t>
    </r>
    <r>
      <rPr>
        <i/>
        <vertAlign val="superscript"/>
        <sz val="10"/>
        <rFont val="Arial Mon"/>
        <family val="2"/>
      </rPr>
      <t xml:space="preserve">3 </t>
    </r>
  </si>
  <si>
    <t xml:space="preserve">     Ñóâàãæóóëàëò          </t>
  </si>
  <si>
    <t xml:space="preserve">     Î¸äîë ýñã¿¿ð</t>
  </si>
  <si>
    <t xml:space="preserve">     Áëîê</t>
  </si>
  <si>
    <t>ìÿí.ø</t>
  </si>
  <si>
    <r>
      <t xml:space="preserve">      ÀÆ ¯ÉËÄÂÝÐÈÉÍ ÍÈÉÒ Á¯ÒÝÝÃÄÝÕ¯¯Í ¯ÉËÄÂÝÐËÝËÒ (</t>
    </r>
    <r>
      <rPr>
        <i/>
        <sz val="8"/>
        <rFont val="Arial Mon"/>
        <family val="2"/>
      </rPr>
      <t xml:space="preserve">îíû ¿íýýð </t>
    </r>
    <r>
      <rPr>
        <sz val="8"/>
        <rFont val="Arial Mon"/>
        <family val="2"/>
      </rPr>
      <t xml:space="preserve">)                        </t>
    </r>
  </si>
  <si>
    <t xml:space="preserve">ìÿí.òºã </t>
  </si>
  <si>
    <t xml:space="preserve">Àæ ¿éëäâýðèéí ñàëáàð                                                 </t>
  </si>
  <si>
    <t xml:space="preserve">Íèéò ä¿í    </t>
  </si>
  <si>
    <t xml:space="preserve">Óóë óóðõàéí îëáîðëîõ àæ  ¿éëäâýð                        </t>
  </si>
  <si>
    <t xml:space="preserve">        Í¿¿ðñ îëáîðëîëò                                                </t>
  </si>
  <si>
    <t xml:space="preserve">       Æîíø îëáîðëîëò</t>
  </si>
  <si>
    <t xml:space="preserve">Áîëîâñðóóëàõ àæ ¿éëäâýð                                       </t>
  </si>
  <si>
    <t xml:space="preserve">    Õ¿íñíèé á¿òýýãäýõ¿¿í óíäàà ¿éëäâýðëýë </t>
  </si>
  <si>
    <t xml:space="preserve">       Õ¿ñíýãò ìàÿãò ¿éëäâýðëýë
</t>
  </si>
  <si>
    <t>Áîëîâñðóóëàõ ¿éëäâýðèéí áóñàä</t>
  </si>
  <si>
    <t xml:space="preserve">Öàõèëãààí äóëààíû ýð÷èì õ¿÷ ¿éëäâýðëýëò, óñàí õàíãàìæ                                                              </t>
  </si>
  <si>
    <t xml:space="preserve">Öàõèëãààí, äóëààí óóð ¿éëäâýðëýë </t>
  </si>
  <si>
    <t xml:space="preserve">       Óñ àðèóòãàë, óñàí õàíãàìæ                     </t>
  </si>
  <si>
    <t>ÃÝÌÒ ÕÝÐÝÃ ÇªÐ×ËÈÉÍ ÌÝÄÝÝ</t>
  </si>
  <si>
    <t>2015.04.07</t>
  </si>
  <si>
    <t>18 áà ò¿¿íýýñ äýýø íàñíû õ¿í</t>
  </si>
  <si>
    <t xml:space="preserve">18 -ààñ äýýø  íàñíû 10000 õ¿íä íîãäîõ  </t>
  </si>
  <si>
    <t>Á¿õ õýðýã</t>
  </si>
  <si>
    <t>Õîëáîãäîã÷</t>
  </si>
  <si>
    <t>Õîõèðîë /ìÿí.òºã/</t>
  </si>
  <si>
    <t>Çîëã¿é ó÷ðàë</t>
  </si>
  <si>
    <t>Õ¿í àìü</t>
  </si>
  <si>
    <t>õ¿÷èí</t>
  </si>
  <si>
    <t>äýýðýì</t>
  </si>
  <si>
    <t>òàíõàé</t>
  </si>
  <si>
    <t xml:space="preserve">áóñäûí áèå ìàõáîäüä ãýìòýë ó÷ðóóëñàí </t>
  </si>
  <si>
    <t>áóñäûí ºì÷èéí õóëãàé</t>
  </si>
  <si>
    <t xml:space="preserve"> ìàëûí õóëãàé</t>
  </si>
  <si>
    <t>Òýýâðèéí õýðýãñ-ëèéí õºäºëãººíèé àþóëã¿é áàéäëûí ýñðýã õýðýã</t>
  </si>
  <si>
    <t>ãàë ò¿éìýð</t>
  </si>
  <si>
    <t>àëáàí òóøààë</t>
  </si>
  <si>
    <t>Çàëèëàí</t>
  </si>
  <si>
    <t>áóñàä</t>
  </si>
  <si>
    <t>ñóì</t>
  </si>
  <si>
    <t>áóëààëò</t>
  </si>
  <si>
    <t>Áóñàä</t>
  </si>
  <si>
    <t>Á¿ãä</t>
  </si>
  <si>
    <t>ÃÝÌÒ ÕÝÐÃÈÉÍ ÌÝÄÝÝ</t>
  </si>
  <si>
    <t>Îíû ýõíèé 18 áà ò¿¿íýýñ äýýø íàñíû õ¿íèé òîî</t>
  </si>
  <si>
    <t xml:space="preserve">              Á¿õ õýðýã</t>
  </si>
  <si>
    <t>Õýðãèéí ºíãº</t>
  </si>
  <si>
    <t>Õ¿í àìèíû õýðýã</t>
  </si>
  <si>
    <t>Õ¿÷èíãèéí õýðýã</t>
  </si>
  <si>
    <t>Äýýðìèéí õýðýã</t>
  </si>
  <si>
    <t>Áóëààëò</t>
  </si>
  <si>
    <t>Òàíõàéí õýðýã</t>
  </si>
  <si>
    <t>Áóñäûí áèå ìàõáîäèä ãýìòýë ó÷ðóóëàõ</t>
  </si>
  <si>
    <t xml:space="preserve">Áóñäûí ºì÷èéí õóëãàé </t>
  </si>
  <si>
    <t>Màëûí õóëãàé</t>
  </si>
  <si>
    <t xml:space="preserve"> Òýýâðèéí õýðýãñëèéí õºäºëãººíèé àþóëã¿é áàéäàë, àøèãëàëòûí æóðìûí ýñðýã  õýðýã</t>
  </si>
  <si>
    <t>Àøèãëàëûí õýðýã</t>
  </si>
  <si>
    <t>Çàëèëàíãèéí õýðýã</t>
  </si>
  <si>
    <t>Àëáàí òóøààë</t>
  </si>
  <si>
    <t>Ãàë ò¿éìýð</t>
  </si>
  <si>
    <t>íºõöºë</t>
  </si>
  <si>
    <t xml:space="preserve">      Ñîãòóóãààð</t>
  </si>
  <si>
    <t xml:space="preserve">      Á¿ëýãëýæ</t>
  </si>
  <si>
    <t xml:space="preserve">      ÍÕÕ ýýñ</t>
  </si>
  <si>
    <t xml:space="preserve">      Èëðýýã¿é õýðýã</t>
  </si>
  <si>
    <t xml:space="preserve">      Ãýð á¿ëèéí õ¿÷èðõèéëëèéí óëìààñ</t>
  </si>
  <si>
    <t>õýðãèéí àíãèëàë</t>
  </si>
  <si>
    <t>Õºíãºí</t>
  </si>
  <si>
    <t>Õ¿íäýâòýð</t>
  </si>
  <si>
    <t>Õ¿íä</t>
  </si>
  <si>
    <t>Îíö õ¿íä</t>
  </si>
  <si>
    <t xml:space="preserve">Ãýìò õýðýãò õîëáîãäîãñîä </t>
  </si>
  <si>
    <t>Ó÷èðñàí á¿õ õîõèðîë /ñàÿ.òºã/</t>
  </si>
  <si>
    <t>Íºõºí òºë¿¿ëñýí õîõèðîë /ñàÿ.òºã/</t>
  </si>
  <si>
    <t>Èëð¿¿ëýëòèéí õóâü</t>
  </si>
  <si>
    <t>18 ààñ äýýø íàñíû 10000 õ¿íä íîãäîõ á¿ðòãýãäñýí ãýìò õýðãèéí òîî /àéìàã/</t>
  </si>
  <si>
    <t xml:space="preserve">                Òºë áîéæèëòûí   ìýäýý</t>
  </si>
  <si>
    <t xml:space="preserve">  2015-04-08</t>
  </si>
  <si>
    <t>2014 онд</t>
  </si>
  <si>
    <t>2015 оны эхний улирал</t>
  </si>
  <si>
    <t>Оны эхний хээлтэгч</t>
  </si>
  <si>
    <t>òºëëºñºí õýýëòýã÷</t>
  </si>
  <si>
    <t>ãàðñàí òºë</t>
  </si>
  <si>
    <t>áîéæèæ áóé òºë</t>
  </si>
  <si>
    <t>õîðîãäñîí òºë</t>
  </si>
  <si>
    <t xml:space="preserve">  ¯¿íýýñ</t>
  </si>
  <si>
    <t>áîéæèëòûí õóâü</t>
  </si>
  <si>
    <t>Төллөлтийн õóâü</t>
  </si>
  <si>
    <t>áîòãî</t>
  </si>
  <si>
    <t>óíàãà</t>
  </si>
  <si>
    <t>òóãàë</t>
  </si>
  <si>
    <t>õóðãà</t>
  </si>
  <si>
    <t>èøèã</t>
  </si>
  <si>
    <t>Ñö</t>
  </si>
  <si>
    <t>Àö</t>
  </si>
  <si>
    <t>ÒÎÌ ÌÀËÛÍ Ç¯É ÁÓÑ ÕÎÐÎÃÄÎË, ñóìààð</t>
  </si>
  <si>
    <t xml:space="preserve">          2015-04-08</t>
  </si>
  <si>
    <t>2014 îíä õîðîãäñîí òîì ìàë</t>
  </si>
  <si>
    <t xml:space="preserve">      2015 îíä õîðîãäñîí òîì ìàë </t>
  </si>
  <si>
    <t>Үүнээс: Өвчнөөр хорогдсон том мал</t>
  </si>
  <si>
    <t>òýìýý</t>
  </si>
  <si>
    <t>àäóó</t>
  </si>
  <si>
    <t>¿õýð</t>
  </si>
  <si>
    <t>õîíü</t>
  </si>
  <si>
    <t>ÿìàà</t>
  </si>
  <si>
    <t>Ãîâüóãòààë</t>
  </si>
  <si>
    <t xml:space="preserve">Ëóóñ </t>
  </si>
  <si>
    <t>2015  оны 1-р улирлын Àâòî òýýâðèéí ìýäýý</t>
  </si>
  <si>
    <t>2015.04.10</t>
  </si>
  <si>
    <t xml:space="preserve">¯ç¿¿ëýëò </t>
  </si>
  <si>
    <t>õýìæèõ íýãæ</t>
  </si>
  <si>
    <t xml:space="preserve">2014 îí   </t>
  </si>
  <si>
    <t xml:space="preserve">2015 îí   </t>
  </si>
  <si>
    <t>14/13 õóâü</t>
  </si>
  <si>
    <t>À÷àà ýðãýëò</t>
  </si>
  <si>
    <t>ìÿí.òí.êì</t>
  </si>
  <si>
    <t>Òýýñýí à÷àà</t>
  </si>
  <si>
    <t>ìÿí.òí</t>
  </si>
  <si>
    <t>Çîð÷èã÷ ýðãýëò</t>
  </si>
  <si>
    <t>ìÿí.õ¿í.êì</t>
  </si>
  <si>
    <t>Çîð÷èã÷èä</t>
  </si>
  <si>
    <t>ìÿí.õ¿í</t>
  </si>
  <si>
    <t>2015  оны 1-р улирлын Õîëáîî  ¿éë÷èëãýýíèé ìýäýý</t>
  </si>
  <si>
    <t>Õýìæèõ  íýãæ</t>
  </si>
  <si>
    <t>2014 îí</t>
  </si>
  <si>
    <t>2015 îí</t>
  </si>
  <si>
    <t>Òàðèôûí îðëîãî</t>
  </si>
  <si>
    <t xml:space="preserve">¯¿íýýñ õ¿í àìûí </t>
  </si>
  <si>
    <t>Ñóóðèí òåëåôîí</t>
  </si>
  <si>
    <t>òîî</t>
  </si>
  <si>
    <t>Èíòåðíåò öýãèéí ¿éë÷ë¿¿ëýã÷äèéí òîî</t>
  </si>
  <si>
    <t>Дундговь аймгийн барилга угсралт, их засварын ажлын 2015 оны 1 р улирлын мэдээ, мянган төгрөгөөр</t>
  </si>
  <si>
    <t>МД</t>
  </si>
  <si>
    <t>Барилгын төрөл</t>
  </si>
  <si>
    <t xml:space="preserve">2014 оны 1 р улирлын гүйцэтгэл </t>
  </si>
  <si>
    <t xml:space="preserve">2015 оны 1 р улирлын гүйцэтгэл </t>
  </si>
  <si>
    <t>2015/2014 хувь</t>
  </si>
  <si>
    <t>Орон сууцны барилга, гарааштай</t>
  </si>
  <si>
    <t>Худалдаа, үйлчилгээний</t>
  </si>
  <si>
    <t>Эмнэлэг</t>
  </si>
  <si>
    <t>Сургууль</t>
  </si>
  <si>
    <t>Соёлын</t>
  </si>
  <si>
    <t>Спорт, биеийн тамир</t>
  </si>
  <si>
    <t>Конторын</t>
  </si>
  <si>
    <t>Орон сууцны бус бусад барилга</t>
  </si>
  <si>
    <t>Эрчим хүчний</t>
  </si>
  <si>
    <t>Далан, суваг, шугам</t>
  </si>
  <si>
    <t>Бусад (бусад зам, талбайн ажил)</t>
  </si>
  <si>
    <t>Барилга угсралтын ажлын дүн</t>
  </si>
  <si>
    <t>Орон сууцны бус барилгын их засвар</t>
  </si>
  <si>
    <t>Их засварын ажлын дүн</t>
  </si>
  <si>
    <t xml:space="preserve">Аймгийн нийт барилга угсралт, их засварын ажлын дүн </t>
  </si>
  <si>
    <t xml:space="preserve"> Аæëûí áàéðíû çóó÷ëàë</t>
  </si>
  <si>
    <t xml:space="preserve"> 2015.04.05</t>
  </si>
  <si>
    <t>Ýäèéí çàñãèéí ñàëáàðûí àíãèëàë</t>
  </si>
  <si>
    <t>Зуучлагдан орсон àæëûí áàéðíû òîî</t>
  </si>
  <si>
    <t>Ýäèéí çàñãèéí ñàëáàðûí ýçëýõ õóâü</t>
  </si>
  <si>
    <t>ÕÀÀ, àí àãíóóð, îéí àæ àõóé</t>
  </si>
  <si>
    <t>Óóë óóðõàé îëáîðëîõ ¿éëäâýð</t>
  </si>
  <si>
    <t>Áîëîâñðóóëàõ àæ  ¿éëäâýð</t>
  </si>
  <si>
    <t>Öàõèëãààí ýð÷èì õ¿÷, õèé, уур агааржуулалт</t>
  </si>
  <si>
    <t>Усан хангамж, бохир ус, зайлуулах систем, хог</t>
  </si>
  <si>
    <t>Áàðèëãà</t>
  </si>
  <si>
    <t>Áººíèé áà æèæèãëýí õóäàëäàà</t>
  </si>
  <si>
    <t>Тээвэр ба агуулахын үйл ажиллагаа</t>
  </si>
  <si>
    <t>Çî÷èä áóóäàë, çîîãèéí ãàçàð</t>
  </si>
  <si>
    <t>Мэдээлэл холбоо</t>
  </si>
  <si>
    <t>Ñàíõ¿¿ãèéí áолон даатгалын үйл ажиллагаа</t>
  </si>
  <si>
    <t>¯ë õºäëºõ õºðºíãийн үйл ажиллагаа</t>
  </si>
  <si>
    <t>Мэргэжлийн шинжлэх ухаан болон техникийн үйл ажиллагаа</t>
  </si>
  <si>
    <t>Удирдлагын болон дэмжлэг үзүүлэх үйл ажиллагаа</t>
  </si>
  <si>
    <t>Төрийн удирдлага ба батлан хамгаалах үйл ажиллагаа</t>
  </si>
  <si>
    <t>Áîëîâñðîë</t>
  </si>
  <si>
    <t>Хүний эð¿¿ë ìýíä ба íèéãìèéí õàëàìæèéí ¿éë àæèëëàãàà</t>
  </si>
  <si>
    <t>Урлаг, үзвэр, тоглоом наадам</t>
  </si>
  <si>
    <t>Үйлчилгээний бусад үйл ажиллагаа</t>
  </si>
  <si>
    <t>Хүн хөлслөн ажиллуулдаг өрхийн үйл ажиллагаа</t>
  </si>
  <si>
    <t>Олон улсын байгууллага, суурин төлөөлөгчийн үйл ажиллагаа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</si>
</sst>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3" formatCode="_(* #,##0.00_);_(* \(#,##0.00\);_(* &quot;-&quot;??_);_(@_)"/>
    <numFmt numFmtId="164" formatCode="0.0"/>
    <numFmt numFmtId="165" formatCode="0.0000_)"/>
    <numFmt numFmtId="166" formatCode="0.0_)"/>
    <numFmt numFmtId="167" formatCode="0.0000"/>
    <numFmt numFmtId="168" formatCode="#\ ###.0"/>
    <numFmt numFmtId="169" formatCode="_(* #,##0.0_);_(* \(#,##0.0\);_(* &quot;-&quot;??_);_(@_)"/>
    <numFmt numFmtId="170" formatCode="_(* #,##0_);_(* \(#,##0\);_(* &quot;-&quot;??_);_(@_)"/>
    <numFmt numFmtId="171" formatCode="##########0.00"/>
    <numFmt numFmtId="172" formatCode="#,##0;[Red]\-#,##0"/>
    <numFmt numFmtId="173" formatCode="#########.0"/>
  </numFmts>
  <fonts count="4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Arial Mon"/>
      <family val="2"/>
    </font>
    <font>
      <sz val="8"/>
      <name val="Arial Mon"/>
      <family val="2"/>
    </font>
    <font>
      <sz val="10"/>
      <name val="Arial Mon"/>
      <family val="2"/>
    </font>
    <font>
      <sz val="8"/>
      <name val="Arial"/>
      <family val="2"/>
    </font>
    <font>
      <sz val="12"/>
      <name val="Arial Mon"/>
      <family val="2"/>
    </font>
    <font>
      <sz val="10"/>
      <name val="Arial"/>
    </font>
    <font>
      <sz val="9"/>
      <name val="Arial"/>
      <family val="2"/>
      <charset val="204"/>
    </font>
    <font>
      <sz val="9"/>
      <name val="Arial Mon"/>
      <family val="2"/>
    </font>
    <font>
      <b/>
      <sz val="10"/>
      <name val="Arial Mon"/>
      <family val="2"/>
    </font>
    <font>
      <i/>
      <sz val="10"/>
      <name val="Arial Mon"/>
      <family val="2"/>
    </font>
    <font>
      <i/>
      <sz val="8"/>
      <name val="Arial Mon"/>
      <family val="2"/>
    </font>
    <font>
      <sz val="8"/>
      <name val="Dutch Mon"/>
      <charset val="204"/>
    </font>
    <font>
      <i/>
      <sz val="10"/>
      <name val="Dutch Mon"/>
    </font>
    <font>
      <sz val="11"/>
      <name val="Dutch Mon"/>
      <family val="2"/>
    </font>
    <font>
      <sz val="10"/>
      <name val="Arial"/>
      <family val="2"/>
    </font>
    <font>
      <sz val="11"/>
      <color theme="1"/>
      <name val="Arial"/>
      <family val="2"/>
    </font>
    <font>
      <sz val="8"/>
      <color theme="1"/>
      <name val="Arial Mon"/>
      <family val="2"/>
    </font>
    <font>
      <b/>
      <sz val="8"/>
      <color theme="1"/>
      <name val="Arial Mon"/>
      <family val="2"/>
    </font>
    <font>
      <sz val="11"/>
      <color theme="1"/>
      <name val="Arial Mon"/>
      <family val="2"/>
    </font>
    <font>
      <sz val="10"/>
      <color theme="1"/>
      <name val="Arial Mon"/>
      <family val="2"/>
    </font>
    <font>
      <u/>
      <sz val="10"/>
      <color theme="1"/>
      <name val="Arial Mon"/>
      <family val="2"/>
    </font>
    <font>
      <sz val="10"/>
      <name val="Courier"/>
      <family val="1"/>
      <charset val="204"/>
    </font>
    <font>
      <b/>
      <sz val="8"/>
      <name val="Arial Mon"/>
      <family val="2"/>
    </font>
    <font>
      <b/>
      <sz val="9"/>
      <name val="Arial Mon"/>
      <family val="2"/>
    </font>
    <font>
      <b/>
      <sz val="8"/>
      <color indexed="10"/>
      <name val="Arial Mon"/>
      <family val="2"/>
    </font>
    <font>
      <b/>
      <i/>
      <sz val="8"/>
      <name val="Arial Mon"/>
      <family val="2"/>
    </font>
    <font>
      <b/>
      <sz val="9"/>
      <name val="Arial"/>
      <family val="2"/>
    </font>
    <font>
      <sz val="9"/>
      <name val="Arial"/>
      <family val="2"/>
    </font>
    <font>
      <sz val="8"/>
      <name val="Arial"/>
      <family val="2"/>
      <charset val="204"/>
    </font>
    <font>
      <sz val="8"/>
      <color indexed="8"/>
      <name val="Arial Mon"/>
      <family val="2"/>
    </font>
    <font>
      <sz val="8"/>
      <color rgb="FF000000"/>
      <name val="Arial Mon"/>
      <family val="2"/>
    </font>
    <font>
      <sz val="9"/>
      <color theme="1"/>
      <name val="Arial Mon"/>
      <family val="2"/>
    </font>
    <font>
      <sz val="10"/>
      <color indexed="8"/>
      <name val="Arial Mon"/>
      <family val="2"/>
    </font>
    <font>
      <u/>
      <sz val="10"/>
      <color indexed="8"/>
      <name val="Arial Mon"/>
      <family val="2"/>
    </font>
    <font>
      <b/>
      <sz val="10"/>
      <color theme="1"/>
      <name val="Arial Mon"/>
      <family val="2"/>
    </font>
    <font>
      <i/>
      <vertAlign val="superscript"/>
      <sz val="10"/>
      <name val="Arial Mon"/>
      <family val="2"/>
    </font>
    <font>
      <i/>
      <sz val="9"/>
      <name val="Arial Mon"/>
      <family val="2"/>
    </font>
    <font>
      <b/>
      <sz val="11"/>
      <name val="Arial Mon"/>
      <family val="2"/>
    </font>
    <font>
      <sz val="8"/>
      <color indexed="63"/>
      <name val="Arial Mon"/>
      <family val="2"/>
    </font>
    <font>
      <b/>
      <sz val="12"/>
      <color theme="1"/>
      <name val="Arial Mon"/>
      <family val="2"/>
    </font>
    <font>
      <b/>
      <sz val="11"/>
      <color theme="1"/>
      <name val="Arial Mon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7">
    <xf numFmtId="0" fontId="0" fillId="0" borderId="0"/>
    <xf numFmtId="0" fontId="16" fillId="0" borderId="0" applyNumberForma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165" fontId="23" fillId="0" borderId="0"/>
    <xf numFmtId="165" fontId="23" fillId="0" borderId="0"/>
    <xf numFmtId="0" fontId="1" fillId="0" borderId="0"/>
  </cellStyleXfs>
  <cellXfs count="511">
    <xf numFmtId="0" fontId="0" fillId="0" borderId="0" xfId="0"/>
    <xf numFmtId="0" fontId="2" fillId="0" borderId="0" xfId="0" applyFont="1" applyBorder="1" applyAlignment="1">
      <alignment horizontal="center" vertical="center"/>
    </xf>
    <xf numFmtId="14" fontId="3" fillId="0" borderId="0" xfId="0" applyNumberFormat="1" applyFont="1" applyAlignment="1">
      <alignment vertical="center" wrapText="1"/>
    </xf>
    <xf numFmtId="1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left" vertical="center" wrapText="1"/>
    </xf>
    <xf numFmtId="0" fontId="3" fillId="3" borderId="6" xfId="0" applyFont="1" applyFill="1" applyBorder="1" applyAlignment="1">
      <alignment horizontal="center" vertical="center"/>
    </xf>
    <xf numFmtId="164" fontId="3" fillId="3" borderId="6" xfId="0" applyNumberFormat="1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left" vertical="center" wrapText="1"/>
    </xf>
    <xf numFmtId="0" fontId="3" fillId="3" borderId="0" xfId="0" applyFont="1" applyFill="1" applyBorder="1" applyAlignment="1">
      <alignment horizontal="center" vertical="center"/>
    </xf>
    <xf numFmtId="164" fontId="3" fillId="3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/>
    </xf>
    <xf numFmtId="164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 wrapText="1"/>
    </xf>
    <xf numFmtId="0" fontId="3" fillId="3" borderId="0" xfId="0" applyFont="1" applyFill="1" applyBorder="1" applyAlignment="1">
      <alignment vertical="center" wrapText="1"/>
    </xf>
    <xf numFmtId="164" fontId="3" fillId="3" borderId="0" xfId="0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164" fontId="3" fillId="0" borderId="0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2" fontId="5" fillId="2" borderId="0" xfId="0" applyNumberFormat="1" applyFont="1" applyFill="1" applyBorder="1" applyAlignment="1" applyProtection="1">
      <alignment horizontal="right" vertical="center"/>
    </xf>
    <xf numFmtId="0" fontId="3" fillId="3" borderId="7" xfId="0" applyFont="1" applyFill="1" applyBorder="1" applyAlignment="1">
      <alignment vertical="center" wrapText="1"/>
    </xf>
    <xf numFmtId="0" fontId="3" fillId="3" borderId="7" xfId="0" applyFont="1" applyFill="1" applyBorder="1" applyAlignment="1">
      <alignment horizontal="center" vertical="center"/>
    </xf>
    <xf numFmtId="164" fontId="3" fillId="3" borderId="7" xfId="0" applyNumberFormat="1" applyFont="1" applyFill="1" applyBorder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right"/>
    </xf>
    <xf numFmtId="0" fontId="4" fillId="0" borderId="8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164" fontId="8" fillId="0" borderId="0" xfId="3" applyNumberFormat="1" applyFont="1" applyBorder="1" applyProtection="1">
      <protection locked="0"/>
    </xf>
    <xf numFmtId="164" fontId="9" fillId="0" borderId="0" xfId="0" applyNumberFormat="1" applyFont="1" applyBorder="1" applyAlignment="1">
      <alignment horizontal="center" vertical="center"/>
    </xf>
    <xf numFmtId="0" fontId="4" fillId="0" borderId="7" xfId="0" applyFont="1" applyFill="1" applyBorder="1" applyAlignment="1">
      <alignment vertical="center"/>
    </xf>
    <xf numFmtId="164" fontId="9" fillId="0" borderId="7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3" fillId="0" borderId="6" xfId="0" applyFont="1" applyFill="1" applyBorder="1" applyAlignment="1">
      <alignment vertical="center"/>
    </xf>
    <xf numFmtId="164" fontId="3" fillId="0" borderId="6" xfId="0" applyNumberFormat="1" applyFont="1" applyFill="1" applyBorder="1" applyAlignment="1">
      <alignment horizontal="center" vertical="center"/>
    </xf>
    <xf numFmtId="0" fontId="11" fillId="0" borderId="0" xfId="0" applyFont="1" applyBorder="1" applyAlignment="1">
      <alignment vertical="center"/>
    </xf>
    <xf numFmtId="0" fontId="12" fillId="0" borderId="0" xfId="0" applyFont="1" applyFill="1" applyBorder="1" applyAlignment="1">
      <alignment vertical="center"/>
    </xf>
    <xf numFmtId="0" fontId="13" fillId="0" borderId="0" xfId="0" applyFont="1" applyBorder="1" applyAlignment="1">
      <alignment vertical="center"/>
    </xf>
    <xf numFmtId="164" fontId="3" fillId="4" borderId="0" xfId="0" applyNumberFormat="1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164" fontId="5" fillId="0" borderId="0" xfId="0" applyNumberFormat="1" applyFont="1" applyBorder="1" applyAlignment="1">
      <alignment horizontal="center" vertical="center"/>
    </xf>
    <xf numFmtId="0" fontId="14" fillId="0" borderId="0" xfId="0" applyFont="1" applyBorder="1" applyAlignment="1">
      <alignment vertical="center"/>
    </xf>
    <xf numFmtId="164" fontId="13" fillId="0" borderId="0" xfId="0" applyNumberFormat="1" applyFont="1" applyBorder="1" applyAlignment="1">
      <alignment horizontal="center"/>
    </xf>
    <xf numFmtId="164" fontId="13" fillId="0" borderId="0" xfId="0" applyNumberFormat="1" applyFont="1" applyBorder="1" applyAlignment="1">
      <alignment horizontal="center" vertical="center"/>
    </xf>
    <xf numFmtId="0" fontId="14" fillId="0" borderId="7" xfId="0" applyFont="1" applyBorder="1" applyAlignment="1">
      <alignment vertical="center"/>
    </xf>
    <xf numFmtId="164" fontId="13" fillId="0" borderId="7" xfId="0" applyNumberFormat="1" applyFont="1" applyBorder="1" applyAlignment="1">
      <alignment horizontal="center"/>
    </xf>
    <xf numFmtId="164" fontId="13" fillId="0" borderId="7" xfId="0" applyNumberFormat="1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164" fontId="3" fillId="0" borderId="9" xfId="0" applyNumberFormat="1" applyFont="1" applyFill="1" applyBorder="1" applyAlignment="1">
      <alignment horizontal="center" vertical="center"/>
    </xf>
    <xf numFmtId="164" fontId="3" fillId="0" borderId="7" xfId="0" applyNumberFormat="1" applyFont="1" applyFill="1" applyBorder="1" applyAlignment="1">
      <alignment horizontal="center" vertical="center"/>
    </xf>
    <xf numFmtId="0" fontId="4" fillId="2" borderId="0" xfId="0" applyFont="1" applyFill="1"/>
    <xf numFmtId="14" fontId="3" fillId="2" borderId="0" xfId="0" applyNumberFormat="1" applyFont="1" applyFill="1" applyAlignment="1">
      <alignment vertical="top"/>
    </xf>
    <xf numFmtId="0" fontId="4" fillId="2" borderId="0" xfId="0" applyFont="1" applyFill="1" applyAlignment="1">
      <alignment vertical="top"/>
    </xf>
    <xf numFmtId="0" fontId="4" fillId="2" borderId="0" xfId="0" applyFont="1" applyFill="1" applyAlignment="1">
      <alignment horizontal="center"/>
    </xf>
    <xf numFmtId="0" fontId="9" fillId="2" borderId="8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vertical="center" wrapText="1"/>
    </xf>
    <xf numFmtId="164" fontId="3" fillId="2" borderId="6" xfId="0" applyNumberFormat="1" applyFont="1" applyFill="1" applyBorder="1" applyAlignment="1">
      <alignment horizontal="center" vertical="center" wrapText="1"/>
    </xf>
    <xf numFmtId="164" fontId="3" fillId="2" borderId="6" xfId="0" applyNumberFormat="1" applyFont="1" applyFill="1" applyBorder="1" applyAlignment="1">
      <alignment vertical="center" wrapText="1"/>
    </xf>
    <xf numFmtId="0" fontId="3" fillId="2" borderId="0" xfId="0" applyFont="1" applyFill="1" applyBorder="1" applyAlignment="1">
      <alignment vertical="center" wrapText="1"/>
    </xf>
    <xf numFmtId="164" fontId="3" fillId="2" borderId="0" xfId="0" applyNumberFormat="1" applyFont="1" applyFill="1" applyBorder="1" applyAlignment="1">
      <alignment horizontal="center" vertical="center" wrapText="1"/>
    </xf>
    <xf numFmtId="164" fontId="3" fillId="2" borderId="0" xfId="0" applyNumberFormat="1" applyFont="1" applyFill="1" applyBorder="1" applyAlignment="1">
      <alignment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164" fontId="3" fillId="2" borderId="7" xfId="0" applyNumberFormat="1" applyFont="1" applyFill="1" applyBorder="1" applyAlignment="1">
      <alignment horizontal="center" vertical="center" wrapText="1"/>
    </xf>
    <xf numFmtId="164" fontId="3" fillId="2" borderId="7" xfId="0" applyNumberFormat="1" applyFont="1" applyFill="1" applyBorder="1" applyAlignment="1">
      <alignment vertical="center" wrapText="1"/>
    </xf>
    <xf numFmtId="1" fontId="2" fillId="2" borderId="0" xfId="0" applyNumberFormat="1" applyFont="1" applyFill="1"/>
    <xf numFmtId="1" fontId="2" fillId="2" borderId="6" xfId="0" applyNumberFormat="1" applyFont="1" applyFill="1" applyBorder="1" applyAlignment="1">
      <alignment vertical="center"/>
    </xf>
    <xf numFmtId="1" fontId="15" fillId="0" borderId="0" xfId="0" applyNumberFormat="1" applyFont="1" applyAlignment="1">
      <alignment horizontal="center"/>
    </xf>
    <xf numFmtId="0" fontId="2" fillId="2" borderId="6" xfId="3" applyFont="1" applyFill="1" applyBorder="1" applyAlignment="1">
      <alignment horizontal="center"/>
    </xf>
    <xf numFmtId="1" fontId="2" fillId="2" borderId="6" xfId="0" applyNumberFormat="1" applyFont="1" applyFill="1" applyBorder="1" applyAlignment="1">
      <alignment horizontal="center"/>
    </xf>
    <xf numFmtId="1" fontId="2" fillId="2" borderId="0" xfId="0" applyNumberFormat="1" applyFont="1" applyFill="1" applyBorder="1" applyAlignment="1">
      <alignment vertical="center"/>
    </xf>
    <xf numFmtId="0" fontId="17" fillId="0" borderId="0" xfId="0" applyNumberFormat="1" applyFont="1" applyAlignment="1">
      <alignment horizontal="center"/>
    </xf>
    <xf numFmtId="0" fontId="2" fillId="2" borderId="0" xfId="3" applyFont="1" applyFill="1" applyBorder="1" applyAlignment="1">
      <alignment horizontal="center"/>
    </xf>
    <xf numFmtId="1" fontId="2" fillId="2" borderId="0" xfId="0" applyNumberFormat="1" applyFont="1" applyFill="1" applyBorder="1" applyAlignment="1">
      <alignment horizontal="center"/>
    </xf>
    <xf numFmtId="1" fontId="2" fillId="2" borderId="7" xfId="0" applyNumberFormat="1" applyFont="1" applyFill="1" applyBorder="1" applyAlignment="1">
      <alignment horizontal="center"/>
    </xf>
    <xf numFmtId="0" fontId="18" fillId="0" borderId="0" xfId="0" applyFont="1" applyAlignment="1">
      <alignment horizontal="center" vertical="center"/>
    </xf>
    <xf numFmtId="0" fontId="18" fillId="0" borderId="8" xfId="0" applyFont="1" applyBorder="1" applyAlignment="1">
      <alignment horizontal="center" vertical="center" wrapText="1"/>
    </xf>
    <xf numFmtId="0" fontId="19" fillId="2" borderId="8" xfId="0" applyFont="1" applyFill="1" applyBorder="1" applyAlignment="1">
      <alignment horizontal="center" vertical="center"/>
    </xf>
    <xf numFmtId="164" fontId="19" fillId="2" borderId="8" xfId="0" applyNumberFormat="1" applyFont="1" applyFill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164" fontId="19" fillId="0" borderId="8" xfId="0" applyNumberFormat="1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164" fontId="18" fillId="0" borderId="8" xfId="0" applyNumberFormat="1" applyFont="1" applyBorder="1" applyAlignment="1">
      <alignment horizontal="center" vertical="center"/>
    </xf>
    <xf numFmtId="0" fontId="18" fillId="0" borderId="8" xfId="0" applyFont="1" applyBorder="1" applyAlignment="1">
      <alignment horizontal="left" vertical="center" wrapText="1"/>
    </xf>
    <xf numFmtId="0" fontId="19" fillId="0" borderId="8" xfId="0" applyNumberFormat="1" applyFont="1" applyBorder="1" applyAlignment="1">
      <alignment horizontal="center" vertical="center"/>
    </xf>
    <xf numFmtId="164" fontId="19" fillId="0" borderId="8" xfId="2" applyNumberFormat="1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center"/>
    </xf>
    <xf numFmtId="0" fontId="21" fillId="0" borderId="8" xfId="0" applyFont="1" applyBorder="1" applyAlignment="1">
      <alignment horizontal="center" vertical="center" wrapText="1"/>
    </xf>
    <xf numFmtId="0" fontId="21" fillId="0" borderId="0" xfId="0" applyFont="1" applyBorder="1" applyAlignment="1">
      <alignment vertical="center"/>
    </xf>
    <xf numFmtId="164" fontId="21" fillId="0" borderId="0" xfId="0" applyNumberFormat="1" applyFont="1" applyBorder="1" applyAlignment="1">
      <alignment vertical="center"/>
    </xf>
    <xf numFmtId="164" fontId="21" fillId="0" borderId="0" xfId="0" applyNumberFormat="1" applyFont="1" applyAlignment="1">
      <alignment vertical="center"/>
    </xf>
    <xf numFmtId="0" fontId="21" fillId="0" borderId="0" xfId="0" applyFont="1" applyFill="1" applyBorder="1" applyAlignment="1">
      <alignment vertical="center"/>
    </xf>
    <xf numFmtId="164" fontId="21" fillId="0" borderId="0" xfId="0" applyNumberFormat="1" applyFont="1" applyFill="1" applyBorder="1" applyAlignment="1">
      <alignment vertical="center"/>
    </xf>
    <xf numFmtId="0" fontId="21" fillId="0" borderId="7" xfId="0" applyFont="1" applyBorder="1" applyAlignment="1">
      <alignment vertical="center"/>
    </xf>
    <xf numFmtId="164" fontId="21" fillId="0" borderId="7" xfId="0" applyNumberFormat="1" applyFont="1" applyBorder="1" applyAlignment="1">
      <alignment vertical="center"/>
    </xf>
    <xf numFmtId="0" fontId="21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165" fontId="24" fillId="0" borderId="0" xfId="4" applyFont="1" applyFill="1" applyBorder="1" applyAlignment="1" applyProtection="1">
      <alignment horizontal="center" vertical="center"/>
      <protection locked="0"/>
    </xf>
    <xf numFmtId="49" fontId="10" fillId="5" borderId="6" xfId="0" applyNumberFormat="1" applyFont="1" applyFill="1" applyBorder="1" applyAlignment="1">
      <alignment horizontal="center"/>
    </xf>
    <xf numFmtId="49" fontId="10" fillId="5" borderId="9" xfId="0" applyNumberFormat="1" applyFont="1" applyFill="1" applyBorder="1" applyAlignment="1">
      <alignment horizontal="center"/>
    </xf>
    <xf numFmtId="0" fontId="3" fillId="0" borderId="0" xfId="0" applyFont="1" applyFill="1" applyBorder="1"/>
    <xf numFmtId="166" fontId="26" fillId="0" borderId="0" xfId="0" applyNumberFormat="1" applyFont="1" applyFill="1" applyBorder="1"/>
    <xf numFmtId="167" fontId="3" fillId="0" borderId="0" xfId="0" applyNumberFormat="1" applyFont="1" applyFill="1" applyBorder="1"/>
    <xf numFmtId="168" fontId="10" fillId="0" borderId="0" xfId="0" applyNumberFormat="1" applyFont="1" applyFill="1" applyBorder="1" applyAlignment="1">
      <alignment horizontal="center"/>
    </xf>
    <xf numFmtId="0" fontId="24" fillId="0" borderId="0" xfId="0" applyFont="1" applyFill="1" applyBorder="1"/>
    <xf numFmtId="0" fontId="24" fillId="0" borderId="0" xfId="0" applyFont="1" applyFill="1" applyBorder="1" applyAlignment="1">
      <alignment horizontal="center"/>
    </xf>
    <xf numFmtId="168" fontId="4" fillId="0" borderId="0" xfId="0" applyNumberFormat="1" applyFont="1" applyFill="1" applyBorder="1" applyAlignment="1">
      <alignment horizontal="center"/>
    </xf>
    <xf numFmtId="0" fontId="12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vertical="top"/>
    </xf>
    <xf numFmtId="0" fontId="3" fillId="0" borderId="0" xfId="0" applyFont="1" applyFill="1" applyBorder="1" applyAlignment="1">
      <alignment horizontal="left"/>
    </xf>
    <xf numFmtId="0" fontId="27" fillId="0" borderId="0" xfId="0" applyFont="1" applyFill="1" applyBorder="1"/>
    <xf numFmtId="0" fontId="12" fillId="0" borderId="0" xfId="0" applyFont="1" applyFill="1" applyBorder="1"/>
    <xf numFmtId="168" fontId="4" fillId="0" borderId="0" xfId="0" applyNumberFormat="1" applyFont="1" applyFill="1" applyBorder="1" applyAlignment="1">
      <alignment horizontal="center" vertical="top"/>
    </xf>
    <xf numFmtId="0" fontId="24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wrapText="1"/>
    </xf>
    <xf numFmtId="0" fontId="12" fillId="0" borderId="0" xfId="0" applyFont="1" applyFill="1" applyBorder="1" applyAlignment="1">
      <alignment wrapText="1"/>
    </xf>
    <xf numFmtId="0" fontId="27" fillId="0" borderId="7" xfId="0" applyFont="1" applyFill="1" applyBorder="1"/>
    <xf numFmtId="0" fontId="3" fillId="0" borderId="7" xfId="0" applyFont="1" applyFill="1" applyBorder="1" applyAlignment="1">
      <alignment horizontal="left"/>
    </xf>
    <xf numFmtId="0" fontId="3" fillId="0" borderId="7" xfId="0" applyFont="1" applyFill="1" applyBorder="1"/>
    <xf numFmtId="0" fontId="12" fillId="0" borderId="7" xfId="0" applyFont="1" applyFill="1" applyBorder="1" applyAlignment="1">
      <alignment wrapText="1"/>
    </xf>
    <xf numFmtId="0" fontId="12" fillId="0" borderId="7" xfId="0" applyFont="1" applyFill="1" applyBorder="1"/>
    <xf numFmtId="167" fontId="3" fillId="0" borderId="7" xfId="0" applyNumberFormat="1" applyFont="1" applyFill="1" applyBorder="1"/>
    <xf numFmtId="168" fontId="4" fillId="0" borderId="7" xfId="0" applyNumberFormat="1" applyFont="1" applyFill="1" applyBorder="1" applyAlignment="1">
      <alignment horizontal="center"/>
    </xf>
    <xf numFmtId="49" fontId="4" fillId="5" borderId="6" xfId="0" applyNumberFormat="1" applyFont="1" applyFill="1" applyBorder="1"/>
    <xf numFmtId="49" fontId="4" fillId="5" borderId="9" xfId="0" applyNumberFormat="1" applyFont="1" applyFill="1" applyBorder="1"/>
    <xf numFmtId="169" fontId="25" fillId="0" borderId="0" xfId="2" applyNumberFormat="1" applyFont="1" applyFill="1" applyBorder="1" applyAlignment="1">
      <alignment horizontal="center"/>
    </xf>
    <xf numFmtId="169" fontId="28" fillId="0" borderId="0" xfId="2" applyNumberFormat="1" applyFont="1" applyAlignment="1">
      <alignment horizontal="center"/>
    </xf>
    <xf numFmtId="0" fontId="3" fillId="0" borderId="0" xfId="0" applyFont="1" applyFill="1" applyBorder="1" applyAlignment="1">
      <alignment vertical="top" wrapText="1"/>
    </xf>
    <xf numFmtId="169" fontId="9" fillId="0" borderId="0" xfId="2" applyNumberFormat="1" applyFont="1" applyFill="1" applyBorder="1" applyAlignment="1">
      <alignment horizontal="right" vertical="top"/>
    </xf>
    <xf numFmtId="169" fontId="29" fillId="0" borderId="0" xfId="2" applyNumberFormat="1" applyFont="1"/>
    <xf numFmtId="0" fontId="30" fillId="0" borderId="0" xfId="1" applyFont="1" applyFill="1" applyBorder="1"/>
    <xf numFmtId="0" fontId="3" fillId="0" borderId="0" xfId="1" applyFont="1" applyFill="1" applyBorder="1" applyAlignment="1"/>
    <xf numFmtId="0" fontId="3" fillId="0" borderId="0" xfId="1" applyFont="1" applyFill="1" applyBorder="1"/>
    <xf numFmtId="0" fontId="3" fillId="0" borderId="0" xfId="1" applyFont="1" applyFill="1" applyBorder="1" applyAlignment="1">
      <alignment vertical="top"/>
    </xf>
    <xf numFmtId="0" fontId="3" fillId="0" borderId="0" xfId="1" applyFont="1" applyFill="1" applyBorder="1" applyAlignment="1">
      <alignment wrapText="1"/>
    </xf>
    <xf numFmtId="169" fontId="9" fillId="0" borderId="0" xfId="2" applyNumberFormat="1" applyFont="1" applyFill="1" applyBorder="1" applyAlignment="1">
      <alignment horizontal="right"/>
    </xf>
    <xf numFmtId="0" fontId="3" fillId="0" borderId="0" xfId="0" applyFont="1" applyFill="1" applyBorder="1" applyAlignment="1"/>
    <xf numFmtId="169" fontId="25" fillId="0" borderId="0" xfId="2" applyNumberFormat="1" applyFont="1" applyFill="1" applyBorder="1" applyAlignment="1">
      <alignment horizontal="right"/>
    </xf>
    <xf numFmtId="169" fontId="28" fillId="0" borderId="0" xfId="2" applyNumberFormat="1" applyFont="1"/>
    <xf numFmtId="0" fontId="12" fillId="0" borderId="0" xfId="0" applyFont="1" applyFill="1" applyBorder="1" applyAlignment="1">
      <alignment horizontal="left" wrapText="1"/>
    </xf>
    <xf numFmtId="0" fontId="12" fillId="0" borderId="0" xfId="0" applyFont="1" applyFill="1" applyBorder="1" applyAlignment="1">
      <alignment horizontal="center" wrapText="1"/>
    </xf>
    <xf numFmtId="0" fontId="24" fillId="0" borderId="7" xfId="0" applyFont="1" applyFill="1" applyBorder="1"/>
    <xf numFmtId="0" fontId="3" fillId="0" borderId="7" xfId="0" applyFont="1" applyFill="1" applyBorder="1" applyAlignment="1">
      <alignment vertical="top"/>
    </xf>
    <xf numFmtId="0" fontId="12" fillId="0" borderId="7" xfId="0" applyFont="1" applyFill="1" applyBorder="1" applyAlignment="1">
      <alignment horizontal="left" wrapText="1"/>
    </xf>
    <xf numFmtId="169" fontId="9" fillId="0" borderId="7" xfId="2" applyNumberFormat="1" applyFont="1" applyFill="1" applyBorder="1" applyAlignment="1">
      <alignment horizontal="right"/>
    </xf>
    <xf numFmtId="169" fontId="29" fillId="0" borderId="7" xfId="2" applyNumberFormat="1" applyFont="1" applyBorder="1"/>
    <xf numFmtId="0" fontId="25" fillId="0" borderId="0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4" fillId="0" borderId="8" xfId="0" applyFont="1" applyBorder="1" applyAlignment="1">
      <alignment horizontal="center" vertical="center"/>
    </xf>
    <xf numFmtId="0" fontId="24" fillId="0" borderId="8" xfId="0" applyFont="1" applyBorder="1" applyAlignment="1">
      <alignment horizontal="center" vertical="center" wrapText="1"/>
    </xf>
    <xf numFmtId="170" fontId="3" fillId="0" borderId="8" xfId="2" applyNumberFormat="1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1" fillId="0" borderId="8" xfId="0" applyFont="1" applyBorder="1" applyAlignment="1">
      <alignment horizontal="left" vertical="center" wrapText="1"/>
    </xf>
    <xf numFmtId="164" fontId="31" fillId="0" borderId="8" xfId="0" applyNumberFormat="1" applyFont="1" applyFill="1" applyBorder="1" applyAlignment="1">
      <alignment horizontal="center" vertical="center"/>
    </xf>
    <xf numFmtId="171" fontId="3" fillId="0" borderId="8" xfId="0" applyNumberFormat="1" applyFont="1" applyBorder="1" applyAlignment="1">
      <alignment horizontal="center" vertical="center"/>
    </xf>
    <xf numFmtId="0" fontId="31" fillId="0" borderId="8" xfId="0" applyFont="1" applyFill="1" applyBorder="1" applyAlignment="1">
      <alignment horizontal="center" vertical="center"/>
    </xf>
    <xf numFmtId="1" fontId="31" fillId="0" borderId="8" xfId="0" applyNumberFormat="1" applyFont="1" applyFill="1" applyBorder="1" applyAlignment="1">
      <alignment horizontal="center" vertical="center"/>
    </xf>
    <xf numFmtId="0" fontId="31" fillId="0" borderId="8" xfId="0" applyFont="1" applyBorder="1" applyAlignment="1">
      <alignment horizontal="left" vertical="center"/>
    </xf>
    <xf numFmtId="164" fontId="3" fillId="0" borderId="8" xfId="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left" vertical="center"/>
    </xf>
    <xf numFmtId="0" fontId="32" fillId="0" borderId="8" xfId="0" applyFont="1" applyBorder="1" applyAlignment="1">
      <alignment wrapText="1"/>
    </xf>
    <xf numFmtId="169" fontId="3" fillId="0" borderId="8" xfId="2" applyNumberFormat="1" applyFont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3" fillId="0" borderId="0" xfId="0" applyFont="1" applyBorder="1"/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vertical="center"/>
    </xf>
    <xf numFmtId="0" fontId="3" fillId="0" borderId="10" xfId="0" applyFont="1" applyBorder="1" applyAlignment="1">
      <alignment horizontal="center" vertical="center"/>
    </xf>
    <xf numFmtId="169" fontId="3" fillId="0" borderId="8" xfId="2" applyNumberFormat="1" applyFont="1" applyFill="1" applyBorder="1" applyAlignment="1">
      <alignment vertical="center"/>
    </xf>
    <xf numFmtId="169" fontId="3" fillId="0" borderId="8" xfId="2" applyNumberFormat="1" applyFont="1" applyBorder="1" applyAlignment="1">
      <alignment vertical="center"/>
    </xf>
    <xf numFmtId="169" fontId="18" fillId="0" borderId="8" xfId="2" applyNumberFormat="1" applyFont="1" applyBorder="1" applyAlignment="1">
      <alignment vertical="center"/>
    </xf>
    <xf numFmtId="0" fontId="3" fillId="0" borderId="8" xfId="0" applyFont="1" applyBorder="1" applyAlignment="1">
      <alignment vertical="center" wrapText="1"/>
    </xf>
    <xf numFmtId="164" fontId="3" fillId="0" borderId="8" xfId="0" applyNumberFormat="1" applyFont="1" applyBorder="1" applyAlignment="1">
      <alignment vertical="center"/>
    </xf>
    <xf numFmtId="0" fontId="3" fillId="0" borderId="8" xfId="0" applyFont="1" applyFill="1" applyBorder="1" applyAlignment="1">
      <alignment horizontal="center" vertical="center" wrapText="1"/>
    </xf>
    <xf numFmtId="1" fontId="4" fillId="2" borderId="0" xfId="0" applyNumberFormat="1" applyFont="1" applyFill="1" applyAlignment="1">
      <alignment horizontal="center"/>
    </xf>
    <xf numFmtId="1" fontId="4" fillId="2" borderId="1" xfId="0" applyNumberFormat="1" applyFont="1" applyFill="1" applyBorder="1" applyAlignment="1">
      <alignment horizontal="center" vertical="center"/>
    </xf>
    <xf numFmtId="0" fontId="4" fillId="2" borderId="6" xfId="0" applyFont="1" applyFill="1" applyBorder="1" applyAlignment="1">
      <alignment vertical="center"/>
    </xf>
    <xf numFmtId="0" fontId="21" fillId="0" borderId="6" xfId="0" applyNumberFormat="1" applyFont="1" applyBorder="1" applyAlignment="1">
      <alignment horizontal="center"/>
    </xf>
    <xf numFmtId="38" fontId="4" fillId="2" borderId="6" xfId="0" applyNumberFormat="1" applyFont="1" applyFill="1" applyBorder="1" applyAlignment="1">
      <alignment horizontal="center" vertical="center"/>
    </xf>
    <xf numFmtId="172" fontId="4" fillId="0" borderId="6" xfId="0" applyNumberFormat="1" applyFont="1" applyFill="1" applyBorder="1" applyAlignment="1">
      <alignment horizontal="center" vertical="center" wrapText="1"/>
    </xf>
    <xf numFmtId="1" fontId="4" fillId="0" borderId="6" xfId="0" applyNumberFormat="1" applyFont="1" applyFill="1" applyBorder="1" applyAlignment="1">
      <alignment horizontal="center" vertical="center"/>
    </xf>
    <xf numFmtId="1" fontId="4" fillId="2" borderId="6" xfId="0" applyNumberFormat="1" applyFont="1" applyFill="1" applyBorder="1" applyAlignment="1">
      <alignment horizontal="center" vertical="center"/>
    </xf>
    <xf numFmtId="0" fontId="4" fillId="2" borderId="0" xfId="0" applyFont="1" applyFill="1" applyBorder="1" applyAlignment="1">
      <alignment vertical="center"/>
    </xf>
    <xf numFmtId="0" fontId="21" fillId="0" borderId="0" xfId="0" applyNumberFormat="1" applyFont="1" applyBorder="1" applyAlignment="1">
      <alignment horizontal="center"/>
    </xf>
    <xf numFmtId="38" fontId="4" fillId="2" borderId="0" xfId="0" applyNumberFormat="1" applyFont="1" applyFill="1" applyBorder="1" applyAlignment="1">
      <alignment horizontal="center" vertical="center"/>
    </xf>
    <xf numFmtId="172" fontId="4" fillId="0" borderId="0" xfId="0" applyNumberFormat="1" applyFont="1" applyFill="1" applyBorder="1" applyAlignment="1">
      <alignment horizontal="center" vertical="center" wrapText="1"/>
    </xf>
    <xf numFmtId="1" fontId="4" fillId="2" borderId="0" xfId="0" applyNumberFormat="1" applyFont="1" applyFill="1" applyBorder="1" applyAlignment="1">
      <alignment horizontal="center" vertical="center"/>
    </xf>
    <xf numFmtId="1" fontId="4" fillId="0" borderId="0" xfId="0" applyNumberFormat="1" applyFont="1" applyFill="1" applyBorder="1" applyAlignment="1">
      <alignment horizontal="center" vertical="center"/>
    </xf>
    <xf numFmtId="172" fontId="21" fillId="0" borderId="0" xfId="0" applyNumberFormat="1" applyFont="1" applyFill="1" applyBorder="1" applyAlignment="1">
      <alignment horizontal="center" vertical="center"/>
    </xf>
    <xf numFmtId="0" fontId="4" fillId="2" borderId="7" xfId="0" applyFont="1" applyFill="1" applyBorder="1" applyAlignment="1">
      <alignment vertical="center"/>
    </xf>
    <xf numFmtId="0" fontId="21" fillId="0" borderId="7" xfId="0" applyNumberFormat="1" applyFont="1" applyBorder="1" applyAlignment="1">
      <alignment horizontal="center"/>
    </xf>
    <xf numFmtId="1" fontId="4" fillId="2" borderId="7" xfId="0" applyNumberFormat="1" applyFont="1" applyFill="1" applyBorder="1" applyAlignment="1">
      <alignment horizontal="center" vertical="center"/>
    </xf>
    <xf numFmtId="172" fontId="21" fillId="0" borderId="7" xfId="0" applyNumberFormat="1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/>
    </xf>
    <xf numFmtId="1" fontId="4" fillId="0" borderId="7" xfId="0" applyNumberFormat="1" applyFont="1" applyFill="1" applyBorder="1" applyAlignment="1">
      <alignment horizontal="center"/>
    </xf>
    <xf numFmtId="172" fontId="21" fillId="0" borderId="3" xfId="0" applyNumberFormat="1" applyFont="1" applyFill="1" applyBorder="1" applyAlignment="1">
      <alignment horizontal="center" vertical="center"/>
    </xf>
    <xf numFmtId="1" fontId="4" fillId="2" borderId="7" xfId="0" applyNumberFormat="1" applyFont="1" applyFill="1" applyBorder="1" applyAlignment="1">
      <alignment horizontal="center"/>
    </xf>
    <xf numFmtId="0" fontId="4" fillId="0" borderId="0" xfId="0" applyNumberFormat="1" applyFont="1" applyAlignment="1">
      <alignment horizontal="center" vertical="center"/>
    </xf>
    <xf numFmtId="0" fontId="4" fillId="0" borderId="0" xfId="0" applyNumberFormat="1" applyFont="1" applyAlignment="1">
      <alignment vertical="center"/>
    </xf>
    <xf numFmtId="0" fontId="10" fillId="0" borderId="0" xfId="0" applyNumberFormat="1" applyFont="1" applyAlignment="1">
      <alignment vertical="center"/>
    </xf>
    <xf numFmtId="0" fontId="4" fillId="0" borderId="11" xfId="0" applyNumberFormat="1" applyFont="1" applyBorder="1" applyAlignment="1">
      <alignment horizontal="center" vertical="center"/>
    </xf>
    <xf numFmtId="0" fontId="4" fillId="0" borderId="11" xfId="0" applyNumberFormat="1" applyFont="1" applyBorder="1" applyAlignment="1">
      <alignment vertical="center"/>
    </xf>
    <xf numFmtId="0" fontId="4" fillId="0" borderId="12" xfId="0" applyNumberFormat="1" applyFont="1" applyBorder="1" applyAlignment="1">
      <alignment vertical="center"/>
    </xf>
    <xf numFmtId="0" fontId="4" fillId="0" borderId="6" xfId="0" applyNumberFormat="1" applyFont="1" applyBorder="1" applyAlignment="1">
      <alignment vertical="center"/>
    </xf>
    <xf numFmtId="0" fontId="4" fillId="0" borderId="2" xfId="0" applyNumberFormat="1" applyFont="1" applyBorder="1" applyAlignment="1">
      <alignment vertical="center"/>
    </xf>
    <xf numFmtId="0" fontId="4" fillId="0" borderId="3" xfId="0" applyNumberFormat="1" applyFont="1" applyBorder="1" applyAlignment="1">
      <alignment vertical="center"/>
    </xf>
    <xf numFmtId="0" fontId="4" fillId="0" borderId="15" xfId="0" applyNumberFormat="1" applyFont="1" applyBorder="1" applyAlignment="1">
      <alignment horizontal="center" vertical="center"/>
    </xf>
    <xf numFmtId="0" fontId="4" fillId="0" borderId="0" xfId="0" applyNumberFormat="1" applyFont="1" applyBorder="1" applyAlignment="1">
      <alignment vertical="center"/>
    </xf>
    <xf numFmtId="0" fontId="4" fillId="0" borderId="16" xfId="0" applyNumberFormat="1" applyFont="1" applyBorder="1" applyAlignment="1">
      <alignment vertical="center"/>
    </xf>
    <xf numFmtId="0" fontId="4" fillId="0" borderId="13" xfId="0" applyNumberFormat="1" applyFont="1" applyBorder="1" applyAlignment="1">
      <alignment vertical="center"/>
    </xf>
    <xf numFmtId="0" fontId="4" fillId="0" borderId="14" xfId="0" applyNumberFormat="1" applyFont="1" applyBorder="1" applyAlignment="1">
      <alignment vertical="center"/>
    </xf>
    <xf numFmtId="0" fontId="4" fillId="0" borderId="7" xfId="0" applyNumberFormat="1" applyFont="1" applyBorder="1" applyAlignment="1">
      <alignment vertical="center"/>
    </xf>
    <xf numFmtId="0" fontId="4" fillId="0" borderId="5" xfId="0" applyNumberFormat="1" applyFont="1" applyBorder="1" applyAlignment="1">
      <alignment horizontal="center" vertical="center"/>
    </xf>
    <xf numFmtId="0" fontId="4" fillId="0" borderId="8" xfId="0" applyNumberFormat="1" applyFont="1" applyBorder="1" applyAlignment="1">
      <alignment horizontal="center" vertical="center"/>
    </xf>
    <xf numFmtId="0" fontId="4" fillId="0" borderId="6" xfId="0" applyNumberFormat="1" applyFont="1" applyBorder="1" applyAlignment="1">
      <alignment horizontal="center" vertical="center"/>
    </xf>
    <xf numFmtId="1" fontId="4" fillId="0" borderId="6" xfId="0" applyNumberFormat="1" applyFont="1" applyBorder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  <xf numFmtId="0" fontId="4" fillId="0" borderId="0" xfId="0" applyNumberFormat="1" applyFont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/>
    </xf>
    <xf numFmtId="0" fontId="4" fillId="0" borderId="0" xfId="0" applyNumberFormat="1" applyFont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/>
    </xf>
    <xf numFmtId="0" fontId="20" fillId="0" borderId="0" xfId="0" applyFont="1"/>
    <xf numFmtId="0" fontId="20" fillId="0" borderId="7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 wrapText="1"/>
    </xf>
    <xf numFmtId="172" fontId="21" fillId="0" borderId="6" xfId="0" applyNumberFormat="1" applyFont="1" applyFill="1" applyBorder="1"/>
    <xf numFmtId="164" fontId="21" fillId="0" borderId="6" xfId="0" applyNumberFormat="1" applyFont="1" applyBorder="1"/>
    <xf numFmtId="172" fontId="21" fillId="0" borderId="6" xfId="0" applyNumberFormat="1" applyFont="1" applyBorder="1"/>
    <xf numFmtId="164" fontId="21" fillId="0" borderId="4" xfId="0" applyNumberFormat="1" applyFont="1" applyBorder="1"/>
    <xf numFmtId="0" fontId="21" fillId="0" borderId="11" xfId="0" applyFont="1" applyBorder="1" applyAlignment="1">
      <alignment horizontal="left" wrapText="1"/>
    </xf>
    <xf numFmtId="0" fontId="21" fillId="0" borderId="15" xfId="0" applyFont="1" applyBorder="1" applyAlignment="1">
      <alignment horizontal="left" wrapText="1"/>
    </xf>
    <xf numFmtId="172" fontId="21" fillId="0" borderId="0" xfId="0" applyNumberFormat="1" applyFont="1" applyBorder="1"/>
    <xf numFmtId="164" fontId="21" fillId="0" borderId="0" xfId="0" applyNumberFormat="1" applyFont="1" applyBorder="1"/>
    <xf numFmtId="0" fontId="21" fillId="0" borderId="15" xfId="0" applyFont="1" applyBorder="1" applyAlignment="1">
      <alignment horizontal="left"/>
    </xf>
    <xf numFmtId="0" fontId="21" fillId="0" borderId="13" xfId="0" applyFont="1" applyBorder="1" applyAlignment="1">
      <alignment horizontal="left" wrapText="1"/>
    </xf>
    <xf numFmtId="172" fontId="21" fillId="0" borderId="7" xfId="0" applyNumberFormat="1" applyFont="1" applyBorder="1"/>
    <xf numFmtId="164" fontId="21" fillId="0" borderId="7" xfId="0" applyNumberFormat="1" applyFont="1" applyBorder="1"/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6" xfId="0" applyFont="1" applyBorder="1"/>
    <xf numFmtId="0" fontId="11" fillId="0" borderId="6" xfId="0" applyFont="1" applyBorder="1" applyAlignment="1">
      <alignment vertical="center" wrapText="1"/>
    </xf>
    <xf numFmtId="0" fontId="11" fillId="0" borderId="0" xfId="0" applyFont="1" applyBorder="1" applyAlignment="1">
      <alignment horizontal="center" vertical="center" wrapText="1"/>
    </xf>
    <xf numFmtId="164" fontId="4" fillId="0" borderId="6" xfId="0" applyNumberFormat="1" applyFont="1" applyFill="1" applyBorder="1" applyAlignment="1">
      <alignment horizontal="center" vertical="center"/>
    </xf>
    <xf numFmtId="164" fontId="4" fillId="0" borderId="6" xfId="0" applyNumberFormat="1" applyFont="1" applyBorder="1" applyAlignment="1">
      <alignment horizontal="center" vertical="center"/>
    </xf>
    <xf numFmtId="164" fontId="4" fillId="0" borderId="0" xfId="0" applyNumberFormat="1" applyFont="1" applyFill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/>
    </xf>
    <xf numFmtId="164" fontId="4" fillId="4" borderId="0" xfId="0" applyNumberFormat="1" applyFont="1" applyFill="1" applyBorder="1" applyAlignment="1">
      <alignment horizontal="center" vertical="center"/>
    </xf>
    <xf numFmtId="164" fontId="4" fillId="2" borderId="0" xfId="0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left" vertical="center"/>
    </xf>
    <xf numFmtId="1" fontId="4" fillId="0" borderId="0" xfId="0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164" fontId="4" fillId="0" borderId="7" xfId="0" applyNumberFormat="1" applyFont="1" applyBorder="1" applyAlignment="1">
      <alignment horizontal="center" vertical="center"/>
    </xf>
    <xf numFmtId="164" fontId="4" fillId="0" borderId="7" xfId="0" applyNumberFormat="1" applyFont="1" applyFill="1" applyBorder="1" applyAlignment="1">
      <alignment horizontal="center" vertical="center"/>
    </xf>
    <xf numFmtId="14" fontId="9" fillId="0" borderId="0" xfId="0" applyNumberFormat="1" applyFont="1" applyAlignment="1">
      <alignment horizontal="left"/>
    </xf>
    <xf numFmtId="0" fontId="9" fillId="0" borderId="0" xfId="0" applyFont="1"/>
    <xf numFmtId="0" fontId="9" fillId="0" borderId="0" xfId="0" applyFont="1" applyAlignment="1">
      <alignment horizontal="center"/>
    </xf>
    <xf numFmtId="0" fontId="9" fillId="0" borderId="0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 wrapText="1"/>
    </xf>
    <xf numFmtId="164" fontId="9" fillId="0" borderId="0" xfId="0" applyNumberFormat="1" applyFont="1" applyFill="1" applyBorder="1" applyAlignment="1">
      <alignment horizontal="center" vertical="center"/>
    </xf>
    <xf numFmtId="164" fontId="9" fillId="2" borderId="0" xfId="0" applyNumberFormat="1" applyFont="1" applyFill="1" applyBorder="1" applyAlignment="1">
      <alignment horizontal="center" vertical="center"/>
    </xf>
    <xf numFmtId="0" fontId="12" fillId="0" borderId="0" xfId="0" applyFont="1" applyBorder="1" applyAlignment="1">
      <alignment horizontal="left" vertical="center" wrapText="1"/>
    </xf>
    <xf numFmtId="0" fontId="9" fillId="0" borderId="0" xfId="0" applyFont="1" applyBorder="1"/>
    <xf numFmtId="0" fontId="38" fillId="0" borderId="0" xfId="0" applyFont="1" applyBorder="1" applyAlignment="1">
      <alignment vertical="center" wrapText="1"/>
    </xf>
    <xf numFmtId="164" fontId="9" fillId="0" borderId="7" xfId="0" applyNumberFormat="1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left"/>
    </xf>
    <xf numFmtId="0" fontId="4" fillId="4" borderId="0" xfId="0" applyFont="1" applyFill="1" applyBorder="1" applyAlignment="1">
      <alignment horizontal="center"/>
    </xf>
    <xf numFmtId="164" fontId="4" fillId="4" borderId="0" xfId="0" applyNumberFormat="1" applyFont="1" applyFill="1" applyBorder="1" applyAlignment="1">
      <alignment horizontal="center"/>
    </xf>
    <xf numFmtId="0" fontId="10" fillId="4" borderId="1" xfId="0" applyFont="1" applyFill="1" applyBorder="1" applyAlignment="1">
      <alignment horizontal="left"/>
    </xf>
    <xf numFmtId="0" fontId="4" fillId="4" borderId="1" xfId="0" applyFont="1" applyFill="1" applyBorder="1" applyAlignment="1">
      <alignment horizontal="center" vertical="center" textRotation="90" wrapText="1"/>
    </xf>
    <xf numFmtId="0" fontId="4" fillId="4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textRotation="90" wrapText="1"/>
    </xf>
    <xf numFmtId="0" fontId="4" fillId="0" borderId="6" xfId="0" applyFont="1" applyBorder="1" applyAlignment="1">
      <alignment vertical="center"/>
    </xf>
    <xf numFmtId="0" fontId="16" fillId="0" borderId="6" xfId="0" applyFont="1" applyBorder="1"/>
    <xf numFmtId="0" fontId="4" fillId="0" borderId="6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164" fontId="4" fillId="2" borderId="6" xfId="0" applyNumberFormat="1" applyFont="1" applyFill="1" applyBorder="1" applyAlignment="1">
      <alignment horizontal="center" vertical="center"/>
    </xf>
    <xf numFmtId="0" fontId="16" fillId="0" borderId="0" xfId="0" applyFont="1" applyBorder="1"/>
    <xf numFmtId="0" fontId="4" fillId="0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16" fillId="4" borderId="0" xfId="0" applyFont="1" applyFill="1" applyAlignment="1">
      <alignment vertical="center"/>
    </xf>
    <xf numFmtId="0" fontId="4" fillId="4" borderId="0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1" fontId="4" fillId="0" borderId="7" xfId="0" applyNumberFormat="1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3" xfId="0" applyFont="1" applyFill="1" applyBorder="1" applyAlignment="1">
      <alignment horizontal="center" vertical="center"/>
    </xf>
    <xf numFmtId="164" fontId="4" fillId="2" borderId="7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textRotation="90" wrapText="1"/>
    </xf>
    <xf numFmtId="0" fontId="6" fillId="2" borderId="0" xfId="0" applyFont="1" applyFill="1" applyAlignment="1">
      <alignment horizontal="center"/>
    </xf>
    <xf numFmtId="0" fontId="4" fillId="2" borderId="0" xfId="0" applyFont="1" applyFill="1" applyAlignment="1">
      <alignment horizontal="left" vertical="center"/>
    </xf>
    <xf numFmtId="16" fontId="4" fillId="2" borderId="1" xfId="0" applyNumberFormat="1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39" fillId="0" borderId="0" xfId="0" applyFont="1" applyFill="1" applyAlignment="1">
      <alignment horizontal="left"/>
    </xf>
    <xf numFmtId="0" fontId="3" fillId="0" borderId="0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 vertical="center" textRotation="90" wrapText="1"/>
    </xf>
    <xf numFmtId="0" fontId="3" fillId="0" borderId="8" xfId="0" applyNumberFormat="1" applyFont="1" applyFill="1" applyBorder="1" applyAlignment="1">
      <alignment horizontal="center" vertical="center" wrapText="1"/>
    </xf>
    <xf numFmtId="14" fontId="4" fillId="0" borderId="0" xfId="0" applyNumberFormat="1" applyFont="1" applyFill="1" applyBorder="1" applyAlignment="1">
      <alignment horizontal="left" vertical="center"/>
    </xf>
    <xf numFmtId="0" fontId="4" fillId="0" borderId="8" xfId="0" applyFont="1" applyFill="1" applyBorder="1" applyAlignment="1">
      <alignment horizontal="left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8" xfId="0" applyNumberFormat="1" applyFont="1" applyFill="1" applyBorder="1" applyAlignment="1">
      <alignment horizontal="center" vertical="center" wrapText="1"/>
    </xf>
    <xf numFmtId="1" fontId="4" fillId="0" borderId="8" xfId="0" applyNumberFormat="1" applyFont="1" applyFill="1" applyBorder="1" applyAlignment="1">
      <alignment horizontal="center" vertical="center"/>
    </xf>
    <xf numFmtId="1" fontId="4" fillId="0" borderId="8" xfId="6" applyNumberFormat="1" applyFont="1" applyFill="1" applyBorder="1" applyAlignment="1">
      <alignment horizontal="center" vertical="center"/>
    </xf>
    <xf numFmtId="0" fontId="20" fillId="0" borderId="0" xfId="0" applyFont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left" vertical="center" wrapText="1"/>
    </xf>
    <xf numFmtId="164" fontId="20" fillId="0" borderId="8" xfId="0" applyNumberFormat="1" applyFont="1" applyBorder="1" applyAlignment="1">
      <alignment horizontal="center" vertical="center" wrapText="1"/>
    </xf>
    <xf numFmtId="173" fontId="2" fillId="0" borderId="8" xfId="0" applyNumberFormat="1" applyFont="1" applyBorder="1" applyAlignment="1">
      <alignment horizontal="center" vertical="center"/>
    </xf>
    <xf numFmtId="0" fontId="20" fillId="0" borderId="0" xfId="0" applyFont="1" applyAlignment="1">
      <alignment vertical="center" wrapText="1"/>
    </xf>
    <xf numFmtId="0" fontId="21" fillId="0" borderId="0" xfId="0" applyFont="1" applyBorder="1"/>
    <xf numFmtId="0" fontId="20" fillId="0" borderId="17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left" vertical="center" wrapText="1"/>
    </xf>
    <xf numFmtId="164" fontId="20" fillId="0" borderId="17" xfId="0" applyNumberFormat="1" applyFont="1" applyBorder="1" applyAlignment="1">
      <alignment horizontal="center" vertical="center" wrapText="1"/>
    </xf>
    <xf numFmtId="164" fontId="20" fillId="0" borderId="18" xfId="0" applyNumberFormat="1" applyFont="1" applyBorder="1" applyAlignment="1">
      <alignment horizontal="center" vertical="center" wrapText="1"/>
    </xf>
    <xf numFmtId="164" fontId="21" fillId="0" borderId="8" xfId="0" applyNumberFormat="1" applyFont="1" applyBorder="1" applyAlignment="1">
      <alignment horizontal="center" vertical="center" wrapText="1"/>
    </xf>
    <xf numFmtId="0" fontId="36" fillId="0" borderId="8" xfId="0" applyFont="1" applyBorder="1" applyAlignment="1">
      <alignment horizontal="left" vertical="center" wrapText="1"/>
    </xf>
    <xf numFmtId="164" fontId="42" fillId="0" borderId="17" xfId="0" applyNumberFormat="1" applyFont="1" applyBorder="1" applyAlignment="1">
      <alignment horizontal="center" vertical="center" wrapText="1"/>
    </xf>
    <xf numFmtId="164" fontId="42" fillId="0" borderId="18" xfId="0" applyNumberFormat="1" applyFont="1" applyBorder="1" applyAlignment="1">
      <alignment horizontal="center" vertical="center" wrapText="1"/>
    </xf>
    <xf numFmtId="164" fontId="36" fillId="0" borderId="8" xfId="0" applyNumberFormat="1" applyFont="1" applyBorder="1" applyAlignment="1">
      <alignment horizontal="center" vertical="center" wrapText="1"/>
    </xf>
    <xf numFmtId="0" fontId="21" fillId="0" borderId="8" xfId="0" applyFont="1" applyBorder="1" applyAlignment="1">
      <alignment horizontal="left" vertical="center" wrapText="1"/>
    </xf>
    <xf numFmtId="164" fontId="36" fillId="0" borderId="2" xfId="0" applyNumberFormat="1" applyFont="1" applyBorder="1" applyAlignment="1">
      <alignment horizontal="center" vertical="center" wrapText="1"/>
    </xf>
    <xf numFmtId="164" fontId="36" fillId="0" borderId="8" xfId="0" applyNumberFormat="1" applyFont="1" applyBorder="1" applyAlignment="1">
      <alignment horizontal="center" vertical="center"/>
    </xf>
    <xf numFmtId="164" fontId="36" fillId="0" borderId="2" xfId="0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vertical="center" wrapText="1"/>
    </xf>
    <xf numFmtId="1" fontId="4" fillId="0" borderId="8" xfId="0" applyNumberFormat="1" applyFont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" fontId="4" fillId="0" borderId="8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3" fillId="2" borderId="7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textRotation="90" wrapText="1"/>
    </xf>
    <xf numFmtId="0" fontId="4" fillId="2" borderId="0" xfId="0" applyFont="1" applyFill="1" applyBorder="1" applyAlignment="1">
      <alignment horizontal="center" vertical="center" textRotation="90" wrapText="1"/>
    </xf>
    <xf numFmtId="0" fontId="6" fillId="2" borderId="0" xfId="0" applyFont="1" applyFill="1" applyAlignment="1">
      <alignment horizontal="center"/>
    </xf>
    <xf numFmtId="0" fontId="4" fillId="2" borderId="8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1" fontId="2" fillId="2" borderId="0" xfId="0" applyNumberFormat="1" applyFont="1" applyFill="1" applyAlignment="1">
      <alignment horizontal="center"/>
    </xf>
    <xf numFmtId="1" fontId="2" fillId="2" borderId="1" xfId="0" applyNumberFormat="1" applyFont="1" applyFill="1" applyBorder="1" applyAlignment="1">
      <alignment horizontal="center" vertical="center" wrapText="1"/>
    </xf>
    <xf numFmtId="1" fontId="2" fillId="2" borderId="5" xfId="0" applyNumberFormat="1" applyFont="1" applyFill="1" applyBorder="1" applyAlignment="1">
      <alignment horizontal="center" vertical="center" wrapText="1"/>
    </xf>
    <xf numFmtId="1" fontId="2" fillId="2" borderId="10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9" fillId="0" borderId="2" xfId="0" applyFont="1" applyBorder="1" applyAlignment="1">
      <alignment horizontal="left" vertical="center"/>
    </xf>
    <xf numFmtId="0" fontId="19" fillId="0" borderId="4" xfId="0" applyFont="1" applyBorder="1" applyAlignment="1">
      <alignment horizontal="left" vertical="center"/>
    </xf>
    <xf numFmtId="0" fontId="18" fillId="0" borderId="2" xfId="0" applyFont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18" fillId="0" borderId="4" xfId="0" applyFont="1" applyBorder="1" applyAlignment="1">
      <alignment horizontal="left" vertical="center" wrapText="1"/>
    </xf>
    <xf numFmtId="0" fontId="19" fillId="0" borderId="2" xfId="0" applyFont="1" applyBorder="1" applyAlignment="1">
      <alignment horizontal="left" vertical="center" wrapText="1"/>
    </xf>
    <xf numFmtId="0" fontId="19" fillId="0" borderId="4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center" vertical="center" textRotation="90"/>
    </xf>
    <xf numFmtId="0" fontId="18" fillId="0" borderId="5" xfId="0" applyFont="1" applyBorder="1" applyAlignment="1">
      <alignment horizontal="center" vertical="center" textRotation="90"/>
    </xf>
    <xf numFmtId="0" fontId="18" fillId="0" borderId="10" xfId="0" applyFont="1" applyBorder="1" applyAlignment="1">
      <alignment horizontal="center" vertical="center" textRotation="90"/>
    </xf>
    <xf numFmtId="0" fontId="18" fillId="0" borderId="2" xfId="0" applyFont="1" applyBorder="1" applyAlignment="1">
      <alignment horizontal="left" vertical="center"/>
    </xf>
    <xf numFmtId="0" fontId="18" fillId="0" borderId="4" xfId="0" applyFont="1" applyBorder="1" applyAlignment="1">
      <alignment horizontal="left" vertical="center"/>
    </xf>
    <xf numFmtId="0" fontId="18" fillId="0" borderId="1" xfId="0" applyFont="1" applyBorder="1" applyAlignment="1">
      <alignment horizontal="center" vertical="center" textRotation="90" wrapText="1"/>
    </xf>
    <xf numFmtId="0" fontId="18" fillId="0" borderId="5" xfId="0" applyFont="1" applyBorder="1" applyAlignment="1">
      <alignment horizontal="center" vertical="center" textRotation="90" wrapText="1"/>
    </xf>
    <xf numFmtId="0" fontId="18" fillId="0" borderId="10" xfId="0" applyFont="1" applyBorder="1" applyAlignment="1">
      <alignment horizontal="center" vertical="center" textRotation="90" wrapText="1"/>
    </xf>
    <xf numFmtId="0" fontId="18" fillId="0" borderId="0" xfId="0" applyFont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21" fillId="0" borderId="7" xfId="0" applyFont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0" fontId="21" fillId="0" borderId="8" xfId="0" applyFont="1" applyFill="1" applyBorder="1" applyAlignment="1">
      <alignment horizontal="center" vertical="center" wrapText="1"/>
    </xf>
    <xf numFmtId="165" fontId="24" fillId="0" borderId="0" xfId="4" applyFont="1" applyFill="1" applyBorder="1" applyAlignment="1" applyProtection="1">
      <alignment horizontal="center" vertical="center"/>
      <protection locked="0"/>
    </xf>
    <xf numFmtId="2" fontId="25" fillId="5" borderId="6" xfId="5" applyNumberFormat="1" applyFont="1" applyFill="1" applyBorder="1" applyAlignment="1">
      <alignment horizontal="center" vertical="center"/>
    </xf>
    <xf numFmtId="2" fontId="25" fillId="5" borderId="9" xfId="5" applyNumberFormat="1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textRotation="90" wrapText="1"/>
    </xf>
    <xf numFmtId="0" fontId="3" fillId="0" borderId="8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1" fontId="6" fillId="2" borderId="0" xfId="0" applyNumberFormat="1" applyFont="1" applyFill="1" applyAlignment="1">
      <alignment horizontal="center"/>
    </xf>
    <xf numFmtId="1" fontId="4" fillId="2" borderId="8" xfId="0" applyNumberFormat="1" applyFont="1" applyFill="1" applyBorder="1" applyAlignment="1">
      <alignment horizontal="center" vertical="center" wrapText="1"/>
    </xf>
    <xf numFmtId="1" fontId="4" fillId="2" borderId="2" xfId="0" applyNumberFormat="1" applyFont="1" applyFill="1" applyBorder="1" applyAlignment="1">
      <alignment horizontal="center" vertical="center" wrapText="1"/>
    </xf>
    <xf numFmtId="1" fontId="4" fillId="2" borderId="4" xfId="0" applyNumberFormat="1" applyFont="1" applyFill="1" applyBorder="1" applyAlignment="1">
      <alignment horizontal="center" vertical="center" wrapText="1"/>
    </xf>
    <xf numFmtId="0" fontId="4" fillId="0" borderId="13" xfId="0" applyNumberFormat="1" applyFont="1" applyBorder="1" applyAlignment="1">
      <alignment horizontal="center" vertical="center"/>
    </xf>
    <xf numFmtId="0" fontId="4" fillId="0" borderId="14" xfId="0" applyNumberFormat="1" applyFont="1" applyBorder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0" fontId="4" fillId="0" borderId="7" xfId="0" applyNumberFormat="1" applyFont="1" applyBorder="1" applyAlignment="1">
      <alignment horizontal="center" vertical="center"/>
    </xf>
    <xf numFmtId="0" fontId="4" fillId="0" borderId="11" xfId="0" applyNumberFormat="1" applyFont="1" applyBorder="1" applyAlignment="1">
      <alignment horizontal="center" vertical="center"/>
    </xf>
    <xf numFmtId="0" fontId="4" fillId="0" borderId="12" xfId="0" applyNumberFormat="1" applyFont="1" applyBorder="1" applyAlignment="1">
      <alignment horizontal="center" vertical="center"/>
    </xf>
    <xf numFmtId="0" fontId="4" fillId="0" borderId="15" xfId="0" applyNumberFormat="1" applyFont="1" applyBorder="1" applyAlignment="1">
      <alignment horizontal="center" vertical="center"/>
    </xf>
    <xf numFmtId="0" fontId="4" fillId="0" borderId="16" xfId="0" applyNumberFormat="1" applyFont="1" applyBorder="1" applyAlignment="1">
      <alignment horizontal="center" vertical="center"/>
    </xf>
    <xf numFmtId="0" fontId="0" fillId="0" borderId="16" xfId="0" applyNumberFormat="1" applyBorder="1" applyAlignment="1">
      <alignment vertical="center"/>
    </xf>
    <xf numFmtId="0" fontId="4" fillId="0" borderId="11" xfId="0" applyNumberFormat="1" applyFont="1" applyBorder="1" applyAlignment="1">
      <alignment horizontal="center" vertical="center" wrapText="1"/>
    </xf>
    <xf numFmtId="0" fontId="4" fillId="0" borderId="12" xfId="0" applyNumberFormat="1" applyFont="1" applyBorder="1" applyAlignment="1">
      <alignment horizontal="center" vertical="center" wrapText="1"/>
    </xf>
    <xf numFmtId="0" fontId="4" fillId="0" borderId="13" xfId="0" applyNumberFormat="1" applyFont="1" applyBorder="1" applyAlignment="1">
      <alignment horizontal="center" vertical="center" wrapText="1"/>
    </xf>
    <xf numFmtId="0" fontId="4" fillId="0" borderId="14" xfId="0" applyNumberFormat="1" applyFont="1" applyBorder="1" applyAlignment="1">
      <alignment horizontal="center" vertical="center" wrapText="1"/>
    </xf>
    <xf numFmtId="0" fontId="34" fillId="0" borderId="1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/>
    </xf>
    <xf numFmtId="0" fontId="36" fillId="0" borderId="11" xfId="0" applyFont="1" applyBorder="1" applyAlignment="1">
      <alignment horizontal="center"/>
    </xf>
    <xf numFmtId="0" fontId="36" fillId="0" borderId="6" xfId="0" applyFont="1" applyBorder="1" applyAlignment="1">
      <alignment horizontal="center"/>
    </xf>
    <xf numFmtId="0" fontId="21" fillId="0" borderId="6" xfId="0" applyFont="1" applyBorder="1" applyAlignment="1">
      <alignment horizontal="center" vertical="center" textRotation="255" wrapText="1"/>
    </xf>
    <xf numFmtId="0" fontId="21" fillId="0" borderId="0" xfId="0" applyFont="1" applyBorder="1" applyAlignment="1">
      <alignment horizontal="center" vertical="center" textRotation="255" wrapText="1"/>
    </xf>
    <xf numFmtId="0" fontId="21" fillId="0" borderId="7" xfId="0" applyFont="1" applyBorder="1" applyAlignment="1">
      <alignment horizontal="center" vertical="center" textRotation="255" wrapText="1"/>
    </xf>
    <xf numFmtId="0" fontId="20" fillId="0" borderId="0" xfId="0" applyFont="1" applyBorder="1" applyAlignment="1">
      <alignment horizontal="center" vertical="center"/>
    </xf>
    <xf numFmtId="0" fontId="21" fillId="0" borderId="8" xfId="0" applyFont="1" applyBorder="1" applyAlignment="1">
      <alignment horizontal="center"/>
    </xf>
    <xf numFmtId="0" fontId="21" fillId="0" borderId="1" xfId="0" applyFont="1" applyBorder="1" applyAlignment="1">
      <alignment horizontal="center"/>
    </xf>
    <xf numFmtId="14" fontId="21" fillId="0" borderId="2" xfId="0" applyNumberFormat="1" applyFont="1" applyBorder="1" applyAlignment="1">
      <alignment horizontal="center"/>
    </xf>
    <xf numFmtId="14" fontId="21" fillId="0" borderId="4" xfId="0" applyNumberFormat="1" applyFont="1" applyBorder="1" applyAlignment="1">
      <alignment horizontal="center"/>
    </xf>
    <xf numFmtId="14" fontId="21" fillId="0" borderId="8" xfId="0" applyNumberFormat="1" applyFont="1" applyFill="1" applyBorder="1" applyAlignment="1">
      <alignment horizontal="center"/>
    </xf>
    <xf numFmtId="0" fontId="21" fillId="0" borderId="8" xfId="0" applyFont="1" applyFill="1" applyBorder="1" applyAlignment="1">
      <alignment horizontal="center"/>
    </xf>
    <xf numFmtId="0" fontId="11" fillId="0" borderId="0" xfId="0" applyFont="1" applyBorder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left" vertical="center" wrapText="1"/>
    </xf>
    <xf numFmtId="0" fontId="16" fillId="0" borderId="8" xfId="0" applyFont="1" applyBorder="1" applyAlignment="1"/>
    <xf numFmtId="0" fontId="16" fillId="0" borderId="1" xfId="0" applyFont="1" applyBorder="1" applyAlignment="1"/>
    <xf numFmtId="0" fontId="4" fillId="0" borderId="10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left" vertical="center" wrapText="1"/>
    </xf>
    <xf numFmtId="0" fontId="38" fillId="0" borderId="7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38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textRotation="90" wrapText="1"/>
    </xf>
    <xf numFmtId="0" fontId="4" fillId="0" borderId="5" xfId="0" applyFont="1" applyFill="1" applyBorder="1" applyAlignment="1">
      <alignment horizontal="center" vertical="center" textRotation="90" wrapText="1"/>
    </xf>
    <xf numFmtId="0" fontId="4" fillId="2" borderId="1" xfId="0" applyFont="1" applyFill="1" applyBorder="1" applyAlignment="1">
      <alignment horizontal="center" vertical="center" textRotation="90" wrapText="1"/>
    </xf>
    <xf numFmtId="0" fontId="4" fillId="2" borderId="5" xfId="0" applyFont="1" applyFill="1" applyBorder="1" applyAlignment="1">
      <alignment horizontal="center" vertical="center" textRotation="90" wrapText="1"/>
    </xf>
    <xf numFmtId="0" fontId="3" fillId="4" borderId="1" xfId="0" applyFont="1" applyFill="1" applyBorder="1" applyAlignment="1">
      <alignment horizontal="center" vertical="center" textRotation="90" wrapText="1"/>
    </xf>
    <xf numFmtId="0" fontId="3" fillId="4" borderId="5" xfId="0" applyFont="1" applyFill="1" applyBorder="1" applyAlignment="1">
      <alignment horizontal="center" vertical="center" textRotation="90" wrapText="1"/>
    </xf>
    <xf numFmtId="0" fontId="4" fillId="4" borderId="11" xfId="0" applyFont="1" applyFill="1" applyBorder="1" applyAlignment="1">
      <alignment horizontal="center" vertical="center" textRotation="90" wrapText="1"/>
    </xf>
    <xf numFmtId="0" fontId="4" fillId="4" borderId="15" xfId="0" applyFont="1" applyFill="1" applyBorder="1" applyAlignment="1">
      <alignment horizontal="center" vertical="center" textRotation="90" wrapText="1"/>
    </xf>
    <xf numFmtId="0" fontId="4" fillId="4" borderId="8" xfId="0" applyFont="1" applyFill="1" applyBorder="1" applyAlignment="1">
      <alignment horizontal="center" textRotation="90"/>
    </xf>
    <xf numFmtId="0" fontId="4" fillId="4" borderId="1" xfId="0" applyFont="1" applyFill="1" applyBorder="1" applyAlignment="1">
      <alignment horizontal="center" textRotation="90"/>
    </xf>
    <xf numFmtId="0" fontId="3" fillId="0" borderId="12" xfId="0" applyFont="1" applyFill="1" applyBorder="1" applyAlignment="1">
      <alignment horizontal="center" vertical="center" textRotation="90" wrapText="1"/>
    </xf>
    <xf numFmtId="0" fontId="3" fillId="0" borderId="16" xfId="0" applyFont="1" applyFill="1" applyBorder="1" applyAlignment="1">
      <alignment horizontal="center" vertical="center" textRotation="90" wrapText="1"/>
    </xf>
    <xf numFmtId="0" fontId="6" fillId="4" borderId="0" xfId="0" applyFont="1" applyFill="1" applyBorder="1" applyAlignment="1">
      <alignment horizontal="center"/>
    </xf>
    <xf numFmtId="0" fontId="4" fillId="4" borderId="8" xfId="0" applyFont="1" applyFill="1" applyBorder="1" applyAlignment="1">
      <alignment horizontal="center" vertical="center" textRotation="90" wrapText="1"/>
    </xf>
    <xf numFmtId="164" fontId="4" fillId="4" borderId="1" xfId="0" applyNumberFormat="1" applyFont="1" applyFill="1" applyBorder="1" applyAlignment="1">
      <alignment horizontal="center" vertical="center" textRotation="90" wrapText="1"/>
    </xf>
    <xf numFmtId="164" fontId="4" fillId="4" borderId="5" xfId="0" applyNumberFormat="1" applyFont="1" applyFill="1" applyBorder="1" applyAlignment="1">
      <alignment horizontal="center" vertical="center" textRotation="90" wrapText="1"/>
    </xf>
    <xf numFmtId="0" fontId="4" fillId="2" borderId="0" xfId="0" applyFont="1" applyFill="1" applyBorder="1" applyAlignment="1">
      <alignment horizontal="center" textRotation="1"/>
    </xf>
    <xf numFmtId="0" fontId="4" fillId="2" borderId="0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 textRotation="90"/>
    </xf>
    <xf numFmtId="0" fontId="3" fillId="0" borderId="8" xfId="0" applyFont="1" applyFill="1" applyBorder="1" applyAlignment="1">
      <alignment horizontal="center" vertical="center" textRotation="90" wrapText="1"/>
    </xf>
    <xf numFmtId="0" fontId="3" fillId="0" borderId="8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/>
    <xf numFmtId="0" fontId="0" fillId="0" borderId="8" xfId="0" applyBorder="1" applyAlignment="1">
      <alignment horizontal="center" vertical="center" textRotation="90" wrapText="1"/>
    </xf>
    <xf numFmtId="0" fontId="40" fillId="0" borderId="8" xfId="0" applyFont="1" applyFill="1" applyBorder="1" applyAlignment="1">
      <alignment horizontal="center" vertical="center" textRotation="90" wrapText="1"/>
    </xf>
    <xf numFmtId="0" fontId="4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7" xfId="0" applyFont="1" applyBorder="1" applyAlignment="1">
      <alignment horizontal="right" vertical="center" wrapText="1"/>
    </xf>
    <xf numFmtId="0" fontId="41" fillId="0" borderId="0" xfId="0" applyFont="1" applyAlignment="1">
      <alignment horizontal="center" wrapText="1"/>
    </xf>
    <xf numFmtId="0" fontId="36" fillId="0" borderId="2" xfId="0" applyFont="1" applyBorder="1" applyAlignment="1">
      <alignment horizontal="center" vertical="center" wrapText="1"/>
    </xf>
    <xf numFmtId="0" fontId="36" fillId="0" borderId="4" xfId="0" applyFont="1" applyBorder="1" applyAlignment="1">
      <alignment horizontal="center" vertical="center" wrapText="1"/>
    </xf>
  </cellXfs>
  <cellStyles count="7">
    <cellStyle name="Comma" xfId="2" builtinId="3"/>
    <cellStyle name="Normal" xfId="0" builtinId="0"/>
    <cellStyle name="Normal 2" xfId="3"/>
    <cellStyle name="Normal 6" xfId="6"/>
    <cellStyle name="Normal_AR-00-01" xfId="4"/>
    <cellStyle name="Normal_UB2000-12" xfId="5"/>
    <cellStyle name="RowLevel_3" xfId="1" builtinId="1" iLevel="2"/>
  </cellStyles>
  <dxfs count="7"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topLeftCell="A4" workbookViewId="0">
      <selection activeCell="I7" sqref="I7"/>
    </sheetView>
  </sheetViews>
  <sheetFormatPr defaultRowHeight="15"/>
  <sheetData>
    <row r="1" spans="1:7">
      <c r="A1" s="1" t="s">
        <v>0</v>
      </c>
      <c r="B1" s="1"/>
      <c r="C1" s="1"/>
      <c r="D1" s="1"/>
      <c r="E1" s="1"/>
      <c r="F1" s="1"/>
      <c r="G1" s="1"/>
    </row>
    <row r="2" spans="1:7" ht="22.5">
      <c r="A2" s="2" t="s">
        <v>1</v>
      </c>
      <c r="B2" s="3"/>
      <c r="C2" s="4"/>
      <c r="D2" s="4"/>
      <c r="E2" s="5" t="s">
        <v>2</v>
      </c>
      <c r="F2" s="3"/>
      <c r="G2" s="4"/>
    </row>
    <row r="3" spans="1:7">
      <c r="A3" s="349" t="s">
        <v>3</v>
      </c>
      <c r="B3" s="351" t="s">
        <v>4</v>
      </c>
      <c r="C3" s="6" t="s">
        <v>5</v>
      </c>
      <c r="D3" s="353" t="s">
        <v>6</v>
      </c>
      <c r="E3" s="354"/>
      <c r="F3" s="355"/>
      <c r="G3" s="6" t="s">
        <v>7</v>
      </c>
    </row>
    <row r="4" spans="1:7">
      <c r="A4" s="350"/>
      <c r="B4" s="352"/>
      <c r="C4" s="7" t="s">
        <v>8</v>
      </c>
      <c r="D4" s="6" t="s">
        <v>9</v>
      </c>
      <c r="E4" s="6" t="s">
        <v>10</v>
      </c>
      <c r="F4" s="6" t="s">
        <v>11</v>
      </c>
      <c r="G4" s="7" t="s">
        <v>11</v>
      </c>
    </row>
    <row r="5" spans="1:7" ht="33.75">
      <c r="A5" s="8" t="s">
        <v>12</v>
      </c>
      <c r="B5" s="9">
        <v>1</v>
      </c>
      <c r="C5" s="10">
        <v>9289134.5</v>
      </c>
      <c r="D5" s="10">
        <f>SUM(D6+D28+D29)</f>
        <v>9581345.7000000011</v>
      </c>
      <c r="E5" s="10">
        <f>SUM(E6+E28+E29)</f>
        <v>9910617.5500000007</v>
      </c>
      <c r="F5" s="10">
        <f>(E5/D5)*100</f>
        <v>103.43659294121909</v>
      </c>
      <c r="G5" s="10">
        <f t="shared" ref="G5:G20" si="0">(E5/C5)*100</f>
        <v>106.69043009335262</v>
      </c>
    </row>
    <row r="6" spans="1:7" ht="33.75">
      <c r="A6" s="11" t="s">
        <v>13</v>
      </c>
      <c r="B6" s="12">
        <v>2</v>
      </c>
      <c r="C6" s="13">
        <v>780162.1</v>
      </c>
      <c r="D6" s="13">
        <f>D7+D25</f>
        <v>744191.8</v>
      </c>
      <c r="E6" s="13">
        <f>E7+E25</f>
        <v>917612.15</v>
      </c>
      <c r="F6" s="13">
        <f>(E6/D6)*100</f>
        <v>123.30317936854452</v>
      </c>
      <c r="G6" s="13">
        <f t="shared" si="0"/>
        <v>117.61813987118832</v>
      </c>
    </row>
    <row r="7" spans="1:7" ht="33.75">
      <c r="A7" s="11" t="s">
        <v>14</v>
      </c>
      <c r="B7" s="12">
        <v>3</v>
      </c>
      <c r="C7" s="13">
        <v>699779.5</v>
      </c>
      <c r="D7" s="13">
        <f>SUM(D8+D15+D16+D17)</f>
        <v>674712.10000000009</v>
      </c>
      <c r="E7" s="13">
        <f>SUM(E8+E15+E16+E17)</f>
        <v>832699.05</v>
      </c>
      <c r="F7" s="13">
        <f>(E7/D7)*100</f>
        <v>123.41546120189632</v>
      </c>
      <c r="G7" s="13">
        <f t="shared" si="0"/>
        <v>118.99449040733545</v>
      </c>
    </row>
    <row r="8" spans="1:7" ht="45">
      <c r="A8" s="11" t="s">
        <v>15</v>
      </c>
      <c r="B8" s="12">
        <v>4</v>
      </c>
      <c r="C8" s="13">
        <v>637067.69999999995</v>
      </c>
      <c r="D8" s="13">
        <f>SUM(D9:D14)</f>
        <v>606424.30000000005</v>
      </c>
      <c r="E8" s="13">
        <f>SUM(E9:E14)</f>
        <v>773004.80000000005</v>
      </c>
      <c r="F8" s="13">
        <f>(E8/D8)*100</f>
        <v>127.4692983114298</v>
      </c>
      <c r="G8" s="13">
        <f t="shared" si="0"/>
        <v>121.33793629782205</v>
      </c>
    </row>
    <row r="9" spans="1:7" ht="67.5">
      <c r="A9" s="14" t="s">
        <v>16</v>
      </c>
      <c r="B9" s="15"/>
      <c r="C9" s="16">
        <v>567167</v>
      </c>
      <c r="D9" s="16">
        <v>614235.80000000005</v>
      </c>
      <c r="E9" s="16">
        <v>700256.3</v>
      </c>
      <c r="F9" s="16">
        <f>(E9/D9)*100</f>
        <v>114.00447515432998</v>
      </c>
      <c r="G9" s="16">
        <f t="shared" si="0"/>
        <v>123.46562828937509</v>
      </c>
    </row>
    <row r="10" spans="1:7" ht="67.5">
      <c r="A10" s="14" t="s">
        <v>17</v>
      </c>
      <c r="B10" s="15"/>
      <c r="C10" s="16">
        <v>0</v>
      </c>
      <c r="D10" s="16">
        <v>-100000</v>
      </c>
      <c r="E10" s="16">
        <v>0</v>
      </c>
      <c r="F10" s="16">
        <v>0</v>
      </c>
      <c r="G10" s="16">
        <v>0</v>
      </c>
    </row>
    <row r="11" spans="1:7" ht="45">
      <c r="A11" s="17" t="s">
        <v>18</v>
      </c>
      <c r="B11" s="15">
        <v>5</v>
      </c>
      <c r="C11" s="16">
        <v>0</v>
      </c>
      <c r="D11" s="16">
        <v>0</v>
      </c>
      <c r="E11" s="16">
        <v>0</v>
      </c>
      <c r="F11" s="16">
        <v>0</v>
      </c>
      <c r="G11" s="16">
        <v>0</v>
      </c>
    </row>
    <row r="12" spans="1:7" ht="45">
      <c r="A12" s="17" t="s">
        <v>19</v>
      </c>
      <c r="B12" s="15">
        <v>6</v>
      </c>
      <c r="C12" s="16">
        <v>0</v>
      </c>
      <c r="D12" s="16">
        <v>34500</v>
      </c>
      <c r="E12" s="16">
        <v>16391</v>
      </c>
      <c r="F12" s="16">
        <v>0</v>
      </c>
      <c r="G12" s="16">
        <v>0</v>
      </c>
    </row>
    <row r="13" spans="1:7" ht="56.25">
      <c r="A13" s="17" t="s">
        <v>20</v>
      </c>
      <c r="B13" s="15">
        <v>7</v>
      </c>
      <c r="C13" s="16">
        <v>69900.7</v>
      </c>
      <c r="D13" s="16">
        <v>57688.5</v>
      </c>
      <c r="E13" s="16">
        <v>56357.5</v>
      </c>
      <c r="F13" s="16">
        <f>(E13/D13)*100</f>
        <v>97.692781056883078</v>
      </c>
      <c r="G13" s="16">
        <f t="shared" si="0"/>
        <v>80.625086730175809</v>
      </c>
    </row>
    <row r="14" spans="1:7" ht="33.75">
      <c r="A14" s="17" t="s">
        <v>21</v>
      </c>
      <c r="B14" s="15">
        <v>8</v>
      </c>
      <c r="C14" s="16">
        <v>0</v>
      </c>
      <c r="D14" s="16">
        <v>0</v>
      </c>
      <c r="E14" s="16">
        <v>0</v>
      </c>
      <c r="F14" s="16">
        <v>0</v>
      </c>
      <c r="G14" s="16">
        <v>0</v>
      </c>
    </row>
    <row r="15" spans="1:7" ht="67.5">
      <c r="A15" s="18" t="s">
        <v>22</v>
      </c>
      <c r="B15" s="12">
        <v>9</v>
      </c>
      <c r="C15" s="13">
        <v>12704.2</v>
      </c>
      <c r="D15" s="13">
        <v>12044</v>
      </c>
      <c r="E15" s="13">
        <v>3234.9</v>
      </c>
      <c r="F15" s="13">
        <f>(E15/D15)*100</f>
        <v>26.859016937894388</v>
      </c>
      <c r="G15" s="13">
        <f>(E15/C15)*100</f>
        <v>25.46323263172809</v>
      </c>
    </row>
    <row r="16" spans="1:7" ht="33.75">
      <c r="A16" s="18" t="s">
        <v>23</v>
      </c>
      <c r="B16" s="12">
        <v>12</v>
      </c>
      <c r="C16" s="13">
        <v>3627.9</v>
      </c>
      <c r="D16" s="13">
        <v>100</v>
      </c>
      <c r="E16" s="13">
        <v>4815.45</v>
      </c>
      <c r="F16" s="13">
        <v>0</v>
      </c>
      <c r="G16" s="13">
        <f t="shared" si="0"/>
        <v>132.73381294964028</v>
      </c>
    </row>
    <row r="17" spans="1:7" ht="22.5">
      <c r="A17" s="18" t="s">
        <v>24</v>
      </c>
      <c r="B17" s="12">
        <v>13</v>
      </c>
      <c r="C17" s="19">
        <v>46379.7</v>
      </c>
      <c r="D17" s="19">
        <f>SUM(D18:D24)</f>
        <v>56143.8</v>
      </c>
      <c r="E17" s="19">
        <f>SUM(E18:E24)</f>
        <v>51643.9</v>
      </c>
      <c r="F17" s="13">
        <f>(E17/D17)*100</f>
        <v>91.9850455437644</v>
      </c>
      <c r="G17" s="13">
        <f t="shared" si="0"/>
        <v>111.3502243438401</v>
      </c>
    </row>
    <row r="18" spans="1:7" ht="22.5">
      <c r="A18" s="20" t="s">
        <v>25</v>
      </c>
      <c r="B18" s="21">
        <v>14</v>
      </c>
      <c r="C18" s="22">
        <v>16649.099999999999</v>
      </c>
      <c r="D18" s="22">
        <v>12448</v>
      </c>
      <c r="E18" s="22">
        <v>15127.2</v>
      </c>
      <c r="F18" s="22">
        <f>(E18/D18)*100</f>
        <v>121.52313624678663</v>
      </c>
      <c r="G18" s="22">
        <f t="shared" si="0"/>
        <v>90.858965349478353</v>
      </c>
    </row>
    <row r="19" spans="1:7" ht="33.75">
      <c r="A19" s="20" t="s">
        <v>26</v>
      </c>
      <c r="B19" s="21">
        <v>15</v>
      </c>
      <c r="C19" s="22">
        <v>3151.6</v>
      </c>
      <c r="D19" s="4">
        <v>100</v>
      </c>
      <c r="E19" s="4">
        <v>1744</v>
      </c>
      <c r="F19" s="22">
        <v>0</v>
      </c>
      <c r="G19" s="22">
        <f>(E22/C19)*100</f>
        <v>218.76507170960781</v>
      </c>
    </row>
    <row r="20" spans="1:7" ht="33.75">
      <c r="A20" s="20" t="s">
        <v>27</v>
      </c>
      <c r="B20" s="21">
        <v>16</v>
      </c>
      <c r="C20" s="22">
        <v>241123.1</v>
      </c>
      <c r="D20" s="22">
        <v>29805.8</v>
      </c>
      <c r="E20" s="22">
        <v>25932.3</v>
      </c>
      <c r="F20" s="22">
        <f>(E20/D20)*100</f>
        <v>87.004207234833487</v>
      </c>
      <c r="G20" s="22">
        <f t="shared" si="0"/>
        <v>10.754797031060068</v>
      </c>
    </row>
    <row r="21" spans="1:7" ht="33.75">
      <c r="A21" s="20" t="s">
        <v>28</v>
      </c>
      <c r="B21" s="21">
        <v>17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</row>
    <row r="22" spans="1:7" ht="22.5">
      <c r="A22" s="20" t="s">
        <v>29</v>
      </c>
      <c r="B22" s="21">
        <v>18</v>
      </c>
      <c r="C22" s="22">
        <v>479</v>
      </c>
      <c r="D22" s="22">
        <v>1525</v>
      </c>
      <c r="E22" s="22">
        <v>6894.6</v>
      </c>
      <c r="F22" s="22">
        <v>0</v>
      </c>
      <c r="G22" s="22">
        <v>0</v>
      </c>
    </row>
    <row r="23" spans="1:7" ht="33.75">
      <c r="A23" s="20" t="s">
        <v>30</v>
      </c>
      <c r="B23" s="21">
        <v>19</v>
      </c>
      <c r="C23" s="22">
        <v>0</v>
      </c>
      <c r="D23" s="22">
        <v>0</v>
      </c>
      <c r="E23" s="22">
        <v>0</v>
      </c>
      <c r="F23" s="22">
        <v>0</v>
      </c>
      <c r="G23" s="22">
        <v>0</v>
      </c>
    </row>
    <row r="24" spans="1:7">
      <c r="A24" s="17" t="s">
        <v>31</v>
      </c>
      <c r="B24" s="15">
        <v>20</v>
      </c>
      <c r="C24" s="16">
        <v>1976.9</v>
      </c>
      <c r="D24" s="16">
        <v>12265</v>
      </c>
      <c r="E24" s="16">
        <v>1945.8</v>
      </c>
      <c r="F24" s="22">
        <f>(E24/D24)*100</f>
        <v>15.864655523848349</v>
      </c>
      <c r="G24" s="22">
        <v>0</v>
      </c>
    </row>
    <row r="25" spans="1:7" ht="33.75">
      <c r="A25" s="18" t="s">
        <v>32</v>
      </c>
      <c r="B25" s="12">
        <v>19</v>
      </c>
      <c r="C25" s="13">
        <v>80382.600000000006</v>
      </c>
      <c r="D25" s="13">
        <f>SUM(D26:D27)</f>
        <v>69479.7</v>
      </c>
      <c r="E25" s="13">
        <f>SUM(E26:E27)</f>
        <v>84913.1</v>
      </c>
      <c r="F25" s="13">
        <f>(E25/D25)*100</f>
        <v>122.21281899605209</v>
      </c>
      <c r="G25" s="13">
        <f>(E25/C25)*100</f>
        <v>105.6361700168942</v>
      </c>
    </row>
    <row r="26" spans="1:7" ht="56.25">
      <c r="A26" s="20" t="s">
        <v>33</v>
      </c>
      <c r="B26" s="21">
        <v>22</v>
      </c>
      <c r="C26" s="22">
        <v>57518.9</v>
      </c>
      <c r="D26" s="22">
        <v>34204.699999999997</v>
      </c>
      <c r="E26" s="22">
        <v>50508.800000000003</v>
      </c>
      <c r="F26" s="16">
        <v>0</v>
      </c>
      <c r="G26" s="22">
        <v>0</v>
      </c>
    </row>
    <row r="27" spans="1:7" ht="45">
      <c r="A27" s="17" t="s">
        <v>34</v>
      </c>
      <c r="B27" s="15">
        <v>23</v>
      </c>
      <c r="C27" s="22">
        <v>22863.7</v>
      </c>
      <c r="D27" s="16">
        <v>35275</v>
      </c>
      <c r="E27" s="22">
        <v>34404.300000000003</v>
      </c>
      <c r="F27" s="22">
        <f>(E27/D27)*100</f>
        <v>97.531679659815737</v>
      </c>
      <c r="G27" s="22">
        <f>(E27/C27)*100</f>
        <v>150.4756447993982</v>
      </c>
    </row>
    <row r="28" spans="1:7" ht="33.75">
      <c r="A28" s="17" t="s">
        <v>35</v>
      </c>
      <c r="B28" s="15">
        <v>24</v>
      </c>
      <c r="C28" s="16">
        <v>105604.1</v>
      </c>
      <c r="D28" s="16">
        <v>0</v>
      </c>
      <c r="E28" s="16">
        <v>0</v>
      </c>
      <c r="F28" s="22">
        <v>0</v>
      </c>
      <c r="G28" s="22">
        <f>(E28/C28)*100</f>
        <v>0</v>
      </c>
    </row>
    <row r="29" spans="1:7" ht="22.5">
      <c r="A29" s="18" t="s">
        <v>36</v>
      </c>
      <c r="B29" s="12">
        <v>26</v>
      </c>
      <c r="C29" s="13">
        <v>8403368.3000000007</v>
      </c>
      <c r="D29" s="13">
        <f>SUM(D30:D32)</f>
        <v>8837153.9000000004</v>
      </c>
      <c r="E29" s="13">
        <f>SUM(E30:E32)</f>
        <v>8993005.4000000004</v>
      </c>
      <c r="F29" s="13">
        <f t="shared" ref="F29:F36" si="1">(E29/D29)*100</f>
        <v>101.76359381949882</v>
      </c>
      <c r="G29" s="13">
        <f t="shared" ref="G29:G36" si="2">(E29/C29)*100</f>
        <v>107.01667568229753</v>
      </c>
    </row>
    <row r="30" spans="1:7" ht="56.25">
      <c r="A30" s="20" t="s">
        <v>37</v>
      </c>
      <c r="B30" s="21">
        <v>28</v>
      </c>
      <c r="C30" s="22">
        <v>2468100</v>
      </c>
      <c r="D30" s="22">
        <v>2335220.9</v>
      </c>
      <c r="E30" s="22">
        <v>2335220.9</v>
      </c>
      <c r="F30" s="22">
        <f t="shared" si="1"/>
        <v>100</v>
      </c>
      <c r="G30" s="22">
        <f t="shared" si="2"/>
        <v>94.61613791985738</v>
      </c>
    </row>
    <row r="31" spans="1:7" ht="67.5">
      <c r="A31" s="20" t="s">
        <v>38</v>
      </c>
      <c r="B31" s="21"/>
      <c r="C31" s="22">
        <v>5306973.7</v>
      </c>
      <c r="D31" s="22">
        <v>5921333</v>
      </c>
      <c r="E31" s="22">
        <v>5866517</v>
      </c>
      <c r="F31" s="22">
        <v>0</v>
      </c>
      <c r="G31" s="22">
        <v>0</v>
      </c>
    </row>
    <row r="32" spans="1:7" ht="90">
      <c r="A32" s="20" t="s">
        <v>39</v>
      </c>
      <c r="B32" s="21"/>
      <c r="C32" s="22">
        <v>628294.6</v>
      </c>
      <c r="D32" s="22">
        <v>580600</v>
      </c>
      <c r="E32" s="23">
        <v>791267.5</v>
      </c>
      <c r="F32" s="22">
        <v>0</v>
      </c>
      <c r="G32" s="22">
        <v>0</v>
      </c>
    </row>
    <row r="33" spans="1:7" ht="56.25">
      <c r="A33" s="20" t="s">
        <v>40</v>
      </c>
      <c r="B33" s="21"/>
      <c r="C33" s="22">
        <v>0</v>
      </c>
      <c r="D33" s="22">
        <v>0</v>
      </c>
      <c r="E33" s="22">
        <v>0</v>
      </c>
      <c r="F33" s="22">
        <v>0</v>
      </c>
      <c r="G33" s="22">
        <v>0</v>
      </c>
    </row>
    <row r="34" spans="1:7" ht="67.5">
      <c r="A34" s="18" t="s">
        <v>41</v>
      </c>
      <c r="B34" s="12">
        <v>29</v>
      </c>
      <c r="C34" s="13">
        <v>885766.2</v>
      </c>
      <c r="D34" s="13">
        <f>D5-D29</f>
        <v>744191.80000000075</v>
      </c>
      <c r="E34" s="13">
        <f>E5-E29</f>
        <v>917612.15000000037</v>
      </c>
      <c r="F34" s="13">
        <f t="shared" si="1"/>
        <v>123.30317936854442</v>
      </c>
      <c r="G34" s="13">
        <f t="shared" si="2"/>
        <v>103.59529975291453</v>
      </c>
    </row>
    <row r="35" spans="1:7" ht="56.25">
      <c r="A35" s="20" t="s">
        <v>42</v>
      </c>
      <c r="B35" s="21">
        <v>30</v>
      </c>
      <c r="C35" s="16">
        <v>510302.5</v>
      </c>
      <c r="D35" s="24">
        <v>316972</v>
      </c>
      <c r="E35" s="24">
        <v>356525.82655999996</v>
      </c>
      <c r="F35" s="22">
        <f t="shared" si="1"/>
        <v>112.47865002586978</v>
      </c>
      <c r="G35" s="22">
        <f t="shared" si="2"/>
        <v>69.865584934426138</v>
      </c>
    </row>
    <row r="36" spans="1:7" ht="22.5">
      <c r="A36" s="25" t="s">
        <v>43</v>
      </c>
      <c r="B36" s="26">
        <v>31</v>
      </c>
      <c r="C36" s="27">
        <v>1396068.7</v>
      </c>
      <c r="D36" s="27">
        <f>D34+D35</f>
        <v>1061163.8000000007</v>
      </c>
      <c r="E36" s="27">
        <f>E34+E35</f>
        <v>1274137.9765600003</v>
      </c>
      <c r="F36" s="27">
        <f t="shared" si="1"/>
        <v>120.06986824842683</v>
      </c>
      <c r="G36" s="27">
        <f t="shared" si="2"/>
        <v>91.266137301122825</v>
      </c>
    </row>
  </sheetData>
  <mergeCells count="4">
    <mergeCell ref="A1:G1"/>
    <mergeCell ref="A3:A4"/>
    <mergeCell ref="B3:B4"/>
    <mergeCell ref="D3:F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5"/>
  <sheetViews>
    <sheetView topLeftCell="A16" workbookViewId="0">
      <selection activeCell="H5" sqref="H5"/>
    </sheetView>
  </sheetViews>
  <sheetFormatPr defaultRowHeight="15"/>
  <sheetData>
    <row r="1" spans="1:6">
      <c r="A1" s="414" t="s">
        <v>227</v>
      </c>
      <c r="B1" s="414"/>
      <c r="C1" s="414"/>
      <c r="D1" s="414"/>
      <c r="E1" s="414"/>
      <c r="F1" s="414"/>
    </row>
    <row r="2" spans="1:6">
      <c r="A2" s="155"/>
      <c r="B2" s="156"/>
      <c r="C2" s="157"/>
      <c r="D2" s="157"/>
      <c r="E2" s="157"/>
      <c r="F2" s="157"/>
    </row>
    <row r="3" spans="1:6">
      <c r="A3" s="158" t="s">
        <v>228</v>
      </c>
      <c r="B3" s="159" t="s">
        <v>229</v>
      </c>
      <c r="C3" s="160" t="s">
        <v>230</v>
      </c>
      <c r="D3" s="160" t="s">
        <v>231</v>
      </c>
      <c r="E3" s="160" t="s">
        <v>232</v>
      </c>
      <c r="F3" s="160" t="s">
        <v>233</v>
      </c>
    </row>
    <row r="4" spans="1:6" ht="45">
      <c r="A4" s="161">
        <v>1</v>
      </c>
      <c r="B4" s="162" t="s">
        <v>234</v>
      </c>
      <c r="C4" s="163">
        <v>1300</v>
      </c>
      <c r="D4" s="164">
        <v>1233</v>
      </c>
      <c r="E4" s="165">
        <v>1350</v>
      </c>
      <c r="F4" s="166">
        <v>1162.5</v>
      </c>
    </row>
    <row r="5" spans="1:6" ht="56.25">
      <c r="A5" s="161">
        <v>2</v>
      </c>
      <c r="B5" s="162" t="s">
        <v>235</v>
      </c>
      <c r="C5" s="163">
        <v>1116</v>
      </c>
      <c r="D5" s="164">
        <v>1133</v>
      </c>
      <c r="E5" s="165">
        <v>1100</v>
      </c>
      <c r="F5" s="166">
        <v>975</v>
      </c>
    </row>
    <row r="6" spans="1:6" ht="56.25">
      <c r="A6" s="161">
        <v>3</v>
      </c>
      <c r="B6" s="162" t="s">
        <v>236</v>
      </c>
      <c r="C6" s="163">
        <v>866.66666666666663</v>
      </c>
      <c r="D6" s="164">
        <v>925</v>
      </c>
      <c r="E6" s="165">
        <v>950</v>
      </c>
      <c r="F6" s="166">
        <v>838</v>
      </c>
    </row>
    <row r="7" spans="1:6" ht="56.25">
      <c r="A7" s="161">
        <v>4</v>
      </c>
      <c r="B7" s="162" t="s">
        <v>237</v>
      </c>
      <c r="C7" s="163">
        <v>766.7</v>
      </c>
      <c r="D7" s="164">
        <v>816</v>
      </c>
      <c r="E7" s="165">
        <v>833.3</v>
      </c>
      <c r="F7" s="166">
        <v>775</v>
      </c>
    </row>
    <row r="8" spans="1:6" ht="45">
      <c r="A8" s="161">
        <v>5</v>
      </c>
      <c r="B8" s="162" t="s">
        <v>238</v>
      </c>
      <c r="C8" s="163">
        <v>1000</v>
      </c>
      <c r="D8" s="164">
        <v>1000</v>
      </c>
      <c r="E8" s="165">
        <v>966.7</v>
      </c>
      <c r="F8" s="166">
        <v>1300</v>
      </c>
    </row>
    <row r="9" spans="1:6" ht="67.5">
      <c r="A9" s="161">
        <v>6</v>
      </c>
      <c r="B9" s="162" t="s">
        <v>239</v>
      </c>
      <c r="C9" s="163">
        <v>1600</v>
      </c>
      <c r="D9" s="164" t="s">
        <v>240</v>
      </c>
      <c r="E9" s="165">
        <v>2400</v>
      </c>
      <c r="F9" s="166">
        <v>1867</v>
      </c>
    </row>
    <row r="10" spans="1:6" ht="45">
      <c r="A10" s="161">
        <v>7</v>
      </c>
      <c r="B10" s="162" t="s">
        <v>241</v>
      </c>
      <c r="C10" s="163">
        <v>1033.3</v>
      </c>
      <c r="D10" s="164">
        <v>1066</v>
      </c>
      <c r="E10" s="165">
        <v>1050</v>
      </c>
      <c r="F10" s="166">
        <v>1000</v>
      </c>
    </row>
    <row r="11" spans="1:6" ht="33.75">
      <c r="A11" s="161">
        <v>8</v>
      </c>
      <c r="B11" s="162" t="s">
        <v>242</v>
      </c>
      <c r="C11" s="163">
        <v>2200</v>
      </c>
      <c r="D11" s="164">
        <v>2266</v>
      </c>
      <c r="E11" s="165">
        <v>2150</v>
      </c>
      <c r="F11" s="166">
        <v>2150</v>
      </c>
    </row>
    <row r="12" spans="1:6" ht="22.5">
      <c r="A12" s="161">
        <v>9</v>
      </c>
      <c r="B12" s="162" t="s">
        <v>243</v>
      </c>
      <c r="C12" s="163">
        <v>1800</v>
      </c>
      <c r="D12" s="164">
        <v>1900</v>
      </c>
      <c r="E12" s="165">
        <v>1900</v>
      </c>
      <c r="F12" s="166">
        <v>1700</v>
      </c>
    </row>
    <row r="13" spans="1:6">
      <c r="A13" s="161">
        <v>10</v>
      </c>
      <c r="B13" s="167" t="s">
        <v>244</v>
      </c>
      <c r="C13" s="168">
        <v>7000</v>
      </c>
      <c r="D13" s="164">
        <v>6800</v>
      </c>
      <c r="E13" s="165">
        <v>7200</v>
      </c>
      <c r="F13" s="166">
        <v>6133</v>
      </c>
    </row>
    <row r="14" spans="1:6">
      <c r="A14" s="161">
        <v>11</v>
      </c>
      <c r="B14" s="167" t="s">
        <v>245</v>
      </c>
      <c r="C14" s="163">
        <v>5500</v>
      </c>
      <c r="D14" s="164">
        <v>6500</v>
      </c>
      <c r="E14" s="165">
        <v>6500</v>
      </c>
      <c r="F14" s="166">
        <v>5500</v>
      </c>
    </row>
    <row r="15" spans="1:6">
      <c r="A15" s="161">
        <v>12</v>
      </c>
      <c r="B15" s="167" t="s">
        <v>246</v>
      </c>
      <c r="C15" s="163">
        <v>6000</v>
      </c>
      <c r="D15" s="164">
        <v>4000</v>
      </c>
      <c r="E15" s="165">
        <v>6600</v>
      </c>
      <c r="F15" s="166">
        <v>5133</v>
      </c>
    </row>
    <row r="16" spans="1:6">
      <c r="A16" s="161">
        <v>13</v>
      </c>
      <c r="B16" s="167" t="s">
        <v>247</v>
      </c>
      <c r="C16" s="163">
        <v>1000</v>
      </c>
      <c r="D16" s="164">
        <v>3250</v>
      </c>
      <c r="E16" s="165">
        <v>5000</v>
      </c>
      <c r="F16" s="166">
        <v>2000</v>
      </c>
    </row>
    <row r="17" spans="1:6">
      <c r="A17" s="161">
        <v>14</v>
      </c>
      <c r="B17" s="167" t="s">
        <v>248</v>
      </c>
      <c r="C17" s="163">
        <v>8266.7000000000007</v>
      </c>
      <c r="D17" s="164">
        <v>8500</v>
      </c>
      <c r="E17" s="165">
        <v>6600</v>
      </c>
      <c r="F17" s="166">
        <v>6600</v>
      </c>
    </row>
    <row r="18" spans="1:6">
      <c r="A18" s="161">
        <v>15</v>
      </c>
      <c r="B18" s="167" t="s">
        <v>249</v>
      </c>
      <c r="C18" s="163">
        <v>2500</v>
      </c>
      <c r="D18" s="164">
        <v>1500</v>
      </c>
      <c r="E18" s="165" t="s">
        <v>240</v>
      </c>
      <c r="F18" s="166">
        <v>2500</v>
      </c>
    </row>
    <row r="19" spans="1:6">
      <c r="A19" s="161">
        <v>16</v>
      </c>
      <c r="B19" s="167" t="s">
        <v>250</v>
      </c>
      <c r="C19" s="168">
        <v>2433.3000000000002</v>
      </c>
      <c r="D19" s="164">
        <v>2283</v>
      </c>
      <c r="E19" s="165">
        <v>2466.6999999999998</v>
      </c>
      <c r="F19" s="166">
        <v>2400</v>
      </c>
    </row>
    <row r="20" spans="1:6">
      <c r="A20" s="161">
        <v>17</v>
      </c>
      <c r="B20" s="167" t="s">
        <v>251</v>
      </c>
      <c r="C20" s="163">
        <v>17000</v>
      </c>
      <c r="D20" s="164">
        <v>13000</v>
      </c>
      <c r="E20" s="165">
        <v>13000</v>
      </c>
      <c r="F20" s="166">
        <v>12167</v>
      </c>
    </row>
    <row r="21" spans="1:6">
      <c r="A21" s="161">
        <v>18</v>
      </c>
      <c r="B21" s="169" t="s">
        <v>252</v>
      </c>
      <c r="C21" s="163">
        <v>350</v>
      </c>
      <c r="D21" s="164">
        <v>350</v>
      </c>
      <c r="E21" s="165">
        <v>333</v>
      </c>
      <c r="F21" s="166">
        <v>400</v>
      </c>
    </row>
    <row r="22" spans="1:6">
      <c r="A22" s="161">
        <v>19</v>
      </c>
      <c r="B22" s="167" t="s">
        <v>253</v>
      </c>
      <c r="C22" s="163">
        <v>3466.6</v>
      </c>
      <c r="D22" s="164">
        <v>3400</v>
      </c>
      <c r="E22" s="165">
        <v>3660</v>
      </c>
      <c r="F22" s="166">
        <v>3033</v>
      </c>
    </row>
    <row r="23" spans="1:6">
      <c r="A23" s="161">
        <v>20</v>
      </c>
      <c r="B23" s="167" t="s">
        <v>254</v>
      </c>
      <c r="C23" s="163">
        <v>600</v>
      </c>
      <c r="D23" s="164">
        <v>900</v>
      </c>
      <c r="E23" s="165">
        <v>0</v>
      </c>
      <c r="F23" s="166">
        <v>1000</v>
      </c>
    </row>
    <row r="24" spans="1:6">
      <c r="A24" s="161">
        <v>21</v>
      </c>
      <c r="B24" s="167" t="s">
        <v>255</v>
      </c>
      <c r="C24" s="168">
        <v>6000</v>
      </c>
      <c r="D24" s="164">
        <v>11000</v>
      </c>
      <c r="E24" s="165">
        <v>13000</v>
      </c>
      <c r="F24" s="166">
        <v>13500</v>
      </c>
    </row>
    <row r="25" spans="1:6">
      <c r="A25" s="161">
        <v>22</v>
      </c>
      <c r="B25" s="167" t="s">
        <v>256</v>
      </c>
      <c r="C25" s="163">
        <v>3400</v>
      </c>
      <c r="D25" s="164">
        <v>3400</v>
      </c>
      <c r="E25" s="165">
        <v>4400</v>
      </c>
      <c r="F25" s="166">
        <v>3250</v>
      </c>
    </row>
    <row r="26" spans="1:6">
      <c r="A26" s="161">
        <v>23</v>
      </c>
      <c r="B26" s="167" t="s">
        <v>257</v>
      </c>
      <c r="C26" s="163">
        <v>1400</v>
      </c>
      <c r="D26" s="164">
        <v>1200</v>
      </c>
      <c r="E26" s="165">
        <v>1366</v>
      </c>
      <c r="F26" s="166">
        <v>1033.3333333333333</v>
      </c>
    </row>
    <row r="27" spans="1:6">
      <c r="A27" s="161">
        <v>24</v>
      </c>
      <c r="B27" s="167" t="s">
        <v>258</v>
      </c>
      <c r="C27" s="163">
        <v>1200</v>
      </c>
      <c r="D27" s="164">
        <v>1350</v>
      </c>
      <c r="E27" s="165">
        <v>1433</v>
      </c>
      <c r="F27" s="166">
        <v>966.66666666666663</v>
      </c>
    </row>
    <row r="28" spans="1:6">
      <c r="A28" s="161">
        <v>25</v>
      </c>
      <c r="B28" s="167" t="s">
        <v>259</v>
      </c>
      <c r="C28" s="163">
        <v>1233</v>
      </c>
      <c r="D28" s="164">
        <v>1350</v>
      </c>
      <c r="E28" s="165">
        <v>1266</v>
      </c>
      <c r="F28" s="166">
        <v>1133</v>
      </c>
    </row>
    <row r="29" spans="1:6">
      <c r="A29" s="161">
        <v>26</v>
      </c>
      <c r="B29" s="167" t="s">
        <v>260</v>
      </c>
      <c r="C29" s="168">
        <v>1200</v>
      </c>
      <c r="D29" s="164">
        <v>1300</v>
      </c>
      <c r="E29" s="165">
        <v>1300</v>
      </c>
      <c r="F29" s="166">
        <v>1400</v>
      </c>
    </row>
    <row r="30" spans="1:6">
      <c r="A30" s="161">
        <v>27</v>
      </c>
      <c r="B30" s="167" t="s">
        <v>261</v>
      </c>
      <c r="C30" s="163">
        <v>1666.7</v>
      </c>
      <c r="D30" s="164">
        <v>1666</v>
      </c>
      <c r="E30" s="165">
        <v>2000</v>
      </c>
      <c r="F30" s="166">
        <v>1550</v>
      </c>
    </row>
    <row r="31" spans="1:6">
      <c r="A31" s="161">
        <v>28</v>
      </c>
      <c r="B31" s="167" t="s">
        <v>262</v>
      </c>
      <c r="C31" s="163">
        <v>4600</v>
      </c>
      <c r="D31" s="164">
        <v>5250</v>
      </c>
      <c r="E31" s="165">
        <v>5333</v>
      </c>
      <c r="F31" s="166">
        <v>4875</v>
      </c>
    </row>
    <row r="32" spans="1:6">
      <c r="A32" s="161">
        <v>29</v>
      </c>
      <c r="B32" s="167" t="s">
        <v>263</v>
      </c>
      <c r="C32" s="163">
        <v>9866.7000000000007</v>
      </c>
      <c r="D32" s="164">
        <v>10500</v>
      </c>
      <c r="E32" s="165">
        <v>9200</v>
      </c>
      <c r="F32" s="166">
        <v>10000</v>
      </c>
    </row>
    <row r="33" spans="1:6">
      <c r="A33" s="161">
        <v>30</v>
      </c>
      <c r="B33" s="167" t="s">
        <v>264</v>
      </c>
      <c r="C33" s="163">
        <v>1766</v>
      </c>
      <c r="D33" s="164">
        <v>1800</v>
      </c>
      <c r="E33" s="165">
        <v>1700</v>
      </c>
      <c r="F33" s="166">
        <v>1675</v>
      </c>
    </row>
    <row r="34" spans="1:6">
      <c r="A34" s="161">
        <v>31</v>
      </c>
      <c r="B34" s="167" t="s">
        <v>265</v>
      </c>
      <c r="C34" s="163">
        <v>666.7</v>
      </c>
      <c r="D34" s="164">
        <v>766</v>
      </c>
      <c r="E34" s="165">
        <v>533</v>
      </c>
      <c r="F34" s="166">
        <v>500</v>
      </c>
    </row>
    <row r="35" spans="1:6">
      <c r="A35" s="161">
        <v>32</v>
      </c>
      <c r="B35" s="169" t="s">
        <v>266</v>
      </c>
      <c r="C35" s="163">
        <v>4133.3</v>
      </c>
      <c r="D35" s="164">
        <v>4000</v>
      </c>
      <c r="E35" s="165">
        <v>4140</v>
      </c>
      <c r="F35" s="166">
        <v>4033.3333333333335</v>
      </c>
    </row>
    <row r="36" spans="1:6">
      <c r="A36" s="161">
        <v>33</v>
      </c>
      <c r="B36" s="167" t="s">
        <v>267</v>
      </c>
      <c r="C36" s="163">
        <v>1700</v>
      </c>
      <c r="D36" s="164">
        <v>1800</v>
      </c>
      <c r="E36" s="165">
        <v>1826.7</v>
      </c>
      <c r="F36" s="166">
        <v>1888</v>
      </c>
    </row>
    <row r="37" spans="1:6">
      <c r="A37" s="161">
        <v>34</v>
      </c>
      <c r="B37" s="167" t="s">
        <v>268</v>
      </c>
      <c r="C37" s="168">
        <v>5733.333333333333</v>
      </c>
      <c r="D37" s="164">
        <v>5500</v>
      </c>
      <c r="E37" s="165">
        <v>0</v>
      </c>
      <c r="F37" s="166">
        <v>5500</v>
      </c>
    </row>
    <row r="38" spans="1:6">
      <c r="A38" s="161">
        <v>35</v>
      </c>
      <c r="B38" s="167" t="s">
        <v>269</v>
      </c>
      <c r="C38" s="163">
        <v>1266.6666666666667</v>
      </c>
      <c r="D38" s="164">
        <v>1333</v>
      </c>
      <c r="E38" s="165">
        <v>1243.3</v>
      </c>
      <c r="F38" s="166">
        <v>1200</v>
      </c>
    </row>
    <row r="39" spans="1:6">
      <c r="A39" s="161">
        <v>36</v>
      </c>
      <c r="B39" s="167" t="s">
        <v>270</v>
      </c>
      <c r="C39" s="163">
        <v>7266</v>
      </c>
      <c r="D39" s="164">
        <v>8000</v>
      </c>
      <c r="E39" s="165">
        <v>7466.7</v>
      </c>
      <c r="F39" s="166">
        <v>7675</v>
      </c>
    </row>
    <row r="40" spans="1:6">
      <c r="A40" s="161">
        <v>37</v>
      </c>
      <c r="B40" s="167" t="s">
        <v>271</v>
      </c>
      <c r="C40" s="168">
        <v>1216.7</v>
      </c>
      <c r="D40" s="164">
        <v>1383</v>
      </c>
      <c r="E40" s="165">
        <v>1383</v>
      </c>
      <c r="F40" s="166">
        <v>1490</v>
      </c>
    </row>
    <row r="41" spans="1:6">
      <c r="A41" s="161">
        <v>38</v>
      </c>
      <c r="B41" s="169" t="s">
        <v>272</v>
      </c>
      <c r="C41" s="168">
        <v>2266.6999999999998</v>
      </c>
      <c r="D41" s="164">
        <v>2300</v>
      </c>
      <c r="E41" s="165">
        <v>2450</v>
      </c>
      <c r="F41" s="166">
        <v>2400</v>
      </c>
    </row>
    <row r="42" spans="1:6">
      <c r="A42" s="161">
        <v>39</v>
      </c>
      <c r="B42" s="167" t="s">
        <v>273</v>
      </c>
      <c r="C42" s="163">
        <v>1800</v>
      </c>
      <c r="D42" s="164">
        <v>1700</v>
      </c>
      <c r="E42" s="165">
        <v>1700</v>
      </c>
      <c r="F42" s="166">
        <v>1800</v>
      </c>
    </row>
    <row r="43" spans="1:6" ht="23.25">
      <c r="A43" s="161">
        <v>40</v>
      </c>
      <c r="B43" s="170" t="s">
        <v>274</v>
      </c>
      <c r="C43" s="171">
        <v>1570</v>
      </c>
      <c r="D43" s="164">
        <v>1570</v>
      </c>
      <c r="E43" s="165">
        <v>1650</v>
      </c>
      <c r="F43" s="166">
        <v>1552.5</v>
      </c>
    </row>
    <row r="44" spans="1:6" ht="23.25">
      <c r="A44" s="161">
        <v>41</v>
      </c>
      <c r="B44" s="170" t="s">
        <v>275</v>
      </c>
      <c r="C44" s="171">
        <v>1810</v>
      </c>
      <c r="D44" s="164">
        <v>1690</v>
      </c>
      <c r="E44" s="165">
        <v>1890</v>
      </c>
      <c r="F44" s="166">
        <v>1812.5</v>
      </c>
    </row>
    <row r="45" spans="1:6" ht="34.5">
      <c r="A45" s="161">
        <v>42</v>
      </c>
      <c r="B45" s="170" t="s">
        <v>276</v>
      </c>
      <c r="C45" s="171">
        <v>1890</v>
      </c>
      <c r="D45" s="164">
        <v>1790</v>
      </c>
      <c r="E45" s="172">
        <v>1910</v>
      </c>
      <c r="F45" s="166">
        <v>1910</v>
      </c>
    </row>
  </sheetData>
  <mergeCells count="1">
    <mergeCell ref="A1:F1"/>
  </mergeCells>
  <conditionalFormatting sqref="C4:C42">
    <cfRule type="cellIs" dxfId="1" priority="1" stopIfTrue="1" operator="lessThan">
      <formula>0.001</formula>
    </cfRule>
  </conditionalFormatting>
  <conditionalFormatting sqref="C43:C45 E23:E42 D43 E14:E21 E2:E12 B2:B42 F4:F42 C2:D3 A1:A45">
    <cfRule type="cellIs" dxfId="0" priority="2" stopIfTrue="1" operator="lessThan">
      <formula>0.001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"/>
  <sheetViews>
    <sheetView topLeftCell="A13" workbookViewId="0">
      <selection activeCell="I8" sqref="I8"/>
    </sheetView>
  </sheetViews>
  <sheetFormatPr defaultRowHeight="15"/>
  <sheetData>
    <row r="1" spans="1:12">
      <c r="A1" s="417" t="s">
        <v>277</v>
      </c>
      <c r="B1" s="417"/>
      <c r="C1" s="417"/>
      <c r="D1" s="417"/>
      <c r="E1" s="417"/>
      <c r="F1" s="417"/>
      <c r="G1" s="418"/>
      <c r="H1" s="418"/>
      <c r="I1" s="418"/>
      <c r="J1" s="418"/>
      <c r="K1" s="173"/>
      <c r="L1" s="174"/>
    </row>
    <row r="2" spans="1:12">
      <c r="A2" s="175"/>
      <c r="B2" s="175"/>
      <c r="C2" s="175"/>
      <c r="D2" s="23"/>
      <c r="E2" s="23"/>
      <c r="F2" s="23"/>
      <c r="G2" s="23"/>
      <c r="H2" s="23"/>
      <c r="I2" s="23"/>
      <c r="J2" s="23"/>
      <c r="K2" s="173"/>
      <c r="L2" s="174"/>
    </row>
    <row r="3" spans="1:12">
      <c r="A3" s="419"/>
      <c r="B3" s="419"/>
      <c r="C3" s="420" t="s">
        <v>278</v>
      </c>
      <c r="D3" s="421" t="s">
        <v>279</v>
      </c>
      <c r="E3" s="421" t="s">
        <v>280</v>
      </c>
      <c r="F3" s="421"/>
      <c r="G3" s="421"/>
      <c r="H3" s="421"/>
      <c r="I3" s="421"/>
      <c r="J3" s="421"/>
      <c r="K3" s="422"/>
      <c r="L3" s="176"/>
    </row>
    <row r="4" spans="1:12">
      <c r="A4" s="419"/>
      <c r="B4" s="419"/>
      <c r="C4" s="420"/>
      <c r="D4" s="421"/>
      <c r="E4" s="177" t="s">
        <v>281</v>
      </c>
      <c r="F4" s="177" t="s">
        <v>282</v>
      </c>
      <c r="G4" s="177" t="s">
        <v>283</v>
      </c>
      <c r="H4" s="177" t="s">
        <v>284</v>
      </c>
      <c r="I4" s="177" t="s">
        <v>285</v>
      </c>
      <c r="J4" s="177" t="s">
        <v>286</v>
      </c>
      <c r="K4" s="177" t="s">
        <v>287</v>
      </c>
      <c r="L4" s="177" t="s">
        <v>288</v>
      </c>
    </row>
    <row r="5" spans="1:12">
      <c r="A5" s="178" t="s">
        <v>289</v>
      </c>
      <c r="B5" s="178"/>
      <c r="C5" s="178"/>
      <c r="D5" s="161"/>
      <c r="E5" s="179"/>
      <c r="F5" s="179"/>
      <c r="G5" s="179"/>
      <c r="H5" s="179"/>
      <c r="I5" s="179"/>
      <c r="J5" s="179"/>
      <c r="K5" s="179"/>
      <c r="L5" s="179"/>
    </row>
    <row r="6" spans="1:12">
      <c r="A6" s="178" t="s">
        <v>290</v>
      </c>
      <c r="B6" s="178"/>
      <c r="C6" s="178"/>
      <c r="D6" s="161"/>
      <c r="E6" s="161"/>
      <c r="F6" s="161"/>
      <c r="G6" s="161"/>
      <c r="H6" s="161"/>
      <c r="I6" s="161"/>
      <c r="J6" s="161"/>
      <c r="K6" s="161"/>
      <c r="L6" s="161"/>
    </row>
    <row r="7" spans="1:12">
      <c r="A7" s="415" t="s">
        <v>291</v>
      </c>
      <c r="B7" s="161" t="s">
        <v>292</v>
      </c>
      <c r="C7" s="161" t="s">
        <v>293</v>
      </c>
      <c r="D7" s="180">
        <v>1386.4583</v>
      </c>
      <c r="E7" s="180">
        <v>1257.6923000000002</v>
      </c>
      <c r="F7" s="180">
        <v>1257.6923000000002</v>
      </c>
      <c r="G7" s="180">
        <v>1374.1818000000001</v>
      </c>
      <c r="H7" s="180">
        <v>1374.1818000000001</v>
      </c>
      <c r="I7" s="180">
        <v>1374.1818000000001</v>
      </c>
      <c r="J7" s="180">
        <v>1394.8</v>
      </c>
      <c r="K7" s="180">
        <v>1394.8</v>
      </c>
      <c r="L7" s="180">
        <v>1440.8</v>
      </c>
    </row>
    <row r="8" spans="1:12">
      <c r="A8" s="415"/>
      <c r="B8" s="161" t="s">
        <v>294</v>
      </c>
      <c r="C8" s="161" t="s">
        <v>293</v>
      </c>
      <c r="D8" s="180">
        <v>1139.5833</v>
      </c>
      <c r="E8" s="180">
        <v>1036.9231</v>
      </c>
      <c r="F8" s="180">
        <v>1036.9231</v>
      </c>
      <c r="G8" s="180">
        <v>1115</v>
      </c>
      <c r="H8" s="180">
        <v>1115</v>
      </c>
      <c r="I8" s="180">
        <v>1115</v>
      </c>
      <c r="J8" s="180">
        <v>1156.3</v>
      </c>
      <c r="K8" s="180">
        <v>1156.3</v>
      </c>
      <c r="L8" s="180">
        <v>1139.5999999999999</v>
      </c>
    </row>
    <row r="9" spans="1:12">
      <c r="A9" s="415" t="s">
        <v>295</v>
      </c>
      <c r="B9" s="161" t="s">
        <v>292</v>
      </c>
      <c r="C9" s="161" t="s">
        <v>293</v>
      </c>
      <c r="D9" s="180">
        <v>817</v>
      </c>
      <c r="E9" s="180">
        <v>679.23080000000004</v>
      </c>
      <c r="F9" s="180">
        <v>679.23080000000004</v>
      </c>
      <c r="G9" s="180">
        <v>823.44</v>
      </c>
      <c r="H9" s="180">
        <v>823.44</v>
      </c>
      <c r="I9" s="180">
        <v>823.44</v>
      </c>
      <c r="J9" s="180">
        <v>817</v>
      </c>
      <c r="K9" s="180">
        <v>817</v>
      </c>
      <c r="L9" s="180">
        <v>791.7</v>
      </c>
    </row>
    <row r="10" spans="1:12">
      <c r="A10" s="415"/>
      <c r="B10" s="161" t="s">
        <v>294</v>
      </c>
      <c r="C10" s="161" t="s">
        <v>293</v>
      </c>
      <c r="D10" s="180">
        <v>790.90909999999997</v>
      </c>
      <c r="E10" s="180">
        <v>707.69230000000005</v>
      </c>
      <c r="F10" s="180">
        <v>707.69230000000005</v>
      </c>
      <c r="G10" s="180">
        <v>801.5</v>
      </c>
      <c r="H10" s="180">
        <v>801.5</v>
      </c>
      <c r="I10" s="180">
        <v>801.5</v>
      </c>
      <c r="J10" s="180">
        <v>790.9</v>
      </c>
      <c r="K10" s="180">
        <v>790.9</v>
      </c>
      <c r="L10" s="180">
        <v>772.7</v>
      </c>
    </row>
    <row r="11" spans="1:12">
      <c r="A11" s="169" t="s">
        <v>296</v>
      </c>
      <c r="B11" s="161"/>
      <c r="C11" s="161"/>
      <c r="D11" s="181"/>
      <c r="E11" s="181"/>
      <c r="F11" s="181"/>
      <c r="G11" s="181"/>
      <c r="H11" s="181"/>
      <c r="I11" s="181"/>
      <c r="J11" s="181"/>
      <c r="K11" s="181"/>
      <c r="L11" s="181"/>
    </row>
    <row r="12" spans="1:12">
      <c r="A12" s="415" t="s">
        <v>291</v>
      </c>
      <c r="B12" s="161" t="s">
        <v>292</v>
      </c>
      <c r="C12" s="161" t="s">
        <v>293</v>
      </c>
      <c r="D12" s="180">
        <v>982.14290000000005</v>
      </c>
      <c r="E12" s="182">
        <v>888</v>
      </c>
      <c r="F12" s="182">
        <v>888</v>
      </c>
      <c r="G12" s="182">
        <v>996.15380000000005</v>
      </c>
      <c r="H12" s="182">
        <v>996.15380000000005</v>
      </c>
      <c r="I12" s="182">
        <v>996.15380000000005</v>
      </c>
      <c r="J12" s="180">
        <v>967.9</v>
      </c>
      <c r="K12" s="180">
        <v>967.9</v>
      </c>
      <c r="L12" s="180">
        <v>876.8</v>
      </c>
    </row>
    <row r="13" spans="1:12">
      <c r="A13" s="415"/>
      <c r="B13" s="161" t="s">
        <v>294</v>
      </c>
      <c r="C13" s="161" t="s">
        <v>293</v>
      </c>
      <c r="D13" s="180">
        <v>926.92309999999998</v>
      </c>
      <c r="E13" s="182">
        <v>811.5385</v>
      </c>
      <c r="F13" s="182">
        <v>811.5385</v>
      </c>
      <c r="G13" s="182">
        <v>958.33330000000001</v>
      </c>
      <c r="H13" s="182">
        <v>958.33330000000001</v>
      </c>
      <c r="I13" s="182">
        <v>958.33330000000001</v>
      </c>
      <c r="J13" s="180">
        <v>926.9</v>
      </c>
      <c r="K13" s="180">
        <v>926.9</v>
      </c>
      <c r="L13" s="180">
        <v>846.2</v>
      </c>
    </row>
    <row r="14" spans="1:12">
      <c r="A14" s="415" t="s">
        <v>295</v>
      </c>
      <c r="B14" s="161" t="s">
        <v>292</v>
      </c>
      <c r="C14" s="161" t="s">
        <v>293</v>
      </c>
      <c r="D14" s="180">
        <v>709.23080000000004</v>
      </c>
      <c r="E14" s="182">
        <v>596.15380000000005</v>
      </c>
      <c r="F14" s="182">
        <v>596.15380000000005</v>
      </c>
      <c r="G14" s="182">
        <v>758.16669999999999</v>
      </c>
      <c r="H14" s="182">
        <v>758.16669999999999</v>
      </c>
      <c r="I14" s="182">
        <v>758.16669999999999</v>
      </c>
      <c r="J14" s="180">
        <v>701.5</v>
      </c>
      <c r="K14" s="180">
        <v>701.5</v>
      </c>
      <c r="L14" s="180">
        <v>648.1</v>
      </c>
    </row>
    <row r="15" spans="1:12">
      <c r="A15" s="415"/>
      <c r="B15" s="161" t="s">
        <v>294</v>
      </c>
      <c r="C15" s="161" t="s">
        <v>293</v>
      </c>
      <c r="D15" s="180">
        <v>708.07690000000002</v>
      </c>
      <c r="E15" s="182">
        <v>573.07690000000002</v>
      </c>
      <c r="F15" s="182">
        <v>573.07690000000002</v>
      </c>
      <c r="G15" s="182">
        <v>775.72730000000001</v>
      </c>
      <c r="H15" s="182">
        <v>775.72730000000001</v>
      </c>
      <c r="I15" s="182">
        <v>775.72730000000001</v>
      </c>
      <c r="J15" s="180">
        <v>696.5</v>
      </c>
      <c r="K15" s="180">
        <v>696.5</v>
      </c>
      <c r="L15" s="180">
        <v>646.5</v>
      </c>
    </row>
    <row r="16" spans="1:12">
      <c r="A16" s="169" t="s">
        <v>297</v>
      </c>
      <c r="B16" s="161"/>
      <c r="C16" s="161"/>
      <c r="D16" s="181"/>
      <c r="E16" s="181"/>
      <c r="F16" s="181"/>
      <c r="G16" s="181"/>
      <c r="H16" s="181"/>
      <c r="I16" s="181"/>
      <c r="J16" s="181"/>
      <c r="K16" s="181"/>
      <c r="L16" s="181"/>
    </row>
    <row r="17" spans="1:12">
      <c r="A17" s="415" t="s">
        <v>298</v>
      </c>
      <c r="B17" s="161" t="s">
        <v>292</v>
      </c>
      <c r="C17" s="161" t="s">
        <v>293</v>
      </c>
      <c r="D17" s="182">
        <v>1300</v>
      </c>
      <c r="E17" s="182">
        <v>1242.3076999999998</v>
      </c>
      <c r="F17" s="182">
        <v>1242.3076999999998</v>
      </c>
      <c r="G17" s="182">
        <v>1331.9167</v>
      </c>
      <c r="H17" s="182">
        <v>1331.9167</v>
      </c>
      <c r="I17" s="182">
        <v>1331.9167</v>
      </c>
      <c r="J17" s="182">
        <v>1300</v>
      </c>
      <c r="K17" s="182">
        <v>1300</v>
      </c>
      <c r="L17" s="182">
        <v>1200</v>
      </c>
    </row>
    <row r="18" spans="1:12">
      <c r="A18" s="415"/>
      <c r="B18" s="161" t="s">
        <v>294</v>
      </c>
      <c r="C18" s="161" t="s">
        <v>293</v>
      </c>
      <c r="D18" s="182">
        <v>1152.0999999999999</v>
      </c>
      <c r="E18" s="182">
        <v>1125</v>
      </c>
      <c r="F18" s="182">
        <v>1125</v>
      </c>
      <c r="G18" s="182">
        <v>1201.4545000000001</v>
      </c>
      <c r="H18" s="182">
        <v>1201.4545000000001</v>
      </c>
      <c r="I18" s="182">
        <v>1201.4545000000001</v>
      </c>
      <c r="J18" s="182">
        <v>1152.0999999999999</v>
      </c>
      <c r="K18" s="182">
        <v>1152.0999999999999</v>
      </c>
      <c r="L18" s="182">
        <v>1106.3</v>
      </c>
    </row>
    <row r="19" spans="1:12">
      <c r="A19" s="415" t="s">
        <v>295</v>
      </c>
      <c r="B19" s="161" t="s">
        <v>292</v>
      </c>
      <c r="C19" s="161" t="s">
        <v>293</v>
      </c>
      <c r="D19" s="182">
        <v>933.3</v>
      </c>
      <c r="E19" s="182">
        <v>792.30769999999995</v>
      </c>
      <c r="F19" s="182">
        <v>792.30769999999995</v>
      </c>
      <c r="G19" s="182">
        <v>937.8818</v>
      </c>
      <c r="H19" s="182">
        <v>937.8818</v>
      </c>
      <c r="I19" s="182">
        <v>937.8818</v>
      </c>
      <c r="J19" s="182">
        <v>933.3</v>
      </c>
      <c r="K19" s="182">
        <v>933.3</v>
      </c>
      <c r="L19" s="182">
        <v>895.8</v>
      </c>
    </row>
    <row r="20" spans="1:12">
      <c r="A20" s="415"/>
      <c r="B20" s="161" t="s">
        <v>294</v>
      </c>
      <c r="C20" s="161" t="s">
        <v>293</v>
      </c>
      <c r="D20" s="182">
        <v>830.8</v>
      </c>
      <c r="E20" s="182">
        <v>761.5385</v>
      </c>
      <c r="F20" s="182">
        <v>761.5385</v>
      </c>
      <c r="G20" s="182">
        <v>878.79090000000008</v>
      </c>
      <c r="H20" s="182">
        <v>878.79090000000008</v>
      </c>
      <c r="I20" s="182">
        <v>878.79090000000008</v>
      </c>
      <c r="J20" s="182">
        <v>830.8</v>
      </c>
      <c r="K20" s="182">
        <v>830.8</v>
      </c>
      <c r="L20" s="182">
        <v>836.5</v>
      </c>
    </row>
    <row r="21" spans="1:12">
      <c r="A21" s="415" t="s">
        <v>299</v>
      </c>
      <c r="B21" s="161" t="s">
        <v>292</v>
      </c>
      <c r="C21" s="161" t="s">
        <v>293</v>
      </c>
      <c r="D21" s="182">
        <v>212.33329999999998</v>
      </c>
      <c r="E21" s="182">
        <v>197.33329999999998</v>
      </c>
      <c r="F21" s="182">
        <v>197.33329999999998</v>
      </c>
      <c r="G21" s="182">
        <v>220.5333</v>
      </c>
      <c r="H21" s="182">
        <v>220.5333</v>
      </c>
      <c r="I21" s="182">
        <v>220.5333</v>
      </c>
      <c r="J21" s="182">
        <v>212.3</v>
      </c>
      <c r="K21" s="182">
        <v>212.3</v>
      </c>
      <c r="L21" s="182">
        <v>212.7</v>
      </c>
    </row>
    <row r="22" spans="1:12">
      <c r="A22" s="415"/>
      <c r="B22" s="161" t="s">
        <v>294</v>
      </c>
      <c r="C22" s="161" t="s">
        <v>293</v>
      </c>
      <c r="D22" s="182">
        <v>159.6429</v>
      </c>
      <c r="E22" s="182">
        <v>162</v>
      </c>
      <c r="F22" s="182">
        <v>162</v>
      </c>
      <c r="G22" s="182">
        <v>159.36150000000001</v>
      </c>
      <c r="H22" s="182">
        <v>159.36150000000001</v>
      </c>
      <c r="I22" s="182">
        <v>159.36150000000001</v>
      </c>
      <c r="J22" s="182">
        <v>159.6</v>
      </c>
      <c r="K22" s="182">
        <v>159.6</v>
      </c>
      <c r="L22" s="182">
        <v>152.80000000000001</v>
      </c>
    </row>
    <row r="23" spans="1:12">
      <c r="A23" s="415" t="s">
        <v>300</v>
      </c>
      <c r="B23" s="161" t="s">
        <v>292</v>
      </c>
      <c r="C23" s="161" t="s">
        <v>293</v>
      </c>
      <c r="D23" s="182">
        <v>151.07139999999998</v>
      </c>
      <c r="E23" s="182">
        <v>141.33329999999998</v>
      </c>
      <c r="F23" s="182">
        <v>141.33329999999998</v>
      </c>
      <c r="G23" s="182">
        <v>160.41670000000002</v>
      </c>
      <c r="H23" s="182">
        <v>160.41670000000002</v>
      </c>
      <c r="I23" s="182">
        <v>160.41670000000002</v>
      </c>
      <c r="J23" s="182">
        <v>151.1</v>
      </c>
      <c r="K23" s="182">
        <v>151.1</v>
      </c>
      <c r="L23" s="182">
        <v>151.30000000000001</v>
      </c>
    </row>
    <row r="24" spans="1:12">
      <c r="A24" s="415"/>
      <c r="B24" s="161" t="s">
        <v>294</v>
      </c>
      <c r="C24" s="161" t="s">
        <v>293</v>
      </c>
      <c r="D24" s="182">
        <v>108.54169999999999</v>
      </c>
      <c r="E24" s="182">
        <v>105.33330000000001</v>
      </c>
      <c r="F24" s="182">
        <v>105.33330000000001</v>
      </c>
      <c r="G24" s="182">
        <v>116.66669999999999</v>
      </c>
      <c r="H24" s="182">
        <v>116.66669999999999</v>
      </c>
      <c r="I24" s="182">
        <v>116.66669999999999</v>
      </c>
      <c r="J24" s="182">
        <v>108.5</v>
      </c>
      <c r="K24" s="182">
        <v>108.5</v>
      </c>
      <c r="L24" s="182">
        <v>114.6</v>
      </c>
    </row>
    <row r="25" spans="1:12">
      <c r="A25" s="178" t="s">
        <v>301</v>
      </c>
      <c r="B25" s="183"/>
      <c r="C25" s="183"/>
      <c r="D25" s="184"/>
      <c r="E25" s="184"/>
      <c r="F25" s="184"/>
      <c r="G25" s="184"/>
      <c r="H25" s="184"/>
      <c r="I25" s="184"/>
      <c r="J25" s="184"/>
      <c r="K25" s="184"/>
      <c r="L25" s="184"/>
    </row>
    <row r="26" spans="1:12">
      <c r="A26" s="416" t="s">
        <v>302</v>
      </c>
      <c r="B26" s="416"/>
      <c r="C26" s="161" t="s">
        <v>303</v>
      </c>
      <c r="D26" s="184" t="s">
        <v>240</v>
      </c>
      <c r="E26" s="184" t="s">
        <v>240</v>
      </c>
      <c r="F26" s="184" t="s">
        <v>240</v>
      </c>
      <c r="G26" s="184" t="s">
        <v>240</v>
      </c>
      <c r="H26" s="184" t="s">
        <v>240</v>
      </c>
      <c r="I26" s="184" t="s">
        <v>240</v>
      </c>
      <c r="J26" s="184" t="s">
        <v>240</v>
      </c>
      <c r="K26" s="184" t="s">
        <v>240</v>
      </c>
      <c r="L26" s="184" t="s">
        <v>240</v>
      </c>
    </row>
    <row r="27" spans="1:12">
      <c r="A27" s="416" t="s">
        <v>304</v>
      </c>
      <c r="B27" s="416"/>
      <c r="C27" s="161" t="s">
        <v>303</v>
      </c>
      <c r="D27" s="181" t="s">
        <v>240</v>
      </c>
      <c r="E27" s="181">
        <v>55.3</v>
      </c>
      <c r="F27" s="181">
        <v>58.7</v>
      </c>
      <c r="G27" s="181">
        <v>85</v>
      </c>
      <c r="H27" s="181">
        <v>75</v>
      </c>
      <c r="I27" s="181">
        <v>65</v>
      </c>
      <c r="J27" s="181" t="s">
        <v>240</v>
      </c>
      <c r="K27" s="181">
        <v>75</v>
      </c>
      <c r="L27" s="181">
        <v>52.8</v>
      </c>
    </row>
    <row r="28" spans="1:12">
      <c r="A28" s="416" t="s">
        <v>305</v>
      </c>
      <c r="B28" s="416"/>
      <c r="C28" s="172" t="s">
        <v>306</v>
      </c>
      <c r="D28" s="181">
        <v>15</v>
      </c>
      <c r="E28" s="181">
        <v>17.3</v>
      </c>
      <c r="F28" s="181">
        <v>17.3</v>
      </c>
      <c r="G28" s="181">
        <v>16.3</v>
      </c>
      <c r="H28" s="181">
        <v>16.3</v>
      </c>
      <c r="I28" s="181">
        <v>18</v>
      </c>
      <c r="J28" s="181">
        <v>16.3</v>
      </c>
      <c r="K28" s="181">
        <v>16.3</v>
      </c>
      <c r="L28" s="181">
        <v>19</v>
      </c>
    </row>
    <row r="29" spans="1:12">
      <c r="A29" s="416" t="s">
        <v>307</v>
      </c>
      <c r="B29" s="416"/>
      <c r="C29" s="172" t="s">
        <v>306</v>
      </c>
      <c r="D29" s="181">
        <v>33</v>
      </c>
      <c r="E29" s="181">
        <v>30</v>
      </c>
      <c r="F29" s="181">
        <v>30</v>
      </c>
      <c r="G29" s="181">
        <v>25.7</v>
      </c>
      <c r="H29" s="181">
        <v>25.7</v>
      </c>
      <c r="I29" s="181">
        <v>25.7</v>
      </c>
      <c r="J29" s="181">
        <v>40</v>
      </c>
      <c r="K29" s="181">
        <v>40</v>
      </c>
      <c r="L29" s="181">
        <v>23.5</v>
      </c>
    </row>
    <row r="30" spans="1:12">
      <c r="A30" s="415" t="s">
        <v>308</v>
      </c>
      <c r="B30" s="415"/>
      <c r="C30" s="185" t="s">
        <v>306</v>
      </c>
      <c r="D30" s="181">
        <v>23.3</v>
      </c>
      <c r="E30" s="181">
        <v>26.6</v>
      </c>
      <c r="F30" s="181">
        <v>26</v>
      </c>
      <c r="G30" s="181">
        <v>25</v>
      </c>
      <c r="H30" s="181">
        <v>25</v>
      </c>
      <c r="I30" s="181">
        <v>25</v>
      </c>
      <c r="J30" s="181">
        <v>25</v>
      </c>
      <c r="K30" s="181">
        <v>25</v>
      </c>
      <c r="L30" s="181">
        <v>24.3</v>
      </c>
    </row>
    <row r="31" spans="1:12">
      <c r="A31" s="415" t="s">
        <v>309</v>
      </c>
      <c r="B31" s="415"/>
      <c r="C31" s="185" t="s">
        <v>306</v>
      </c>
      <c r="D31" s="181">
        <v>33.299999999999997</v>
      </c>
      <c r="E31" s="181">
        <v>27.6</v>
      </c>
      <c r="F31" s="181">
        <v>31.7</v>
      </c>
      <c r="G31" s="181">
        <v>30</v>
      </c>
      <c r="H31" s="181">
        <v>30</v>
      </c>
      <c r="I31" s="181">
        <v>30</v>
      </c>
      <c r="J31" s="181">
        <v>41.7</v>
      </c>
      <c r="K31" s="181">
        <v>41.7</v>
      </c>
      <c r="L31" s="181">
        <v>32</v>
      </c>
    </row>
    <row r="32" spans="1:12">
      <c r="A32" s="415" t="s">
        <v>310</v>
      </c>
      <c r="B32" s="415"/>
      <c r="C32" s="185" t="s">
        <v>306</v>
      </c>
      <c r="D32" s="181">
        <v>6.7</v>
      </c>
      <c r="E32" s="181">
        <v>10</v>
      </c>
      <c r="F32" s="181">
        <v>8</v>
      </c>
      <c r="G32" s="181">
        <v>5</v>
      </c>
      <c r="H32" s="181">
        <v>5</v>
      </c>
      <c r="I32" s="181">
        <v>5</v>
      </c>
      <c r="J32" s="181">
        <v>5</v>
      </c>
      <c r="K32" s="181">
        <v>5</v>
      </c>
      <c r="L32" s="181">
        <v>5.3</v>
      </c>
    </row>
    <row r="33" spans="1:12">
      <c r="A33" s="415" t="s">
        <v>311</v>
      </c>
      <c r="B33" s="415"/>
      <c r="C33" s="177" t="s">
        <v>306</v>
      </c>
      <c r="D33" s="181">
        <v>21.3</v>
      </c>
      <c r="E33" s="181">
        <v>30</v>
      </c>
      <c r="F33" s="181">
        <v>32</v>
      </c>
      <c r="G33" s="181">
        <v>31.3</v>
      </c>
      <c r="H33" s="181" t="s">
        <v>240</v>
      </c>
      <c r="I33" s="181" t="s">
        <v>240</v>
      </c>
      <c r="J33" s="181">
        <v>25</v>
      </c>
      <c r="K33" s="181">
        <v>25</v>
      </c>
      <c r="L33" s="181">
        <v>10</v>
      </c>
    </row>
  </sheetData>
  <mergeCells count="21">
    <mergeCell ref="A21:A22"/>
    <mergeCell ref="A1:J1"/>
    <mergeCell ref="A3:B4"/>
    <mergeCell ref="C3:C4"/>
    <mergeCell ref="D3:D4"/>
    <mergeCell ref="E3:K3"/>
    <mergeCell ref="A7:A8"/>
    <mergeCell ref="A9:A10"/>
    <mergeCell ref="A12:A13"/>
    <mergeCell ref="A14:A15"/>
    <mergeCell ref="A17:A18"/>
    <mergeCell ref="A19:A20"/>
    <mergeCell ref="A31:B31"/>
    <mergeCell ref="A32:B32"/>
    <mergeCell ref="A33:B33"/>
    <mergeCell ref="A23:A24"/>
    <mergeCell ref="A26:B26"/>
    <mergeCell ref="A27:B27"/>
    <mergeCell ref="A28:B28"/>
    <mergeCell ref="A29:B29"/>
    <mergeCell ref="A30:B30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workbookViewId="0">
      <selection activeCell="K9" sqref="K9"/>
    </sheetView>
  </sheetViews>
  <sheetFormatPr defaultRowHeight="15"/>
  <sheetData>
    <row r="1" spans="1:13" ht="15.75">
      <c r="A1" s="423" t="s">
        <v>312</v>
      </c>
      <c r="B1" s="423"/>
      <c r="C1" s="423"/>
      <c r="D1" s="423"/>
      <c r="E1" s="423"/>
      <c r="F1" s="423"/>
      <c r="G1" s="423"/>
      <c r="H1" s="423"/>
      <c r="I1" s="423"/>
      <c r="J1" s="423"/>
      <c r="K1" s="423"/>
      <c r="L1" s="423"/>
      <c r="M1" s="423"/>
    </row>
    <row r="2" spans="1:13">
      <c r="A2" s="55" t="s">
        <v>151</v>
      </c>
      <c r="B2" s="55"/>
      <c r="C2" s="55"/>
      <c r="D2" s="186"/>
      <c r="E2" s="186"/>
      <c r="F2" s="186"/>
      <c r="G2" s="186"/>
      <c r="H2" s="186"/>
      <c r="I2" s="186"/>
      <c r="J2" s="186"/>
      <c r="K2" s="186"/>
      <c r="L2" s="186"/>
      <c r="M2" s="58"/>
    </row>
    <row r="3" spans="1:13">
      <c r="A3" s="372" t="s">
        <v>313</v>
      </c>
      <c r="B3" s="424" t="s">
        <v>314</v>
      </c>
      <c r="C3" s="424"/>
      <c r="D3" s="424" t="s">
        <v>315</v>
      </c>
      <c r="E3" s="424"/>
      <c r="F3" s="424" t="s">
        <v>316</v>
      </c>
      <c r="G3" s="424"/>
      <c r="H3" s="425" t="s">
        <v>317</v>
      </c>
      <c r="I3" s="426"/>
      <c r="J3" s="424" t="s">
        <v>318</v>
      </c>
      <c r="K3" s="424"/>
      <c r="L3" s="424" t="s">
        <v>319</v>
      </c>
      <c r="M3" s="424"/>
    </row>
    <row r="4" spans="1:13">
      <c r="A4" s="349"/>
      <c r="B4" s="187">
        <v>2014</v>
      </c>
      <c r="C4" s="187">
        <v>2015</v>
      </c>
      <c r="D4" s="187">
        <v>2014</v>
      </c>
      <c r="E4" s="187">
        <v>2015</v>
      </c>
      <c r="F4" s="187">
        <v>2014</v>
      </c>
      <c r="G4" s="187">
        <v>2015</v>
      </c>
      <c r="H4" s="187">
        <v>2014</v>
      </c>
      <c r="I4" s="187">
        <v>2015</v>
      </c>
      <c r="J4" s="187">
        <v>2014</v>
      </c>
      <c r="K4" s="187">
        <v>2015</v>
      </c>
      <c r="L4" s="187">
        <v>2014</v>
      </c>
      <c r="M4" s="187">
        <v>2015</v>
      </c>
    </row>
    <row r="5" spans="1:13">
      <c r="A5" s="188" t="s">
        <v>50</v>
      </c>
      <c r="B5" s="189">
        <v>0</v>
      </c>
      <c r="C5" s="190">
        <v>0</v>
      </c>
      <c r="D5" s="189">
        <v>0</v>
      </c>
      <c r="E5" s="190">
        <v>0</v>
      </c>
      <c r="F5" s="191">
        <v>3</v>
      </c>
      <c r="G5" s="192">
        <v>4</v>
      </c>
      <c r="H5" s="191">
        <v>2</v>
      </c>
      <c r="I5" s="192">
        <v>2</v>
      </c>
      <c r="J5" s="193">
        <v>0</v>
      </c>
      <c r="K5" s="193">
        <v>0</v>
      </c>
      <c r="L5" s="193">
        <v>0</v>
      </c>
      <c r="M5" s="193">
        <v>0</v>
      </c>
    </row>
    <row r="6" spans="1:13">
      <c r="A6" s="194" t="s">
        <v>320</v>
      </c>
      <c r="B6" s="195">
        <v>2</v>
      </c>
      <c r="C6" s="196">
        <v>1</v>
      </c>
      <c r="D6" s="195">
        <v>2</v>
      </c>
      <c r="E6" s="196">
        <v>1</v>
      </c>
      <c r="F6" s="197">
        <v>5</v>
      </c>
      <c r="G6" s="198">
        <v>2</v>
      </c>
      <c r="H6" s="197">
        <v>0</v>
      </c>
      <c r="I6" s="198">
        <v>1</v>
      </c>
      <c r="J6" s="198">
        <v>0</v>
      </c>
      <c r="K6" s="198">
        <v>0</v>
      </c>
      <c r="L6" s="198">
        <v>0</v>
      </c>
      <c r="M6" s="198">
        <v>0</v>
      </c>
    </row>
    <row r="7" spans="1:13">
      <c r="A7" s="194" t="s">
        <v>52</v>
      </c>
      <c r="B7" s="195">
        <v>6</v>
      </c>
      <c r="C7" s="196">
        <v>7</v>
      </c>
      <c r="D7" s="195">
        <v>6</v>
      </c>
      <c r="E7" s="196">
        <v>7</v>
      </c>
      <c r="F7" s="197">
        <v>4</v>
      </c>
      <c r="G7" s="198">
        <v>2</v>
      </c>
      <c r="H7" s="197">
        <v>1</v>
      </c>
      <c r="I7" s="198">
        <v>1</v>
      </c>
      <c r="J7" s="198">
        <v>0</v>
      </c>
      <c r="K7" s="198">
        <v>0</v>
      </c>
      <c r="L7" s="198">
        <v>0</v>
      </c>
      <c r="M7" s="198">
        <v>0</v>
      </c>
    </row>
    <row r="8" spans="1:13">
      <c r="A8" s="194" t="s">
        <v>53</v>
      </c>
      <c r="B8" s="195">
        <v>0</v>
      </c>
      <c r="C8" s="196">
        <v>0</v>
      </c>
      <c r="D8" s="195">
        <v>0</v>
      </c>
      <c r="E8" s="196">
        <v>0</v>
      </c>
      <c r="F8" s="197">
        <v>1</v>
      </c>
      <c r="G8" s="198">
        <v>1</v>
      </c>
      <c r="H8" s="197">
        <v>0</v>
      </c>
      <c r="I8" s="198">
        <v>0</v>
      </c>
      <c r="J8" s="198">
        <v>0</v>
      </c>
      <c r="K8" s="198">
        <v>0</v>
      </c>
      <c r="L8" s="198">
        <v>0</v>
      </c>
      <c r="M8" s="198">
        <v>0</v>
      </c>
    </row>
    <row r="9" spans="1:13">
      <c r="A9" s="194" t="s">
        <v>54</v>
      </c>
      <c r="B9" s="195">
        <v>1</v>
      </c>
      <c r="C9" s="196">
        <v>0</v>
      </c>
      <c r="D9" s="195">
        <v>1</v>
      </c>
      <c r="E9" s="196">
        <v>0</v>
      </c>
      <c r="F9" s="197">
        <v>1</v>
      </c>
      <c r="G9" s="198">
        <v>1</v>
      </c>
      <c r="H9" s="197">
        <v>0</v>
      </c>
      <c r="I9" s="198">
        <v>0</v>
      </c>
      <c r="J9" s="198">
        <v>0</v>
      </c>
      <c r="K9" s="198">
        <v>0</v>
      </c>
      <c r="L9" s="198">
        <v>0</v>
      </c>
      <c r="M9" s="198">
        <v>0</v>
      </c>
    </row>
    <row r="10" spans="1:13">
      <c r="A10" s="194" t="s">
        <v>55</v>
      </c>
      <c r="B10" s="195">
        <v>0</v>
      </c>
      <c r="C10" s="196">
        <v>2</v>
      </c>
      <c r="D10" s="195">
        <v>0</v>
      </c>
      <c r="E10" s="196">
        <v>2</v>
      </c>
      <c r="F10" s="197">
        <v>2</v>
      </c>
      <c r="G10" s="198">
        <v>3</v>
      </c>
      <c r="H10" s="197">
        <v>1</v>
      </c>
      <c r="I10" s="198">
        <v>0</v>
      </c>
      <c r="J10" s="198">
        <v>0</v>
      </c>
      <c r="K10" s="198">
        <v>0</v>
      </c>
      <c r="L10" s="198">
        <v>1</v>
      </c>
      <c r="M10" s="198">
        <v>0</v>
      </c>
    </row>
    <row r="11" spans="1:13">
      <c r="A11" s="194" t="s">
        <v>56</v>
      </c>
      <c r="B11" s="195">
        <v>0</v>
      </c>
      <c r="C11" s="196">
        <v>0</v>
      </c>
      <c r="D11" s="195">
        <v>0</v>
      </c>
      <c r="E11" s="196">
        <v>0</v>
      </c>
      <c r="F11" s="197">
        <v>0</v>
      </c>
      <c r="G11" s="198">
        <v>5</v>
      </c>
      <c r="H11" s="197">
        <v>0</v>
      </c>
      <c r="I11" s="198">
        <v>1</v>
      </c>
      <c r="J11" s="198">
        <v>0</v>
      </c>
      <c r="K11" s="198">
        <v>0</v>
      </c>
      <c r="L11" s="198">
        <v>0</v>
      </c>
      <c r="M11" s="198">
        <v>0</v>
      </c>
    </row>
    <row r="12" spans="1:13">
      <c r="A12" s="194" t="s">
        <v>57</v>
      </c>
      <c r="B12" s="195">
        <v>2</v>
      </c>
      <c r="C12" s="196">
        <v>3</v>
      </c>
      <c r="D12" s="195">
        <v>2</v>
      </c>
      <c r="E12" s="196">
        <v>3</v>
      </c>
      <c r="F12" s="197">
        <v>3</v>
      </c>
      <c r="G12" s="198">
        <v>1</v>
      </c>
      <c r="H12" s="197">
        <v>1</v>
      </c>
      <c r="I12" s="198">
        <v>0</v>
      </c>
      <c r="J12" s="198">
        <v>0</v>
      </c>
      <c r="K12" s="198">
        <v>0</v>
      </c>
      <c r="L12" s="198">
        <v>0</v>
      </c>
      <c r="M12" s="198">
        <v>0</v>
      </c>
    </row>
    <row r="13" spans="1:13">
      <c r="A13" s="194" t="s">
        <v>58</v>
      </c>
      <c r="B13" s="195">
        <v>0</v>
      </c>
      <c r="C13" s="196">
        <v>0</v>
      </c>
      <c r="D13" s="195">
        <v>0</v>
      </c>
      <c r="E13" s="196">
        <v>0</v>
      </c>
      <c r="F13" s="197">
        <v>3</v>
      </c>
      <c r="G13" s="198">
        <v>1</v>
      </c>
      <c r="H13" s="197">
        <v>0</v>
      </c>
      <c r="I13" s="198">
        <v>0</v>
      </c>
      <c r="J13" s="199">
        <v>1</v>
      </c>
      <c r="K13" s="199">
        <v>0</v>
      </c>
      <c r="L13" s="198">
        <v>0</v>
      </c>
      <c r="M13" s="198">
        <v>0</v>
      </c>
    </row>
    <row r="14" spans="1:13">
      <c r="A14" s="194" t="s">
        <v>59</v>
      </c>
      <c r="B14" s="195">
        <v>1</v>
      </c>
      <c r="C14" s="196">
        <v>0</v>
      </c>
      <c r="D14" s="195">
        <v>1</v>
      </c>
      <c r="E14" s="196">
        <v>0</v>
      </c>
      <c r="F14" s="200">
        <v>2</v>
      </c>
      <c r="G14" s="198">
        <v>1</v>
      </c>
      <c r="H14" s="200">
        <v>0</v>
      </c>
      <c r="I14" s="198">
        <v>0</v>
      </c>
      <c r="J14" s="198">
        <v>0</v>
      </c>
      <c r="K14" s="198">
        <v>0</v>
      </c>
      <c r="L14" s="198">
        <v>0</v>
      </c>
      <c r="M14" s="198">
        <v>0</v>
      </c>
    </row>
    <row r="15" spans="1:13">
      <c r="A15" s="194" t="s">
        <v>60</v>
      </c>
      <c r="B15" s="195">
        <v>3</v>
      </c>
      <c r="C15" s="196">
        <v>3</v>
      </c>
      <c r="D15" s="195">
        <v>3</v>
      </c>
      <c r="E15" s="196">
        <v>3</v>
      </c>
      <c r="F15" s="197">
        <v>3</v>
      </c>
      <c r="G15" s="198">
        <v>4</v>
      </c>
      <c r="H15" s="197">
        <v>0</v>
      </c>
      <c r="I15" s="198">
        <v>0</v>
      </c>
      <c r="J15" s="198">
        <v>0</v>
      </c>
      <c r="K15" s="198">
        <v>0</v>
      </c>
      <c r="L15" s="198">
        <v>0</v>
      </c>
      <c r="M15" s="198">
        <v>0</v>
      </c>
    </row>
    <row r="16" spans="1:13">
      <c r="A16" s="194" t="s">
        <v>61</v>
      </c>
      <c r="B16" s="195">
        <v>2</v>
      </c>
      <c r="C16" s="196">
        <v>3</v>
      </c>
      <c r="D16" s="195">
        <v>2</v>
      </c>
      <c r="E16" s="196">
        <v>3</v>
      </c>
      <c r="F16" s="197">
        <v>2</v>
      </c>
      <c r="G16" s="198">
        <v>3</v>
      </c>
      <c r="H16" s="197">
        <v>2</v>
      </c>
      <c r="I16" s="198">
        <v>0</v>
      </c>
      <c r="J16" s="198">
        <v>0</v>
      </c>
      <c r="K16" s="198">
        <v>0</v>
      </c>
      <c r="L16" s="198">
        <v>0</v>
      </c>
      <c r="M16" s="198">
        <v>0</v>
      </c>
    </row>
    <row r="17" spans="1:13">
      <c r="A17" s="194" t="s">
        <v>62</v>
      </c>
      <c r="B17" s="195">
        <v>9</v>
      </c>
      <c r="C17" s="196">
        <v>15</v>
      </c>
      <c r="D17" s="195">
        <v>9</v>
      </c>
      <c r="E17" s="196">
        <v>15</v>
      </c>
      <c r="F17" s="197">
        <v>8</v>
      </c>
      <c r="G17" s="198">
        <v>7</v>
      </c>
      <c r="H17" s="197">
        <v>0</v>
      </c>
      <c r="I17" s="198">
        <v>0</v>
      </c>
      <c r="J17" s="198">
        <v>0</v>
      </c>
      <c r="K17" s="198">
        <v>0</v>
      </c>
      <c r="L17" s="198">
        <v>0</v>
      </c>
      <c r="M17" s="198">
        <v>0</v>
      </c>
    </row>
    <row r="18" spans="1:13">
      <c r="A18" s="194" t="s">
        <v>63</v>
      </c>
      <c r="B18" s="195">
        <v>208</v>
      </c>
      <c r="C18" s="196">
        <v>185</v>
      </c>
      <c r="D18" s="195">
        <v>207</v>
      </c>
      <c r="E18" s="196">
        <v>188</v>
      </c>
      <c r="F18" s="200">
        <v>23</v>
      </c>
      <c r="G18" s="198">
        <v>28</v>
      </c>
      <c r="H18" s="200">
        <v>7</v>
      </c>
      <c r="I18" s="198">
        <v>6</v>
      </c>
      <c r="J18" s="198">
        <v>3</v>
      </c>
      <c r="K18" s="198">
        <v>2</v>
      </c>
      <c r="L18" s="198">
        <v>0</v>
      </c>
      <c r="M18" s="198">
        <v>0</v>
      </c>
    </row>
    <row r="19" spans="1:13">
      <c r="A19" s="201" t="s">
        <v>64</v>
      </c>
      <c r="B19" s="202">
        <v>3</v>
      </c>
      <c r="C19" s="203">
        <v>2</v>
      </c>
      <c r="D19" s="202">
        <v>3</v>
      </c>
      <c r="E19" s="203">
        <v>2</v>
      </c>
      <c r="F19" s="200">
        <v>3</v>
      </c>
      <c r="G19" s="203">
        <v>4</v>
      </c>
      <c r="H19" s="204">
        <v>0</v>
      </c>
      <c r="I19" s="203">
        <v>0</v>
      </c>
      <c r="J19" s="203">
        <v>0</v>
      </c>
      <c r="K19" s="203">
        <v>0</v>
      </c>
      <c r="L19" s="203">
        <v>0</v>
      </c>
      <c r="M19" s="203">
        <v>0</v>
      </c>
    </row>
    <row r="20" spans="1:13">
      <c r="A20" s="205" t="s">
        <v>66</v>
      </c>
      <c r="B20" s="202">
        <f>SUM(B5:B19)</f>
        <v>237</v>
      </c>
      <c r="C20" s="206">
        <f t="shared" ref="C20:M20" si="0">SUM(C5:C19)</f>
        <v>221</v>
      </c>
      <c r="D20" s="206">
        <f t="shared" si="0"/>
        <v>236</v>
      </c>
      <c r="E20" s="206">
        <f t="shared" si="0"/>
        <v>224</v>
      </c>
      <c r="F20" s="207">
        <f>SUM(F5:F19)</f>
        <v>63</v>
      </c>
      <c r="G20" s="206">
        <f t="shared" si="0"/>
        <v>67</v>
      </c>
      <c r="H20" s="206">
        <f t="shared" si="0"/>
        <v>14</v>
      </c>
      <c r="I20" s="206">
        <f t="shared" si="0"/>
        <v>11</v>
      </c>
      <c r="J20" s="206">
        <f t="shared" si="0"/>
        <v>4</v>
      </c>
      <c r="K20" s="206">
        <f t="shared" si="0"/>
        <v>2</v>
      </c>
      <c r="L20" s="206">
        <f t="shared" si="0"/>
        <v>1</v>
      </c>
      <c r="M20" s="208">
        <f t="shared" si="0"/>
        <v>0</v>
      </c>
    </row>
  </sheetData>
  <mergeCells count="8">
    <mergeCell ref="A1:M1"/>
    <mergeCell ref="A3:A4"/>
    <mergeCell ref="B3:C3"/>
    <mergeCell ref="D3:E3"/>
    <mergeCell ref="F3:G3"/>
    <mergeCell ref="H3:I3"/>
    <mergeCell ref="J3:K3"/>
    <mergeCell ref="L3:M3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5"/>
  <sheetViews>
    <sheetView workbookViewId="0">
      <selection activeCell="M8" sqref="M8"/>
    </sheetView>
  </sheetViews>
  <sheetFormatPr defaultRowHeight="15"/>
  <sheetData>
    <row r="1" spans="1:15">
      <c r="A1" s="429" t="s">
        <v>321</v>
      </c>
      <c r="B1" s="429"/>
      <c r="C1" s="429"/>
      <c r="D1" s="429"/>
      <c r="E1" s="429"/>
      <c r="F1" s="429"/>
      <c r="G1" s="429"/>
      <c r="H1" s="429"/>
      <c r="I1" s="429"/>
      <c r="J1" s="429"/>
      <c r="K1" s="429"/>
      <c r="L1" s="429"/>
      <c r="M1" s="429"/>
      <c r="N1" s="429"/>
      <c r="O1" s="429"/>
    </row>
    <row r="2" spans="1:15">
      <c r="A2" s="209"/>
      <c r="B2" s="210"/>
      <c r="C2" s="210"/>
      <c r="D2" s="210"/>
      <c r="E2" s="210"/>
      <c r="F2" s="210"/>
      <c r="G2" s="211"/>
      <c r="H2" s="210"/>
      <c r="I2" s="210"/>
      <c r="J2" s="210"/>
      <c r="K2" s="210"/>
      <c r="L2" s="430" t="s">
        <v>151</v>
      </c>
      <c r="M2" s="430"/>
      <c r="N2" s="210"/>
      <c r="O2" s="210"/>
    </row>
    <row r="3" spans="1:15">
      <c r="A3" s="212"/>
      <c r="B3" s="431" t="s">
        <v>322</v>
      </c>
      <c r="C3" s="432"/>
      <c r="D3" s="213"/>
      <c r="E3" s="214"/>
      <c r="F3" s="215" t="s">
        <v>323</v>
      </c>
      <c r="G3" s="215"/>
      <c r="H3" s="216" t="s">
        <v>324</v>
      </c>
      <c r="I3" s="217"/>
      <c r="J3" s="217"/>
      <c r="K3" s="217"/>
      <c r="L3" s="217"/>
      <c r="M3" s="217"/>
      <c r="N3" s="215"/>
      <c r="O3" s="214"/>
    </row>
    <row r="4" spans="1:15">
      <c r="A4" s="218" t="s">
        <v>47</v>
      </c>
      <c r="B4" s="433" t="s">
        <v>325</v>
      </c>
      <c r="C4" s="434"/>
      <c r="D4" s="433" t="s">
        <v>326</v>
      </c>
      <c r="E4" s="435"/>
      <c r="F4" s="219" t="s">
        <v>327</v>
      </c>
      <c r="G4" s="220"/>
      <c r="H4" s="431" t="s">
        <v>328</v>
      </c>
      <c r="I4" s="432"/>
      <c r="J4" s="431" t="s">
        <v>329</v>
      </c>
      <c r="K4" s="432"/>
      <c r="L4" s="431" t="s">
        <v>330</v>
      </c>
      <c r="M4" s="432"/>
      <c r="N4" s="436" t="s">
        <v>331</v>
      </c>
      <c r="O4" s="437"/>
    </row>
    <row r="5" spans="1:15">
      <c r="A5" s="218"/>
      <c r="B5" s="427" t="s">
        <v>332</v>
      </c>
      <c r="C5" s="428"/>
      <c r="D5" s="221"/>
      <c r="E5" s="222"/>
      <c r="F5" s="223" t="s">
        <v>333</v>
      </c>
      <c r="G5" s="222"/>
      <c r="H5" s="427"/>
      <c r="I5" s="428"/>
      <c r="J5" s="427" t="s">
        <v>334</v>
      </c>
      <c r="K5" s="428"/>
      <c r="L5" s="427"/>
      <c r="M5" s="428"/>
      <c r="N5" s="438"/>
      <c r="O5" s="439"/>
    </row>
    <row r="6" spans="1:15">
      <c r="A6" s="224"/>
      <c r="B6" s="224">
        <v>2014</v>
      </c>
      <c r="C6" s="224">
        <v>2015</v>
      </c>
      <c r="D6" s="225">
        <v>2014</v>
      </c>
      <c r="E6" s="224">
        <v>2015</v>
      </c>
      <c r="F6" s="224">
        <v>2014</v>
      </c>
      <c r="G6" s="224">
        <v>2015</v>
      </c>
      <c r="H6" s="224">
        <v>2014</v>
      </c>
      <c r="I6" s="224">
        <v>2015</v>
      </c>
      <c r="J6" s="224">
        <v>2014</v>
      </c>
      <c r="K6" s="224">
        <v>2015</v>
      </c>
      <c r="L6" s="224">
        <v>2014</v>
      </c>
      <c r="M6" s="224">
        <v>2015</v>
      </c>
      <c r="N6" s="224">
        <v>2014</v>
      </c>
      <c r="O6" s="224">
        <v>2015</v>
      </c>
    </row>
    <row r="7" spans="1:15">
      <c r="A7" s="226" t="s">
        <v>335</v>
      </c>
      <c r="B7" s="227">
        <v>64</v>
      </c>
      <c r="C7" s="227">
        <v>53</v>
      </c>
      <c r="D7" s="228">
        <v>701</v>
      </c>
      <c r="E7" s="226">
        <v>319</v>
      </c>
      <c r="F7" s="226">
        <v>5</v>
      </c>
      <c r="G7" s="226">
        <v>2</v>
      </c>
      <c r="H7" s="226">
        <v>0</v>
      </c>
      <c r="I7" s="226">
        <v>0</v>
      </c>
      <c r="J7" s="226">
        <v>0</v>
      </c>
      <c r="K7" s="226">
        <v>0</v>
      </c>
      <c r="L7" s="226">
        <v>2</v>
      </c>
      <c r="M7" s="226">
        <v>0</v>
      </c>
      <c r="N7" s="226">
        <v>1</v>
      </c>
      <c r="O7" s="226">
        <v>2</v>
      </c>
    </row>
    <row r="8" spans="1:15">
      <c r="A8" s="229" t="s">
        <v>336</v>
      </c>
      <c r="B8" s="230">
        <v>90</v>
      </c>
      <c r="C8" s="229">
        <v>47</v>
      </c>
      <c r="D8" s="228">
        <v>793</v>
      </c>
      <c r="E8" s="229">
        <v>324</v>
      </c>
      <c r="F8" s="229">
        <v>3</v>
      </c>
      <c r="G8" s="229">
        <v>0</v>
      </c>
      <c r="H8" s="229">
        <v>0</v>
      </c>
      <c r="I8" s="229">
        <v>0</v>
      </c>
      <c r="J8" s="229">
        <v>0</v>
      </c>
      <c r="K8" s="229">
        <v>0</v>
      </c>
      <c r="L8" s="229">
        <v>0</v>
      </c>
      <c r="M8" s="229">
        <v>0</v>
      </c>
      <c r="N8" s="229">
        <v>1</v>
      </c>
      <c r="O8" s="229">
        <v>0</v>
      </c>
    </row>
    <row r="9" spans="1:15">
      <c r="A9" s="229" t="s">
        <v>337</v>
      </c>
      <c r="B9" s="229">
        <v>67</v>
      </c>
      <c r="C9" s="229">
        <v>67</v>
      </c>
      <c r="D9" s="228">
        <v>974</v>
      </c>
      <c r="E9" s="229">
        <v>1162</v>
      </c>
      <c r="F9" s="229">
        <v>0</v>
      </c>
      <c r="G9" s="229">
        <v>1</v>
      </c>
      <c r="H9" s="229">
        <v>0</v>
      </c>
      <c r="I9" s="229">
        <v>1</v>
      </c>
      <c r="J9" s="229">
        <v>0</v>
      </c>
      <c r="K9" s="229">
        <v>0</v>
      </c>
      <c r="L9" s="229">
        <v>0</v>
      </c>
      <c r="M9" s="229">
        <v>0</v>
      </c>
      <c r="N9" s="229">
        <v>0</v>
      </c>
      <c r="O9" s="229">
        <v>0</v>
      </c>
    </row>
    <row r="10" spans="1:15">
      <c r="A10" s="229" t="s">
        <v>338</v>
      </c>
      <c r="B10" s="229">
        <v>63</v>
      </c>
      <c r="C10" s="229">
        <v>37</v>
      </c>
      <c r="D10" s="228">
        <v>458</v>
      </c>
      <c r="E10" s="229">
        <v>276</v>
      </c>
      <c r="F10" s="229">
        <v>0</v>
      </c>
      <c r="G10" s="229">
        <v>1</v>
      </c>
      <c r="H10" s="229">
        <v>0</v>
      </c>
      <c r="I10" s="229">
        <v>0</v>
      </c>
      <c r="J10" s="229">
        <v>0</v>
      </c>
      <c r="K10" s="229">
        <v>0</v>
      </c>
      <c r="L10" s="229">
        <v>0</v>
      </c>
      <c r="M10" s="229">
        <v>1</v>
      </c>
      <c r="N10" s="229">
        <v>0</v>
      </c>
      <c r="O10" s="229">
        <v>0</v>
      </c>
    </row>
    <row r="11" spans="1:15">
      <c r="A11" s="229" t="s">
        <v>339</v>
      </c>
      <c r="B11" s="229">
        <v>54</v>
      </c>
      <c r="C11" s="229">
        <v>37</v>
      </c>
      <c r="D11" s="228">
        <v>689</v>
      </c>
      <c r="E11" s="229">
        <v>565</v>
      </c>
      <c r="F11" s="229">
        <v>1</v>
      </c>
      <c r="G11" s="229">
        <v>0</v>
      </c>
      <c r="H11" s="229">
        <v>0</v>
      </c>
      <c r="I11" s="229">
        <v>0</v>
      </c>
      <c r="J11" s="229">
        <v>0</v>
      </c>
      <c r="K11" s="229">
        <v>0</v>
      </c>
      <c r="L11" s="229">
        <v>0</v>
      </c>
      <c r="M11" s="229">
        <v>0</v>
      </c>
      <c r="N11" s="229">
        <v>0</v>
      </c>
      <c r="O11" s="229">
        <v>0</v>
      </c>
    </row>
    <row r="12" spans="1:15">
      <c r="A12" s="229" t="s">
        <v>340</v>
      </c>
      <c r="B12" s="229">
        <v>95</v>
      </c>
      <c r="C12" s="229">
        <v>54</v>
      </c>
      <c r="D12" s="228">
        <v>1588</v>
      </c>
      <c r="E12" s="229">
        <v>1448</v>
      </c>
      <c r="F12" s="229">
        <v>4</v>
      </c>
      <c r="G12" s="229">
        <v>1</v>
      </c>
      <c r="H12" s="229">
        <v>0</v>
      </c>
      <c r="I12" s="229">
        <v>0</v>
      </c>
      <c r="J12" s="229">
        <v>0</v>
      </c>
      <c r="K12" s="229">
        <v>0</v>
      </c>
      <c r="L12" s="229">
        <v>2</v>
      </c>
      <c r="M12" s="229">
        <v>1</v>
      </c>
      <c r="N12" s="229">
        <v>0</v>
      </c>
      <c r="O12" s="229">
        <v>0</v>
      </c>
    </row>
    <row r="13" spans="1:15">
      <c r="A13" s="229" t="s">
        <v>341</v>
      </c>
      <c r="B13" s="229">
        <v>63</v>
      </c>
      <c r="C13" s="229">
        <v>28</v>
      </c>
      <c r="D13" s="228">
        <v>1167</v>
      </c>
      <c r="E13" s="229">
        <v>623</v>
      </c>
      <c r="F13" s="229">
        <v>3</v>
      </c>
      <c r="G13" s="229">
        <v>3</v>
      </c>
      <c r="H13" s="229">
        <v>0</v>
      </c>
      <c r="I13" s="229">
        <v>1</v>
      </c>
      <c r="J13" s="229">
        <v>0</v>
      </c>
      <c r="K13" s="229">
        <v>0</v>
      </c>
      <c r="L13" s="229">
        <v>2</v>
      </c>
      <c r="M13" s="229">
        <v>1</v>
      </c>
      <c r="N13" s="229">
        <v>0</v>
      </c>
      <c r="O13" s="229">
        <v>0</v>
      </c>
    </row>
    <row r="14" spans="1:15">
      <c r="A14" s="229" t="s">
        <v>342</v>
      </c>
      <c r="B14" s="229">
        <v>49</v>
      </c>
      <c r="C14" s="229">
        <v>35</v>
      </c>
      <c r="D14" s="228">
        <v>979</v>
      </c>
      <c r="E14" s="229">
        <v>806</v>
      </c>
      <c r="F14" s="229">
        <v>2</v>
      </c>
      <c r="G14" s="229">
        <v>4</v>
      </c>
      <c r="H14" s="229">
        <v>0</v>
      </c>
      <c r="I14" s="229">
        <v>0</v>
      </c>
      <c r="J14" s="229">
        <v>0</v>
      </c>
      <c r="K14" s="229">
        <v>0</v>
      </c>
      <c r="L14" s="229">
        <v>1</v>
      </c>
      <c r="M14" s="229">
        <v>0</v>
      </c>
      <c r="N14" s="229">
        <v>0</v>
      </c>
      <c r="O14" s="229">
        <v>1</v>
      </c>
    </row>
    <row r="15" spans="1:15">
      <c r="A15" s="229" t="s">
        <v>343</v>
      </c>
      <c r="B15" s="229">
        <v>73</v>
      </c>
      <c r="C15" s="229">
        <v>34</v>
      </c>
      <c r="D15" s="228">
        <v>585</v>
      </c>
      <c r="E15" s="229">
        <v>467</v>
      </c>
      <c r="F15" s="229">
        <v>3</v>
      </c>
      <c r="G15" s="229">
        <v>3</v>
      </c>
      <c r="H15" s="229">
        <v>1</v>
      </c>
      <c r="I15" s="229">
        <v>0</v>
      </c>
      <c r="J15" s="229">
        <v>0</v>
      </c>
      <c r="K15" s="229">
        <v>0</v>
      </c>
      <c r="L15" s="229">
        <v>1</v>
      </c>
      <c r="M15" s="229">
        <v>2</v>
      </c>
      <c r="N15" s="229">
        <v>1</v>
      </c>
      <c r="O15" s="229">
        <v>1</v>
      </c>
    </row>
    <row r="16" spans="1:15">
      <c r="A16" s="229" t="s">
        <v>344</v>
      </c>
      <c r="B16" s="229">
        <v>59</v>
      </c>
      <c r="C16" s="229">
        <v>44</v>
      </c>
      <c r="D16" s="228">
        <v>742</v>
      </c>
      <c r="E16" s="229">
        <v>726</v>
      </c>
      <c r="F16" s="229">
        <v>2</v>
      </c>
      <c r="G16" s="229">
        <v>5</v>
      </c>
      <c r="H16" s="229">
        <v>0</v>
      </c>
      <c r="I16" s="229">
        <v>0</v>
      </c>
      <c r="J16" s="229">
        <v>0</v>
      </c>
      <c r="K16" s="229">
        <v>0</v>
      </c>
      <c r="L16" s="229">
        <v>1</v>
      </c>
      <c r="M16" s="229">
        <v>2</v>
      </c>
      <c r="N16" s="229">
        <v>0</v>
      </c>
      <c r="O16" s="229">
        <v>3</v>
      </c>
    </row>
    <row r="17" spans="1:15">
      <c r="A17" s="229" t="s">
        <v>345</v>
      </c>
      <c r="B17" s="229">
        <v>55</v>
      </c>
      <c r="C17" s="229">
        <v>45</v>
      </c>
      <c r="D17" s="228">
        <v>1121</v>
      </c>
      <c r="E17" s="229">
        <v>854</v>
      </c>
      <c r="F17" s="229">
        <v>1</v>
      </c>
      <c r="G17" s="229">
        <v>2</v>
      </c>
      <c r="H17" s="229">
        <v>1</v>
      </c>
      <c r="I17" s="229">
        <v>0</v>
      </c>
      <c r="J17" s="229">
        <v>0</v>
      </c>
      <c r="K17" s="229">
        <v>0</v>
      </c>
      <c r="L17" s="229">
        <v>0</v>
      </c>
      <c r="M17" s="229">
        <v>1</v>
      </c>
      <c r="N17" s="229">
        <v>0</v>
      </c>
      <c r="O17" s="229">
        <v>0</v>
      </c>
    </row>
    <row r="18" spans="1:15">
      <c r="A18" s="229" t="s">
        <v>346</v>
      </c>
      <c r="B18" s="229">
        <v>81</v>
      </c>
      <c r="C18" s="229">
        <v>44</v>
      </c>
      <c r="D18" s="228">
        <v>736</v>
      </c>
      <c r="E18" s="229">
        <v>760</v>
      </c>
      <c r="F18" s="229">
        <v>0</v>
      </c>
      <c r="G18" s="229">
        <v>2</v>
      </c>
      <c r="H18" s="229">
        <v>0</v>
      </c>
      <c r="I18" s="229">
        <v>0</v>
      </c>
      <c r="J18" s="229">
        <v>0</v>
      </c>
      <c r="K18" s="229">
        <v>0</v>
      </c>
      <c r="L18" s="229">
        <v>0</v>
      </c>
      <c r="M18" s="229">
        <v>2</v>
      </c>
      <c r="N18" s="229">
        <v>0</v>
      </c>
      <c r="O18" s="229">
        <v>0</v>
      </c>
    </row>
    <row r="19" spans="1:15">
      <c r="A19" s="229" t="s">
        <v>347</v>
      </c>
      <c r="B19" s="229">
        <v>232</v>
      </c>
      <c r="C19" s="229">
        <v>189</v>
      </c>
      <c r="D19" s="228">
        <v>3200</v>
      </c>
      <c r="E19" s="229">
        <v>3114</v>
      </c>
      <c r="F19" s="229">
        <v>4</v>
      </c>
      <c r="G19" s="229">
        <v>2</v>
      </c>
      <c r="H19" s="229">
        <v>0</v>
      </c>
      <c r="I19" s="229">
        <v>2</v>
      </c>
      <c r="J19" s="229">
        <v>0</v>
      </c>
      <c r="K19" s="229">
        <v>0</v>
      </c>
      <c r="L19" s="229">
        <v>0</v>
      </c>
      <c r="M19" s="229">
        <v>0</v>
      </c>
      <c r="N19" s="229">
        <v>2</v>
      </c>
      <c r="O19" s="229">
        <v>1</v>
      </c>
    </row>
    <row r="20" spans="1:15">
      <c r="A20" s="229" t="s">
        <v>348</v>
      </c>
      <c r="B20" s="229">
        <v>106</v>
      </c>
      <c r="C20" s="229">
        <v>66</v>
      </c>
      <c r="D20" s="230">
        <v>1278</v>
      </c>
      <c r="E20" s="229">
        <v>1740</v>
      </c>
      <c r="F20" s="229">
        <v>1</v>
      </c>
      <c r="G20" s="229">
        <v>2</v>
      </c>
      <c r="H20" s="229">
        <v>1</v>
      </c>
      <c r="I20" s="229">
        <v>0</v>
      </c>
      <c r="J20" s="229">
        <v>0</v>
      </c>
      <c r="K20" s="229">
        <v>0</v>
      </c>
      <c r="L20" s="229">
        <v>0</v>
      </c>
      <c r="M20" s="229">
        <v>0</v>
      </c>
      <c r="N20" s="229">
        <v>0</v>
      </c>
      <c r="O20" s="229">
        <v>1</v>
      </c>
    </row>
    <row r="21" spans="1:15">
      <c r="A21" s="231" t="s">
        <v>349</v>
      </c>
      <c r="B21" s="229">
        <v>1423</v>
      </c>
      <c r="C21" s="229">
        <v>1533</v>
      </c>
      <c r="D21" s="230">
        <v>28929</v>
      </c>
      <c r="E21" s="229">
        <v>26455</v>
      </c>
      <c r="F21" s="229">
        <v>91</v>
      </c>
      <c r="G21" s="229">
        <v>48</v>
      </c>
      <c r="H21" s="229">
        <v>0</v>
      </c>
      <c r="I21" s="229">
        <v>2</v>
      </c>
      <c r="J21" s="229">
        <v>1</v>
      </c>
      <c r="K21" s="229">
        <v>0</v>
      </c>
      <c r="L21" s="229">
        <v>12</v>
      </c>
      <c r="M21" s="229">
        <v>11</v>
      </c>
      <c r="N21" s="229">
        <v>13</v>
      </c>
      <c r="O21" s="229">
        <v>16</v>
      </c>
    </row>
    <row r="22" spans="1:15">
      <c r="A22" s="229" t="s">
        <v>350</v>
      </c>
      <c r="B22" s="229">
        <v>151</v>
      </c>
      <c r="C22" s="229">
        <v>121</v>
      </c>
      <c r="D22" s="230">
        <v>201</v>
      </c>
      <c r="E22" s="229">
        <v>214</v>
      </c>
      <c r="F22" s="229">
        <v>0</v>
      </c>
      <c r="G22" s="229">
        <v>0</v>
      </c>
      <c r="H22" s="229">
        <v>0</v>
      </c>
      <c r="I22" s="229">
        <v>0</v>
      </c>
      <c r="J22" s="229">
        <v>0</v>
      </c>
      <c r="K22" s="229">
        <v>0</v>
      </c>
      <c r="L22" s="229">
        <v>0</v>
      </c>
      <c r="M22" s="229">
        <v>0</v>
      </c>
      <c r="N22" s="229">
        <v>0</v>
      </c>
      <c r="O22" s="229">
        <v>0</v>
      </c>
    </row>
    <row r="23" spans="1:15">
      <c r="A23" s="229" t="s">
        <v>351</v>
      </c>
      <c r="B23" s="229">
        <v>101</v>
      </c>
      <c r="C23" s="229">
        <v>83</v>
      </c>
      <c r="D23" s="230">
        <v>150</v>
      </c>
      <c r="E23" s="229">
        <v>130</v>
      </c>
      <c r="F23" s="229">
        <v>0</v>
      </c>
      <c r="G23" s="229">
        <v>0</v>
      </c>
      <c r="H23" s="229">
        <v>0</v>
      </c>
      <c r="I23" s="229">
        <v>0</v>
      </c>
      <c r="J23" s="229">
        <v>0</v>
      </c>
      <c r="K23" s="229">
        <v>0</v>
      </c>
      <c r="L23" s="229">
        <v>0</v>
      </c>
      <c r="M23" s="229">
        <v>0</v>
      </c>
      <c r="N23" s="229">
        <v>0</v>
      </c>
      <c r="O23" s="229">
        <v>0</v>
      </c>
    </row>
    <row r="24" spans="1:15">
      <c r="A24" s="229" t="s">
        <v>352</v>
      </c>
      <c r="B24" s="229">
        <v>271</v>
      </c>
      <c r="C24" s="229">
        <v>137</v>
      </c>
      <c r="D24" s="230">
        <v>718</v>
      </c>
      <c r="E24" s="229">
        <v>713</v>
      </c>
      <c r="F24" s="229">
        <v>0</v>
      </c>
      <c r="G24" s="229">
        <v>0</v>
      </c>
      <c r="H24" s="229">
        <v>0</v>
      </c>
      <c r="I24" s="229">
        <v>0</v>
      </c>
      <c r="J24" s="229">
        <v>0</v>
      </c>
      <c r="K24" s="229">
        <v>0</v>
      </c>
      <c r="L24" s="229">
        <v>0</v>
      </c>
      <c r="M24" s="229">
        <v>0</v>
      </c>
      <c r="N24" s="229">
        <v>0</v>
      </c>
      <c r="O24" s="229">
        <v>0</v>
      </c>
    </row>
    <row r="25" spans="1:15">
      <c r="A25" s="232" t="s">
        <v>66</v>
      </c>
      <c r="B25" s="232">
        <f t="shared" ref="B25:O25" si="0">SUM(B7:B24)</f>
        <v>3097</v>
      </c>
      <c r="C25" s="232">
        <f t="shared" si="0"/>
        <v>2654</v>
      </c>
      <c r="D25" s="232">
        <f t="shared" si="0"/>
        <v>45009</v>
      </c>
      <c r="E25" s="232">
        <f t="shared" si="0"/>
        <v>40696</v>
      </c>
      <c r="F25" s="232">
        <f t="shared" si="0"/>
        <v>120</v>
      </c>
      <c r="G25" s="232">
        <f t="shared" si="0"/>
        <v>76</v>
      </c>
      <c r="H25" s="232">
        <f t="shared" si="0"/>
        <v>3</v>
      </c>
      <c r="I25" s="232">
        <f t="shared" si="0"/>
        <v>6</v>
      </c>
      <c r="J25" s="232">
        <f t="shared" si="0"/>
        <v>1</v>
      </c>
      <c r="K25" s="232">
        <f t="shared" si="0"/>
        <v>0</v>
      </c>
      <c r="L25" s="232">
        <f t="shared" si="0"/>
        <v>21</v>
      </c>
      <c r="M25" s="232">
        <f t="shared" si="0"/>
        <v>21</v>
      </c>
      <c r="N25" s="232">
        <f t="shared" si="0"/>
        <v>18</v>
      </c>
      <c r="O25" s="232">
        <f t="shared" si="0"/>
        <v>25</v>
      </c>
    </row>
  </sheetData>
  <mergeCells count="11">
    <mergeCell ref="J5:K5"/>
    <mergeCell ref="A1:O1"/>
    <mergeCell ref="L2:M2"/>
    <mergeCell ref="B3:C3"/>
    <mergeCell ref="B4:C4"/>
    <mergeCell ref="D4:E4"/>
    <mergeCell ref="H4:I5"/>
    <mergeCell ref="J4:K4"/>
    <mergeCell ref="L4:M5"/>
    <mergeCell ref="N4:O5"/>
    <mergeCell ref="B5:C5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P10" sqref="P10"/>
    </sheetView>
  </sheetViews>
  <sheetFormatPr defaultRowHeight="15"/>
  <cols>
    <col min="2" max="2" width="20.28515625" customWidth="1"/>
  </cols>
  <sheetData>
    <row r="1" spans="1:10">
      <c r="A1" s="447" t="s">
        <v>353</v>
      </c>
      <c r="B1" s="447"/>
      <c r="C1" s="447"/>
      <c r="D1" s="447"/>
      <c r="E1" s="447"/>
      <c r="F1" s="447"/>
      <c r="G1" s="447"/>
      <c r="H1" s="447"/>
      <c r="I1" s="447"/>
      <c r="J1" s="233"/>
    </row>
    <row r="2" spans="1:10">
      <c r="A2" s="234"/>
      <c r="B2" s="235" t="s">
        <v>151</v>
      </c>
      <c r="C2" s="234"/>
      <c r="D2" s="234"/>
      <c r="E2" s="234"/>
      <c r="F2" s="234"/>
      <c r="G2" s="234"/>
      <c r="H2" s="234"/>
      <c r="I2" s="236"/>
      <c r="J2" s="233"/>
    </row>
    <row r="3" spans="1:10">
      <c r="A3" s="448"/>
      <c r="B3" s="448"/>
      <c r="C3" s="450" t="s">
        <v>354</v>
      </c>
      <c r="D3" s="451"/>
      <c r="E3" s="452" t="s">
        <v>355</v>
      </c>
      <c r="F3" s="453"/>
      <c r="G3" s="452" t="s">
        <v>153</v>
      </c>
      <c r="H3" s="453"/>
      <c r="I3" s="440" t="s">
        <v>356</v>
      </c>
      <c r="J3" s="440" t="s">
        <v>357</v>
      </c>
    </row>
    <row r="4" spans="1:10" ht="25.5">
      <c r="A4" s="449"/>
      <c r="B4" s="449"/>
      <c r="C4" s="237" t="s">
        <v>358</v>
      </c>
      <c r="D4" s="237" t="s">
        <v>359</v>
      </c>
      <c r="E4" s="237" t="s">
        <v>358</v>
      </c>
      <c r="F4" s="237" t="s">
        <v>359</v>
      </c>
      <c r="G4" s="237" t="s">
        <v>358</v>
      </c>
      <c r="H4" s="237" t="s">
        <v>359</v>
      </c>
      <c r="I4" s="441"/>
      <c r="J4" s="441"/>
    </row>
    <row r="5" spans="1:10">
      <c r="A5" s="442" t="s">
        <v>360</v>
      </c>
      <c r="B5" s="443"/>
      <c r="C5" s="238">
        <f t="shared" ref="C5:H5" si="0">SUM(C6:C22)</f>
        <v>102</v>
      </c>
      <c r="D5" s="239">
        <f t="shared" si="0"/>
        <v>100</v>
      </c>
      <c r="E5" s="240">
        <f t="shared" si="0"/>
        <v>120</v>
      </c>
      <c r="F5" s="239">
        <f t="shared" si="0"/>
        <v>100</v>
      </c>
      <c r="G5" s="240">
        <f t="shared" si="0"/>
        <v>76</v>
      </c>
      <c r="H5" s="239">
        <f t="shared" si="0"/>
        <v>100</v>
      </c>
      <c r="I5" s="239">
        <f>SUM(G5/E5*100)</f>
        <v>63.333333333333329</v>
      </c>
      <c r="J5" s="241">
        <f t="shared" ref="J5:J7" si="1">SUM(G5/C5*100)</f>
        <v>74.509803921568633</v>
      </c>
    </row>
    <row r="6" spans="1:10" ht="15.75" customHeight="1">
      <c r="A6" s="444" t="s">
        <v>361</v>
      </c>
      <c r="B6" s="242" t="s">
        <v>362</v>
      </c>
      <c r="C6" s="240">
        <v>9</v>
      </c>
      <c r="D6" s="239">
        <f>C6/C5*100</f>
        <v>8.8235294117647065</v>
      </c>
      <c r="E6" s="240">
        <v>1</v>
      </c>
      <c r="F6" s="239">
        <f>E6/E5*100</f>
        <v>0.83333333333333337</v>
      </c>
      <c r="G6" s="240">
        <v>0</v>
      </c>
      <c r="H6" s="239">
        <f>G6/G5*100</f>
        <v>0</v>
      </c>
      <c r="I6" s="239">
        <v>0</v>
      </c>
      <c r="J6" s="239">
        <f t="shared" si="1"/>
        <v>0</v>
      </c>
    </row>
    <row r="7" spans="1:10" ht="15.75" customHeight="1">
      <c r="A7" s="445"/>
      <c r="B7" s="243" t="s">
        <v>363</v>
      </c>
      <c r="C7" s="244">
        <v>13</v>
      </c>
      <c r="D7" s="245">
        <f>C7/C5*100</f>
        <v>12.745098039215685</v>
      </c>
      <c r="E7" s="244">
        <v>10</v>
      </c>
      <c r="F7" s="245">
        <f>E7/E5*100</f>
        <v>8.3333333333333321</v>
      </c>
      <c r="G7" s="244">
        <v>10</v>
      </c>
      <c r="H7" s="245">
        <f>G7/G5*100</f>
        <v>13.157894736842104</v>
      </c>
      <c r="I7" s="245">
        <f t="shared" ref="I7" si="2">SUM(G7/E7*100)</f>
        <v>100</v>
      </c>
      <c r="J7" s="245">
        <f t="shared" si="1"/>
        <v>76.923076923076934</v>
      </c>
    </row>
    <row r="8" spans="1:10" ht="15.75" customHeight="1">
      <c r="A8" s="445"/>
      <c r="B8" s="243" t="s">
        <v>364</v>
      </c>
      <c r="C8" s="244">
        <v>0</v>
      </c>
      <c r="D8" s="245">
        <f>C8/C5*100</f>
        <v>0</v>
      </c>
      <c r="E8" s="244">
        <v>0</v>
      </c>
      <c r="F8" s="245">
        <f>E8/E5*100</f>
        <v>0</v>
      </c>
      <c r="G8" s="244">
        <v>3</v>
      </c>
      <c r="H8" s="245">
        <f>G8/G5*100</f>
        <v>3.9473684210526314</v>
      </c>
      <c r="I8" s="245">
        <v>0</v>
      </c>
      <c r="J8" s="245">
        <v>0</v>
      </c>
    </row>
    <row r="9" spans="1:10" ht="15.75" customHeight="1">
      <c r="A9" s="445"/>
      <c r="B9" s="243" t="s">
        <v>365</v>
      </c>
      <c r="C9" s="244">
        <v>7</v>
      </c>
      <c r="D9" s="245">
        <f>C9/C5*100</f>
        <v>6.8627450980392162</v>
      </c>
      <c r="E9" s="244">
        <v>21</v>
      </c>
      <c r="F9" s="245">
        <f>E9/E5*100</f>
        <v>17.5</v>
      </c>
      <c r="G9" s="244">
        <v>0</v>
      </c>
      <c r="H9" s="245">
        <f>G9/G5*100</f>
        <v>0</v>
      </c>
      <c r="I9" s="245">
        <f t="shared" ref="I9:I17" si="3">SUM(G9/E9*100)</f>
        <v>0</v>
      </c>
      <c r="J9" s="245">
        <f t="shared" ref="J9:J18" si="4">SUM(G9/C9*100)</f>
        <v>0</v>
      </c>
    </row>
    <row r="10" spans="1:10" ht="15.75" customHeight="1">
      <c r="A10" s="445"/>
      <c r="B10" s="243" t="s">
        <v>366</v>
      </c>
      <c r="C10" s="244">
        <v>22</v>
      </c>
      <c r="D10" s="245">
        <f>C10/C5*100</f>
        <v>21.568627450980394</v>
      </c>
      <c r="E10" s="244">
        <v>44</v>
      </c>
      <c r="F10" s="245">
        <f>E10/E5*100</f>
        <v>36.666666666666664</v>
      </c>
      <c r="G10" s="244">
        <v>8</v>
      </c>
      <c r="H10" s="245">
        <f>G10/G5*100</f>
        <v>10.526315789473683</v>
      </c>
      <c r="I10" s="245">
        <f t="shared" si="3"/>
        <v>18.181818181818183</v>
      </c>
      <c r="J10" s="245">
        <f t="shared" si="4"/>
        <v>36.363636363636367</v>
      </c>
    </row>
    <row r="11" spans="1:10" ht="15.75" customHeight="1">
      <c r="A11" s="445"/>
      <c r="B11" s="243" t="s">
        <v>367</v>
      </c>
      <c r="C11" s="244">
        <v>0</v>
      </c>
      <c r="D11" s="245">
        <f>C11/C5*100</f>
        <v>0</v>
      </c>
      <c r="E11" s="244">
        <v>0</v>
      </c>
      <c r="F11" s="245">
        <f>E11/E5*100</f>
        <v>0</v>
      </c>
      <c r="G11" s="244">
        <v>0</v>
      </c>
      <c r="H11" s="245">
        <f>G11/G5*100</f>
        <v>0</v>
      </c>
      <c r="I11" s="245">
        <v>0</v>
      </c>
      <c r="J11" s="245">
        <v>0</v>
      </c>
    </row>
    <row r="12" spans="1:10" ht="15.75" customHeight="1">
      <c r="A12" s="445"/>
      <c r="B12" s="243" t="s">
        <v>368</v>
      </c>
      <c r="C12" s="244">
        <v>1</v>
      </c>
      <c r="D12" s="245">
        <f>C12/C5*100</f>
        <v>0.98039215686274506</v>
      </c>
      <c r="E12" s="244">
        <v>0</v>
      </c>
      <c r="F12" s="245">
        <f>E12/E5*100</f>
        <v>0</v>
      </c>
      <c r="G12" s="244">
        <v>0</v>
      </c>
      <c r="H12" s="245">
        <f>G12/G5*100</f>
        <v>0</v>
      </c>
      <c r="I12" s="245">
        <v>0</v>
      </c>
      <c r="J12" s="245">
        <f t="shared" si="4"/>
        <v>0</v>
      </c>
    </row>
    <row r="13" spans="1:10" ht="15.75" customHeight="1">
      <c r="A13" s="445"/>
      <c r="B13" s="243" t="s">
        <v>369</v>
      </c>
      <c r="C13" s="244">
        <v>1</v>
      </c>
      <c r="D13" s="245">
        <f>C13/C5*100</f>
        <v>0.98039215686274506</v>
      </c>
      <c r="E13" s="244">
        <v>0</v>
      </c>
      <c r="F13" s="245">
        <f>E13/E5*100</f>
        <v>0</v>
      </c>
      <c r="G13" s="244">
        <v>0</v>
      </c>
      <c r="H13" s="245">
        <f>G13/G5*100</f>
        <v>0</v>
      </c>
      <c r="I13" s="245">
        <v>0</v>
      </c>
      <c r="J13" s="245">
        <f t="shared" si="4"/>
        <v>0</v>
      </c>
    </row>
    <row r="14" spans="1:10" ht="15.75" customHeight="1">
      <c r="A14" s="445"/>
      <c r="B14" s="243" t="s">
        <v>370</v>
      </c>
      <c r="C14" s="244">
        <v>0</v>
      </c>
      <c r="D14" s="245">
        <f>C14/C5*100</f>
        <v>0</v>
      </c>
      <c r="E14" s="244">
        <v>2</v>
      </c>
      <c r="F14" s="245">
        <f>E14/E5*100</f>
        <v>1.6666666666666667</v>
      </c>
      <c r="G14" s="244">
        <v>1</v>
      </c>
      <c r="H14" s="245">
        <f>G14/G5*100</f>
        <v>1.3157894736842104</v>
      </c>
      <c r="I14" s="245">
        <f t="shared" si="3"/>
        <v>50</v>
      </c>
      <c r="J14" s="245">
        <v>0</v>
      </c>
    </row>
    <row r="15" spans="1:10" ht="15.75" customHeight="1">
      <c r="A15" s="445"/>
      <c r="B15" s="243" t="s">
        <v>371</v>
      </c>
      <c r="C15" s="244">
        <v>4</v>
      </c>
      <c r="D15" s="245">
        <f>C15/C5*100</f>
        <v>3.9215686274509802</v>
      </c>
      <c r="E15" s="244">
        <v>3</v>
      </c>
      <c r="F15" s="245">
        <f>E15/E5*100</f>
        <v>2.5</v>
      </c>
      <c r="G15" s="244">
        <v>6</v>
      </c>
      <c r="H15" s="245">
        <f>G15/G5*100</f>
        <v>7.8947368421052628</v>
      </c>
      <c r="I15" s="245">
        <f t="shared" si="3"/>
        <v>200</v>
      </c>
      <c r="J15" s="245">
        <f t="shared" si="4"/>
        <v>150</v>
      </c>
    </row>
    <row r="16" spans="1:10" ht="15.75" customHeight="1">
      <c r="A16" s="445"/>
      <c r="B16" s="243" t="s">
        <v>372</v>
      </c>
      <c r="C16" s="244">
        <v>9</v>
      </c>
      <c r="D16" s="245">
        <f>C16/C5*100</f>
        <v>8.8235294117647065</v>
      </c>
      <c r="E16" s="244">
        <v>21</v>
      </c>
      <c r="F16" s="245">
        <f>E16/E5*100</f>
        <v>17.5</v>
      </c>
      <c r="G16" s="244">
        <v>21</v>
      </c>
      <c r="H16" s="245">
        <f>G16/G5*100</f>
        <v>27.631578947368425</v>
      </c>
      <c r="I16" s="245">
        <f t="shared" si="3"/>
        <v>100</v>
      </c>
      <c r="J16" s="245">
        <f t="shared" si="4"/>
        <v>233.33333333333334</v>
      </c>
    </row>
    <row r="17" spans="1:10" ht="15.75" customHeight="1">
      <c r="A17" s="445"/>
      <c r="B17" s="246" t="s">
        <v>373</v>
      </c>
      <c r="C17" s="244">
        <v>35</v>
      </c>
      <c r="D17" s="245">
        <f>C17/C5*100</f>
        <v>34.313725490196077</v>
      </c>
      <c r="E17" s="244">
        <v>18</v>
      </c>
      <c r="F17" s="245">
        <f>E17/E5*100</f>
        <v>15</v>
      </c>
      <c r="G17" s="244">
        <v>25</v>
      </c>
      <c r="H17" s="245">
        <f>G17/G5*100</f>
        <v>32.894736842105267</v>
      </c>
      <c r="I17" s="245">
        <f t="shared" si="3"/>
        <v>138.88888888888889</v>
      </c>
      <c r="J17" s="245">
        <f t="shared" si="4"/>
        <v>71.428571428571431</v>
      </c>
    </row>
    <row r="18" spans="1:10" ht="15.75" customHeight="1">
      <c r="A18" s="445"/>
      <c r="B18" s="243" t="s">
        <v>374</v>
      </c>
      <c r="C18" s="244">
        <v>1</v>
      </c>
      <c r="D18" s="245">
        <f>C18/C5*100</f>
        <v>0.98039215686274506</v>
      </c>
      <c r="E18" s="244">
        <v>0</v>
      </c>
      <c r="F18" s="245">
        <f>E18/E5*100</f>
        <v>0</v>
      </c>
      <c r="G18" s="244">
        <v>1</v>
      </c>
      <c r="H18" s="245">
        <f>G18/G5*100</f>
        <v>1.3157894736842104</v>
      </c>
      <c r="I18" s="245">
        <v>0</v>
      </c>
      <c r="J18" s="245">
        <f t="shared" si="4"/>
        <v>100</v>
      </c>
    </row>
    <row r="19" spans="1:10" ht="15.75" customHeight="1">
      <c r="A19" s="445"/>
      <c r="B19" s="243" t="s">
        <v>375</v>
      </c>
      <c r="C19" s="244">
        <v>0</v>
      </c>
      <c r="D19" s="245">
        <f>C19/C5*100</f>
        <v>0</v>
      </c>
      <c r="E19" s="244">
        <v>0</v>
      </c>
      <c r="F19" s="245">
        <f>E19/E5*100</f>
        <v>0</v>
      </c>
      <c r="G19" s="244">
        <v>0</v>
      </c>
      <c r="H19" s="245">
        <f>G19/G5*100</f>
        <v>0</v>
      </c>
      <c r="I19" s="245">
        <v>0</v>
      </c>
      <c r="J19" s="245">
        <v>0</v>
      </c>
    </row>
    <row r="20" spans="1:10" ht="15.75" customHeight="1">
      <c r="A20" s="445"/>
      <c r="B20" s="243" t="s">
        <v>376</v>
      </c>
      <c r="C20" s="244">
        <v>0</v>
      </c>
      <c r="D20" s="245">
        <f>C20/C5*100</f>
        <v>0</v>
      </c>
      <c r="E20" s="244">
        <v>0</v>
      </c>
      <c r="F20" s="245">
        <f>E20/E5*100</f>
        <v>0</v>
      </c>
      <c r="G20" s="244">
        <v>1</v>
      </c>
      <c r="H20" s="245">
        <f>G20/G5*100</f>
        <v>1.3157894736842104</v>
      </c>
      <c r="I20" s="245">
        <v>0</v>
      </c>
      <c r="J20" s="245">
        <v>0</v>
      </c>
    </row>
    <row r="21" spans="1:10" ht="15.75" customHeight="1">
      <c r="A21" s="445"/>
      <c r="B21" s="243" t="s">
        <v>377</v>
      </c>
      <c r="C21" s="244">
        <v>0</v>
      </c>
      <c r="D21" s="245">
        <f>C21/C5*100</f>
        <v>0</v>
      </c>
      <c r="E21" s="244">
        <v>0</v>
      </c>
      <c r="F21" s="245">
        <f>E21/E5*100</f>
        <v>0</v>
      </c>
      <c r="G21" s="244">
        <v>0</v>
      </c>
      <c r="H21" s="245">
        <f>G21/G5*100</f>
        <v>0</v>
      </c>
      <c r="I21" s="245">
        <v>0</v>
      </c>
      <c r="J21" s="245">
        <v>0</v>
      </c>
    </row>
    <row r="22" spans="1:10" ht="15.75" customHeight="1">
      <c r="A22" s="446"/>
      <c r="B22" s="247" t="s">
        <v>378</v>
      </c>
      <c r="C22" s="248">
        <v>0</v>
      </c>
      <c r="D22" s="249">
        <f>C22/C5*100</f>
        <v>0</v>
      </c>
      <c r="E22" s="248">
        <v>0</v>
      </c>
      <c r="F22" s="249">
        <f>E22/E5*100</f>
        <v>0</v>
      </c>
      <c r="G22" s="248">
        <v>0</v>
      </c>
      <c r="H22" s="249">
        <f>G22/G5*100</f>
        <v>0</v>
      </c>
      <c r="I22" s="249">
        <v>0</v>
      </c>
      <c r="J22" s="249">
        <v>0</v>
      </c>
    </row>
  </sheetData>
  <mergeCells count="9">
    <mergeCell ref="J3:J4"/>
    <mergeCell ref="A5:B5"/>
    <mergeCell ref="A6:A22"/>
    <mergeCell ref="A1:I1"/>
    <mergeCell ref="A3:B4"/>
    <mergeCell ref="C3:D3"/>
    <mergeCell ref="E3:F3"/>
    <mergeCell ref="G3:H3"/>
    <mergeCell ref="I3:I4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workbookViewId="0">
      <selection activeCell="M7" sqref="M7"/>
    </sheetView>
  </sheetViews>
  <sheetFormatPr defaultRowHeight="15"/>
  <sheetData>
    <row r="1" spans="1:6">
      <c r="A1" s="28"/>
      <c r="B1" s="456" t="s">
        <v>379</v>
      </c>
      <c r="C1" s="456"/>
      <c r="D1" s="456"/>
      <c r="E1" s="456"/>
      <c r="F1" s="456"/>
    </row>
    <row r="2" spans="1:6">
      <c r="A2" s="28"/>
      <c r="B2" s="250"/>
      <c r="C2" s="251"/>
      <c r="D2" s="251"/>
      <c r="E2" s="457">
        <v>42102</v>
      </c>
      <c r="F2" s="458"/>
    </row>
    <row r="3" spans="1:6">
      <c r="A3" s="459" t="s">
        <v>380</v>
      </c>
      <c r="B3" s="460"/>
      <c r="C3" s="362" t="s">
        <v>381</v>
      </c>
      <c r="D3" s="362" t="s">
        <v>69</v>
      </c>
      <c r="E3" s="362" t="s">
        <v>382</v>
      </c>
      <c r="F3" s="362" t="s">
        <v>383</v>
      </c>
    </row>
    <row r="4" spans="1:6">
      <c r="A4" s="461"/>
      <c r="B4" s="461"/>
      <c r="C4" s="462"/>
      <c r="D4" s="463"/>
      <c r="E4" s="463"/>
      <c r="F4" s="463"/>
    </row>
    <row r="5" spans="1:6" ht="25.5">
      <c r="A5" s="252"/>
      <c r="B5" s="253" t="s">
        <v>384</v>
      </c>
      <c r="C5" s="254" t="s">
        <v>385</v>
      </c>
      <c r="D5" s="255">
        <v>7.3</v>
      </c>
      <c r="E5" s="255">
        <v>7.2</v>
      </c>
      <c r="F5" s="256">
        <f>SUM(E5/D5*100)</f>
        <v>98.63013698630138</v>
      </c>
    </row>
    <row r="6" spans="1:6">
      <c r="A6" s="454" t="s">
        <v>386</v>
      </c>
      <c r="B6" s="454"/>
      <c r="C6" s="254" t="s">
        <v>385</v>
      </c>
      <c r="D6" s="257">
        <v>0.4</v>
      </c>
      <c r="E6" s="257">
        <v>0</v>
      </c>
      <c r="F6" s="258">
        <f t="shared" ref="F6:F20" si="0">SUM(E6/D6*100)</f>
        <v>0</v>
      </c>
    </row>
    <row r="7" spans="1:6">
      <c r="A7" s="454" t="s">
        <v>387</v>
      </c>
      <c r="B7" s="454"/>
      <c r="C7" s="254" t="s">
        <v>388</v>
      </c>
      <c r="D7" s="259">
        <v>29.9</v>
      </c>
      <c r="E7" s="260">
        <v>39.299999999999997</v>
      </c>
      <c r="F7" s="258">
        <f t="shared" si="0"/>
        <v>131.43812709030101</v>
      </c>
    </row>
    <row r="8" spans="1:6">
      <c r="A8" s="454" t="s">
        <v>389</v>
      </c>
      <c r="B8" s="454"/>
      <c r="C8" s="261" t="s">
        <v>390</v>
      </c>
      <c r="D8" s="257">
        <v>39.299999999999997</v>
      </c>
      <c r="E8" s="257">
        <v>82.4</v>
      </c>
      <c r="F8" s="257">
        <f t="shared" si="0"/>
        <v>209.66921119592877</v>
      </c>
    </row>
    <row r="9" spans="1:6">
      <c r="A9" s="454" t="s">
        <v>391</v>
      </c>
      <c r="B9" s="454"/>
      <c r="C9" s="254" t="s">
        <v>392</v>
      </c>
      <c r="D9" s="258">
        <v>15.9</v>
      </c>
      <c r="E9" s="258">
        <v>20.8</v>
      </c>
      <c r="F9" s="258">
        <f t="shared" si="0"/>
        <v>130.81761006289307</v>
      </c>
    </row>
    <row r="10" spans="1:6">
      <c r="A10" s="454" t="s">
        <v>393</v>
      </c>
      <c r="B10" s="454"/>
      <c r="C10" s="254" t="s">
        <v>392</v>
      </c>
      <c r="D10" s="258">
        <v>25.4</v>
      </c>
      <c r="E10" s="258">
        <v>22.7</v>
      </c>
      <c r="F10" s="258">
        <f>SUM(E10/D10*100)</f>
        <v>89.370078740157481</v>
      </c>
    </row>
    <row r="11" spans="1:6">
      <c r="A11" s="454" t="s">
        <v>394</v>
      </c>
      <c r="B11" s="454"/>
      <c r="C11" s="254" t="s">
        <v>392</v>
      </c>
      <c r="D11" s="260">
        <v>0.4</v>
      </c>
      <c r="E11" s="258">
        <v>0.3</v>
      </c>
      <c r="F11" s="258">
        <f>SUM(E11/D11*100)</f>
        <v>74.999999999999986</v>
      </c>
    </row>
    <row r="12" spans="1:6">
      <c r="A12" s="454" t="s">
        <v>395</v>
      </c>
      <c r="B12" s="454"/>
      <c r="C12" s="254" t="s">
        <v>396</v>
      </c>
      <c r="D12" s="258">
        <v>4.7</v>
      </c>
      <c r="E12" s="258">
        <v>4.9000000000000004</v>
      </c>
      <c r="F12" s="258">
        <f t="shared" si="0"/>
        <v>104.25531914893618</v>
      </c>
    </row>
    <row r="13" spans="1:6">
      <c r="A13" s="454" t="s">
        <v>397</v>
      </c>
      <c r="B13" s="454"/>
      <c r="C13" s="254" t="s">
        <v>392</v>
      </c>
      <c r="D13" s="258">
        <v>0.6</v>
      </c>
      <c r="E13" s="258">
        <v>0.8</v>
      </c>
      <c r="F13" s="258">
        <f t="shared" si="0"/>
        <v>133.33333333333334</v>
      </c>
    </row>
    <row r="14" spans="1:6">
      <c r="A14" s="454" t="s">
        <v>398</v>
      </c>
      <c r="B14" s="454"/>
      <c r="C14" s="254" t="s">
        <v>396</v>
      </c>
      <c r="D14" s="257">
        <v>2</v>
      </c>
      <c r="E14" s="257">
        <v>0.8</v>
      </c>
      <c r="F14" s="258">
        <f t="shared" si="0"/>
        <v>40</v>
      </c>
    </row>
    <row r="15" spans="1:6">
      <c r="A15" s="454" t="s">
        <v>399</v>
      </c>
      <c r="B15" s="454"/>
      <c r="C15" s="254" t="s">
        <v>396</v>
      </c>
      <c r="D15" s="258">
        <v>0.1</v>
      </c>
      <c r="E15" s="258">
        <v>0.1</v>
      </c>
      <c r="F15" s="258">
        <f t="shared" si="0"/>
        <v>100</v>
      </c>
    </row>
    <row r="16" spans="1:6">
      <c r="A16" s="454" t="s">
        <v>400</v>
      </c>
      <c r="B16" s="454"/>
      <c r="C16" s="254" t="s">
        <v>392</v>
      </c>
      <c r="D16" s="258">
        <v>0.3</v>
      </c>
      <c r="E16" s="258">
        <v>0.4</v>
      </c>
      <c r="F16" s="257">
        <f>SUM(E16/D16*100)</f>
        <v>133.33333333333334</v>
      </c>
    </row>
    <row r="17" spans="1:6">
      <c r="A17" s="262"/>
      <c r="B17" s="262" t="s">
        <v>401</v>
      </c>
      <c r="C17" s="254" t="s">
        <v>402</v>
      </c>
      <c r="D17" s="258">
        <v>0</v>
      </c>
      <c r="E17" s="263">
        <v>0</v>
      </c>
      <c r="F17" s="257" t="s">
        <v>240</v>
      </c>
    </row>
    <row r="18" spans="1:6">
      <c r="A18" s="262"/>
      <c r="B18" s="262" t="s">
        <v>403</v>
      </c>
      <c r="C18" s="254" t="s">
        <v>402</v>
      </c>
      <c r="D18" s="199">
        <v>0</v>
      </c>
      <c r="E18" s="263">
        <v>0</v>
      </c>
      <c r="F18" s="257" t="s">
        <v>240</v>
      </c>
    </row>
    <row r="19" spans="1:6">
      <c r="A19" s="262"/>
      <c r="B19" s="262" t="s">
        <v>404</v>
      </c>
      <c r="C19" s="254" t="s">
        <v>405</v>
      </c>
      <c r="D19" s="258">
        <v>47830</v>
      </c>
      <c r="E19" s="257">
        <v>27636</v>
      </c>
      <c r="F19" s="257">
        <f t="shared" si="0"/>
        <v>57.779636211582684</v>
      </c>
    </row>
    <row r="20" spans="1:6">
      <c r="A20" s="454" t="s">
        <v>406</v>
      </c>
      <c r="B20" s="454"/>
      <c r="C20" s="254" t="s">
        <v>407</v>
      </c>
      <c r="D20" s="258">
        <v>16.8</v>
      </c>
      <c r="E20" s="258">
        <v>25.6</v>
      </c>
      <c r="F20" s="257">
        <f t="shared" si="0"/>
        <v>152.38095238095238</v>
      </c>
    </row>
    <row r="21" spans="1:6">
      <c r="A21" s="454" t="s">
        <v>408</v>
      </c>
      <c r="B21" s="454"/>
      <c r="C21" s="254" t="s">
        <v>407</v>
      </c>
      <c r="D21" s="261">
        <v>9.6</v>
      </c>
      <c r="E21" s="261">
        <v>17</v>
      </c>
      <c r="F21" s="257">
        <f>SUM(E21/D21*100)</f>
        <v>177.08333333333334</v>
      </c>
    </row>
    <row r="22" spans="1:6">
      <c r="A22" s="454" t="s">
        <v>409</v>
      </c>
      <c r="B22" s="454"/>
      <c r="C22" s="264" t="s">
        <v>405</v>
      </c>
      <c r="D22" s="258">
        <v>8679</v>
      </c>
      <c r="E22" s="260">
        <v>15940</v>
      </c>
      <c r="F22" s="257">
        <f>SUM(E22/D22*100)</f>
        <v>183.66171217882246</v>
      </c>
    </row>
    <row r="23" spans="1:6">
      <c r="A23" s="455" t="s">
        <v>410</v>
      </c>
      <c r="B23" s="455"/>
      <c r="C23" s="265" t="s">
        <v>411</v>
      </c>
      <c r="D23" s="266">
        <v>0</v>
      </c>
      <c r="E23" s="267">
        <v>0</v>
      </c>
      <c r="F23" s="267" t="s">
        <v>240</v>
      </c>
    </row>
  </sheetData>
  <mergeCells count="22">
    <mergeCell ref="A11:B11"/>
    <mergeCell ref="B1:F1"/>
    <mergeCell ref="E2:F2"/>
    <mergeCell ref="A3:B4"/>
    <mergeCell ref="C3:C4"/>
    <mergeCell ref="D3:D4"/>
    <mergeCell ref="E3:E4"/>
    <mergeCell ref="F3:F4"/>
    <mergeCell ref="A6:B6"/>
    <mergeCell ref="A7:B7"/>
    <mergeCell ref="A8:B8"/>
    <mergeCell ref="A9:B9"/>
    <mergeCell ref="A10:B10"/>
    <mergeCell ref="A21:B21"/>
    <mergeCell ref="A22:B22"/>
    <mergeCell ref="A23:B23"/>
    <mergeCell ref="A12:B12"/>
    <mergeCell ref="A13:B13"/>
    <mergeCell ref="A14:B14"/>
    <mergeCell ref="A15:B15"/>
    <mergeCell ref="A16:B16"/>
    <mergeCell ref="A20:B20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workbookViewId="0">
      <selection activeCell="L14" sqref="L14"/>
    </sheetView>
  </sheetViews>
  <sheetFormatPr defaultRowHeight="15"/>
  <sheetData>
    <row r="1" spans="1:5">
      <c r="A1" s="28"/>
      <c r="B1" s="468" t="s">
        <v>412</v>
      </c>
      <c r="C1" s="468"/>
      <c r="D1" s="468"/>
      <c r="E1" s="468"/>
    </row>
    <row r="2" spans="1:5" ht="15.75">
      <c r="A2" s="28"/>
      <c r="B2" s="268">
        <v>42102</v>
      </c>
      <c r="C2" s="251"/>
      <c r="D2" s="36"/>
      <c r="E2" s="36"/>
    </row>
    <row r="3" spans="1:5">
      <c r="A3" s="269"/>
      <c r="B3" s="268"/>
      <c r="C3" s="270"/>
      <c r="D3" s="270"/>
      <c r="E3" s="271" t="s">
        <v>413</v>
      </c>
    </row>
    <row r="4" spans="1:5" ht="24">
      <c r="A4" s="469" t="s">
        <v>414</v>
      </c>
      <c r="B4" s="469"/>
      <c r="C4" s="272">
        <v>2014</v>
      </c>
      <c r="D4" s="272">
        <v>2015</v>
      </c>
      <c r="E4" s="273" t="s">
        <v>383</v>
      </c>
    </row>
    <row r="5" spans="1:5">
      <c r="A5" s="414" t="s">
        <v>415</v>
      </c>
      <c r="B5" s="414"/>
      <c r="C5" s="274">
        <f>SUM(C6+C9+C13)</f>
        <v>1127914.2</v>
      </c>
      <c r="D5" s="274">
        <f>SUM(D6+D9+D13)</f>
        <v>1439959.8</v>
      </c>
      <c r="E5" s="33">
        <f>D5/C5*100</f>
        <v>127.66572138199874</v>
      </c>
    </row>
    <row r="6" spans="1:5">
      <c r="A6" s="464" t="s">
        <v>416</v>
      </c>
      <c r="B6" s="464"/>
      <c r="C6" s="274">
        <f>C7+C8</f>
        <v>129780.9</v>
      </c>
      <c r="D6" s="274">
        <f>D7+D8</f>
        <v>141690</v>
      </c>
      <c r="E6" s="33">
        <f>(D6/C6)*100</f>
        <v>109.1763117685268</v>
      </c>
    </row>
    <row r="7" spans="1:5">
      <c r="A7" s="470" t="s">
        <v>417</v>
      </c>
      <c r="B7" s="470"/>
      <c r="C7" s="274">
        <v>118280.9</v>
      </c>
      <c r="D7" s="274">
        <v>141690</v>
      </c>
      <c r="E7" s="33">
        <f>(D7/C7)*100</f>
        <v>119.79110744000087</v>
      </c>
    </row>
    <row r="8" spans="1:5">
      <c r="A8" s="470" t="s">
        <v>418</v>
      </c>
      <c r="B8" s="471"/>
      <c r="C8" s="274">
        <v>11500</v>
      </c>
      <c r="D8" s="274">
        <v>0</v>
      </c>
      <c r="E8" s="33">
        <f>(D8/C8)*100</f>
        <v>0</v>
      </c>
    </row>
    <row r="9" spans="1:5">
      <c r="A9" s="464" t="s">
        <v>419</v>
      </c>
      <c r="B9" s="464"/>
      <c r="C9" s="274">
        <f>C10+C11+C12</f>
        <v>217521.19999999998</v>
      </c>
      <c r="D9" s="274">
        <f>D10+D11+D12</f>
        <v>230644.5</v>
      </c>
      <c r="E9" s="33">
        <f t="shared" ref="E9:E15" si="0">(D9/C9)*100</f>
        <v>106.03311309426392</v>
      </c>
    </row>
    <row r="10" spans="1:5">
      <c r="A10" s="465" t="s">
        <v>420</v>
      </c>
      <c r="B10" s="465"/>
      <c r="C10" s="274">
        <v>147567.79999999999</v>
      </c>
      <c r="D10" s="275">
        <v>180373.3</v>
      </c>
      <c r="E10" s="33">
        <f t="shared" si="0"/>
        <v>122.2307983177902</v>
      </c>
    </row>
    <row r="11" spans="1:5">
      <c r="A11" s="466" t="s">
        <v>421</v>
      </c>
      <c r="B11" s="466"/>
      <c r="C11" s="274">
        <v>2753.4</v>
      </c>
      <c r="D11" s="274">
        <v>5790.2</v>
      </c>
      <c r="E11" s="33">
        <f>(D11/C11)*100</f>
        <v>210.29272898961281</v>
      </c>
    </row>
    <row r="12" spans="1:5" ht="45">
      <c r="A12" s="276"/>
      <c r="B12" s="276" t="s">
        <v>422</v>
      </c>
      <c r="C12" s="274">
        <v>67200</v>
      </c>
      <c r="D12" s="275">
        <v>44481</v>
      </c>
      <c r="E12" s="33">
        <f>(D12/C12)*100</f>
        <v>66.191964285714292</v>
      </c>
    </row>
    <row r="13" spans="1:5">
      <c r="A13" s="464" t="s">
        <v>423</v>
      </c>
      <c r="B13" s="464"/>
      <c r="C13" s="274">
        <f>C14+C15</f>
        <v>780612.1</v>
      </c>
      <c r="D13" s="274">
        <f>D14+D15</f>
        <v>1067625.3</v>
      </c>
      <c r="E13" s="33">
        <f>(D13/C13)*100</f>
        <v>136.76771087714371</v>
      </c>
    </row>
    <row r="14" spans="1:5" ht="60">
      <c r="A14" s="277"/>
      <c r="B14" s="278" t="s">
        <v>424</v>
      </c>
      <c r="C14" s="274">
        <v>701451.1</v>
      </c>
      <c r="D14" s="274">
        <v>939578.7</v>
      </c>
      <c r="E14" s="33">
        <f t="shared" si="0"/>
        <v>133.94785466870036</v>
      </c>
    </row>
    <row r="15" spans="1:5">
      <c r="A15" s="467" t="s">
        <v>425</v>
      </c>
      <c r="B15" s="467"/>
      <c r="C15" s="279">
        <v>79161</v>
      </c>
      <c r="D15" s="279">
        <v>128046.6</v>
      </c>
      <c r="E15" s="35">
        <f t="shared" si="0"/>
        <v>161.75465191192632</v>
      </c>
    </row>
  </sheetData>
  <mergeCells count="11">
    <mergeCell ref="A8:B8"/>
    <mergeCell ref="B1:E1"/>
    <mergeCell ref="A4:B4"/>
    <mergeCell ref="A5:B5"/>
    <mergeCell ref="A6:B6"/>
    <mergeCell ref="A7:B7"/>
    <mergeCell ref="A9:B9"/>
    <mergeCell ref="A10:B10"/>
    <mergeCell ref="A11:B11"/>
    <mergeCell ref="A13:B13"/>
    <mergeCell ref="A15:B15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1"/>
  <sheetViews>
    <sheetView workbookViewId="0">
      <selection activeCell="W18" sqref="W18"/>
    </sheetView>
  </sheetViews>
  <sheetFormatPr defaultRowHeight="15"/>
  <cols>
    <col min="7" max="20" width="5.140625" customWidth="1"/>
  </cols>
  <sheetData>
    <row r="1" spans="1:20" ht="15.75">
      <c r="A1" s="484" t="s">
        <v>426</v>
      </c>
      <c r="B1" s="484"/>
      <c r="C1" s="484"/>
      <c r="D1" s="484"/>
      <c r="E1" s="484"/>
      <c r="F1" s="484"/>
      <c r="G1" s="484"/>
      <c r="H1" s="484"/>
      <c r="I1" s="484"/>
      <c r="J1" s="484"/>
      <c r="K1" s="484"/>
      <c r="L1" s="484"/>
      <c r="M1" s="484"/>
      <c r="N1" s="484"/>
      <c r="O1" s="484"/>
      <c r="P1" s="484"/>
      <c r="Q1" s="484"/>
      <c r="R1" s="484"/>
      <c r="S1" s="484"/>
      <c r="T1" s="484"/>
    </row>
    <row r="2" spans="1:20">
      <c r="A2" s="280" t="s">
        <v>427</v>
      </c>
      <c r="B2" s="281"/>
      <c r="C2" s="281"/>
      <c r="D2" s="281"/>
      <c r="E2" s="281"/>
      <c r="F2" s="282"/>
      <c r="G2" s="281"/>
      <c r="H2" s="281"/>
      <c r="I2" s="281"/>
      <c r="J2" s="281"/>
      <c r="K2" s="281"/>
      <c r="L2" s="281"/>
      <c r="M2" s="281"/>
      <c r="N2" s="281"/>
      <c r="O2" s="281"/>
      <c r="P2" s="281"/>
      <c r="Q2" s="281"/>
      <c r="R2" s="281"/>
      <c r="S2" s="281"/>
      <c r="T2" s="281"/>
    </row>
    <row r="3" spans="1:20">
      <c r="A3" s="283"/>
      <c r="B3" s="474" t="s">
        <v>428</v>
      </c>
      <c r="C3" s="485" t="s">
        <v>429</v>
      </c>
      <c r="D3" s="472" t="s">
        <v>430</v>
      </c>
      <c r="E3" s="474" t="s">
        <v>431</v>
      </c>
      <c r="F3" s="486" t="s">
        <v>432</v>
      </c>
      <c r="G3" s="474" t="s">
        <v>433</v>
      </c>
      <c r="H3" s="474" t="s">
        <v>434</v>
      </c>
      <c r="I3" s="474" t="s">
        <v>435</v>
      </c>
      <c r="J3" s="474" t="s">
        <v>436</v>
      </c>
      <c r="K3" s="284"/>
      <c r="L3" s="474" t="s">
        <v>437</v>
      </c>
      <c r="M3" s="476" t="s">
        <v>438</v>
      </c>
      <c r="N3" s="478" t="s">
        <v>439</v>
      </c>
      <c r="O3" s="480" t="s">
        <v>440</v>
      </c>
      <c r="P3" s="482" t="s">
        <v>441</v>
      </c>
      <c r="Q3" s="472" t="s">
        <v>442</v>
      </c>
      <c r="R3" s="472" t="s">
        <v>443</v>
      </c>
      <c r="S3" s="474" t="s">
        <v>444</v>
      </c>
      <c r="T3" s="474" t="s">
        <v>445</v>
      </c>
    </row>
    <row r="4" spans="1:20" ht="42">
      <c r="A4" s="285" t="s">
        <v>446</v>
      </c>
      <c r="B4" s="475"/>
      <c r="C4" s="474"/>
      <c r="D4" s="473"/>
      <c r="E4" s="475"/>
      <c r="F4" s="487"/>
      <c r="G4" s="475"/>
      <c r="H4" s="475"/>
      <c r="I4" s="475"/>
      <c r="J4" s="475"/>
      <c r="K4" s="286" t="s">
        <v>447</v>
      </c>
      <c r="L4" s="475"/>
      <c r="M4" s="477"/>
      <c r="N4" s="479"/>
      <c r="O4" s="481"/>
      <c r="P4" s="483"/>
      <c r="Q4" s="473"/>
      <c r="R4" s="473"/>
      <c r="S4" s="475"/>
      <c r="T4" s="475"/>
    </row>
    <row r="5" spans="1:20">
      <c r="A5" s="287" t="s">
        <v>50</v>
      </c>
      <c r="B5" s="288">
        <v>1073</v>
      </c>
      <c r="C5" s="192">
        <f>D5/B5*10000</f>
        <v>37.278657968313141</v>
      </c>
      <c r="D5" s="289">
        <f>SUM(G5:T5)</f>
        <v>4</v>
      </c>
      <c r="E5" s="290">
        <v>1</v>
      </c>
      <c r="F5" s="291">
        <v>17800</v>
      </c>
      <c r="G5" s="290" t="s">
        <v>240</v>
      </c>
      <c r="H5" s="290" t="s">
        <v>240</v>
      </c>
      <c r="I5" s="290" t="s">
        <v>240</v>
      </c>
      <c r="J5" s="290" t="s">
        <v>240</v>
      </c>
      <c r="K5" s="290" t="s">
        <v>240</v>
      </c>
      <c r="L5" s="290" t="s">
        <v>240</v>
      </c>
      <c r="M5" s="290" t="s">
        <v>240</v>
      </c>
      <c r="N5" s="290">
        <v>1</v>
      </c>
      <c r="O5" s="290">
        <v>1</v>
      </c>
      <c r="P5" s="290">
        <v>2</v>
      </c>
      <c r="Q5" s="290" t="s">
        <v>240</v>
      </c>
      <c r="R5" s="290" t="s">
        <v>240</v>
      </c>
      <c r="S5" s="290" t="s">
        <v>240</v>
      </c>
      <c r="T5" s="290" t="s">
        <v>240</v>
      </c>
    </row>
    <row r="6" spans="1:20">
      <c r="A6" s="31" t="s">
        <v>51</v>
      </c>
      <c r="B6" s="292">
        <v>1354</v>
      </c>
      <c r="C6" s="198">
        <f t="shared" ref="C6:C19" si="0">D6/B6*10000</f>
        <v>22.156573116691288</v>
      </c>
      <c r="D6" s="293">
        <f t="shared" ref="D6:D20" si="1">SUM(G6:T6)</f>
        <v>3</v>
      </c>
      <c r="E6" s="293">
        <v>0</v>
      </c>
      <c r="F6" s="257">
        <v>6500</v>
      </c>
      <c r="G6" s="293" t="s">
        <v>240</v>
      </c>
      <c r="H6" s="293" t="s">
        <v>240</v>
      </c>
      <c r="I6" s="293" t="s">
        <v>240</v>
      </c>
      <c r="J6" s="293" t="s">
        <v>240</v>
      </c>
      <c r="K6" s="293" t="s">
        <v>240</v>
      </c>
      <c r="L6" s="293" t="s">
        <v>240</v>
      </c>
      <c r="M6" s="293" t="s">
        <v>240</v>
      </c>
      <c r="N6" s="293">
        <v>1</v>
      </c>
      <c r="O6" s="293">
        <v>2</v>
      </c>
      <c r="P6" s="293" t="s">
        <v>240</v>
      </c>
      <c r="Q6" s="293" t="s">
        <v>240</v>
      </c>
      <c r="R6" s="293" t="s">
        <v>240</v>
      </c>
      <c r="S6" s="293" t="s">
        <v>240</v>
      </c>
      <c r="T6" s="293" t="s">
        <v>240</v>
      </c>
    </row>
    <row r="7" spans="1:20">
      <c r="A7" s="31" t="s">
        <v>52</v>
      </c>
      <c r="B7" s="292">
        <v>1039</v>
      </c>
      <c r="C7" s="198">
        <f t="shared" si="0"/>
        <v>28.873917228103945</v>
      </c>
      <c r="D7" s="293">
        <f t="shared" si="1"/>
        <v>3</v>
      </c>
      <c r="E7" s="293">
        <v>3</v>
      </c>
      <c r="F7" s="257">
        <v>22000</v>
      </c>
      <c r="G7" s="293">
        <v>1</v>
      </c>
      <c r="H7" s="293" t="s">
        <v>240</v>
      </c>
      <c r="I7" s="293" t="s">
        <v>240</v>
      </c>
      <c r="J7" s="293" t="s">
        <v>240</v>
      </c>
      <c r="K7" s="293" t="s">
        <v>240</v>
      </c>
      <c r="L7" s="293" t="s">
        <v>240</v>
      </c>
      <c r="M7" s="293" t="s">
        <v>240</v>
      </c>
      <c r="N7" s="293" t="s">
        <v>240</v>
      </c>
      <c r="O7" s="293">
        <v>1</v>
      </c>
      <c r="P7" s="293" t="s">
        <v>240</v>
      </c>
      <c r="Q7" s="294" t="s">
        <v>240</v>
      </c>
      <c r="R7" s="294" t="s">
        <v>240</v>
      </c>
      <c r="S7" s="294">
        <v>1</v>
      </c>
      <c r="T7" s="294" t="s">
        <v>240</v>
      </c>
    </row>
    <row r="8" spans="1:20">
      <c r="A8" s="31" t="s">
        <v>53</v>
      </c>
      <c r="B8" s="292">
        <v>680</v>
      </c>
      <c r="C8" s="198">
        <f t="shared" si="0"/>
        <v>14.705882352941176</v>
      </c>
      <c r="D8" s="293">
        <f t="shared" si="1"/>
        <v>1</v>
      </c>
      <c r="E8" s="293">
        <v>0</v>
      </c>
      <c r="F8" s="257">
        <v>3000</v>
      </c>
      <c r="G8" s="293" t="s">
        <v>240</v>
      </c>
      <c r="H8" s="293" t="s">
        <v>240</v>
      </c>
      <c r="I8" s="293" t="s">
        <v>240</v>
      </c>
      <c r="J8" s="293" t="s">
        <v>240</v>
      </c>
      <c r="K8" s="293" t="s">
        <v>240</v>
      </c>
      <c r="L8" s="293" t="s">
        <v>240</v>
      </c>
      <c r="M8" s="293" t="s">
        <v>240</v>
      </c>
      <c r="N8" s="293" t="s">
        <v>240</v>
      </c>
      <c r="O8" s="293">
        <v>1</v>
      </c>
      <c r="P8" s="293" t="s">
        <v>240</v>
      </c>
      <c r="Q8" s="293" t="s">
        <v>240</v>
      </c>
      <c r="R8" s="293" t="s">
        <v>240</v>
      </c>
      <c r="S8" s="293" t="s">
        <v>240</v>
      </c>
      <c r="T8" s="293" t="s">
        <v>240</v>
      </c>
    </row>
    <row r="9" spans="1:20">
      <c r="A9" s="31" t="s">
        <v>54</v>
      </c>
      <c r="B9" s="295">
        <v>764</v>
      </c>
      <c r="C9" s="198">
        <f t="shared" si="0"/>
        <v>52.356020942408378</v>
      </c>
      <c r="D9" s="293">
        <f t="shared" si="1"/>
        <v>4</v>
      </c>
      <c r="E9" s="293">
        <v>3</v>
      </c>
      <c r="F9" s="257">
        <v>7480</v>
      </c>
      <c r="G9" s="293" t="s">
        <v>240</v>
      </c>
      <c r="H9" s="293" t="s">
        <v>240</v>
      </c>
      <c r="I9" s="293" t="s">
        <v>240</v>
      </c>
      <c r="J9" s="293" t="s">
        <v>240</v>
      </c>
      <c r="K9" s="293" t="s">
        <v>240</v>
      </c>
      <c r="L9" s="293">
        <v>1</v>
      </c>
      <c r="M9" s="293" t="s">
        <v>240</v>
      </c>
      <c r="N9" s="293" t="s">
        <v>240</v>
      </c>
      <c r="O9" s="293">
        <v>3</v>
      </c>
      <c r="P9" s="293" t="s">
        <v>240</v>
      </c>
      <c r="Q9" s="294" t="s">
        <v>240</v>
      </c>
      <c r="R9" s="294" t="s">
        <v>240</v>
      </c>
      <c r="S9" s="294" t="s">
        <v>240</v>
      </c>
      <c r="T9" s="293" t="s">
        <v>240</v>
      </c>
    </row>
    <row r="10" spans="1:20">
      <c r="A10" s="31" t="s">
        <v>55</v>
      </c>
      <c r="B10" s="292">
        <v>935</v>
      </c>
      <c r="C10" s="198">
        <f t="shared" si="0"/>
        <v>21.390374331550802</v>
      </c>
      <c r="D10" s="293">
        <f t="shared" si="1"/>
        <v>2</v>
      </c>
      <c r="E10" s="293">
        <v>3</v>
      </c>
      <c r="F10" s="257">
        <v>11720</v>
      </c>
      <c r="G10" s="293" t="s">
        <v>240</v>
      </c>
      <c r="H10" s="293" t="s">
        <v>240</v>
      </c>
      <c r="I10" s="293"/>
      <c r="J10" s="293" t="s">
        <v>240</v>
      </c>
      <c r="K10" s="293" t="s">
        <v>240</v>
      </c>
      <c r="L10" s="293" t="s">
        <v>240</v>
      </c>
      <c r="M10" s="293" t="s">
        <v>240</v>
      </c>
      <c r="N10" s="293" t="s">
        <v>240</v>
      </c>
      <c r="O10" s="293">
        <v>1</v>
      </c>
      <c r="P10" s="293" t="s">
        <v>240</v>
      </c>
      <c r="Q10" s="293" t="s">
        <v>240</v>
      </c>
      <c r="R10" s="293" t="s">
        <v>240</v>
      </c>
      <c r="S10" s="293" t="s">
        <v>240</v>
      </c>
      <c r="T10" s="293">
        <v>1</v>
      </c>
    </row>
    <row r="11" spans="1:20">
      <c r="A11" s="31" t="s">
        <v>56</v>
      </c>
      <c r="B11" s="292">
        <v>1389</v>
      </c>
      <c r="C11" s="198">
        <f t="shared" si="0"/>
        <v>21.598272138228943</v>
      </c>
      <c r="D11" s="293">
        <f t="shared" si="1"/>
        <v>3</v>
      </c>
      <c r="E11" s="293">
        <v>2</v>
      </c>
      <c r="F11" s="257">
        <v>11150</v>
      </c>
      <c r="G11" s="293" t="s">
        <v>240</v>
      </c>
      <c r="H11" s="293" t="s">
        <v>240</v>
      </c>
      <c r="I11" s="293"/>
      <c r="J11" s="293" t="s">
        <v>240</v>
      </c>
      <c r="K11" s="293" t="s">
        <v>240</v>
      </c>
      <c r="L11" s="293" t="s">
        <v>240</v>
      </c>
      <c r="M11" s="293">
        <v>1</v>
      </c>
      <c r="N11" s="293">
        <v>1</v>
      </c>
      <c r="O11" s="293" t="s">
        <v>240</v>
      </c>
      <c r="P11" s="293">
        <v>1</v>
      </c>
      <c r="Q11" s="294" t="s">
        <v>240</v>
      </c>
      <c r="R11" s="294" t="s">
        <v>240</v>
      </c>
      <c r="S11" s="294" t="s">
        <v>240</v>
      </c>
      <c r="T11" s="293" t="s">
        <v>240</v>
      </c>
    </row>
    <row r="12" spans="1:20">
      <c r="A12" s="31" t="s">
        <v>57</v>
      </c>
      <c r="B12" s="292">
        <v>1554</v>
      </c>
      <c r="C12" s="198">
        <f t="shared" si="0"/>
        <v>19.305019305019304</v>
      </c>
      <c r="D12" s="293">
        <f t="shared" si="1"/>
        <v>3</v>
      </c>
      <c r="E12" s="293">
        <v>1</v>
      </c>
      <c r="F12" s="257">
        <v>32000</v>
      </c>
      <c r="G12" s="293">
        <v>1</v>
      </c>
      <c r="H12" s="293" t="s">
        <v>240</v>
      </c>
      <c r="I12" s="293" t="s">
        <v>240</v>
      </c>
      <c r="J12" s="293" t="s">
        <v>240</v>
      </c>
      <c r="K12" s="293" t="s">
        <v>240</v>
      </c>
      <c r="L12" s="293" t="s">
        <v>240</v>
      </c>
      <c r="M12" s="293" t="s">
        <v>240</v>
      </c>
      <c r="N12" s="293" t="s">
        <v>240</v>
      </c>
      <c r="O12" s="293">
        <v>1</v>
      </c>
      <c r="P12" s="293" t="s">
        <v>240</v>
      </c>
      <c r="Q12" s="293" t="s">
        <v>240</v>
      </c>
      <c r="R12" s="293" t="s">
        <v>240</v>
      </c>
      <c r="S12" s="293" t="s">
        <v>240</v>
      </c>
      <c r="T12" s="293">
        <v>1</v>
      </c>
    </row>
    <row r="13" spans="1:20">
      <c r="A13" s="31" t="s">
        <v>58</v>
      </c>
      <c r="B13" s="292">
        <v>1513</v>
      </c>
      <c r="C13" s="198">
        <f t="shared" si="0"/>
        <v>0</v>
      </c>
      <c r="D13" s="293">
        <f t="shared" si="1"/>
        <v>0</v>
      </c>
      <c r="E13" s="296">
        <v>0</v>
      </c>
      <c r="F13" s="260">
        <v>0</v>
      </c>
      <c r="G13" s="296" t="s">
        <v>240</v>
      </c>
      <c r="H13" s="293" t="s">
        <v>240</v>
      </c>
      <c r="I13" s="296"/>
      <c r="J13" s="293" t="s">
        <v>240</v>
      </c>
      <c r="K13" s="293" t="s">
        <v>240</v>
      </c>
      <c r="L13" s="296" t="s">
        <v>240</v>
      </c>
      <c r="M13" s="296" t="s">
        <v>240</v>
      </c>
      <c r="N13" s="296" t="s">
        <v>240</v>
      </c>
      <c r="O13" s="296" t="s">
        <v>240</v>
      </c>
      <c r="P13" s="296" t="s">
        <v>240</v>
      </c>
      <c r="Q13" s="296" t="s">
        <v>240</v>
      </c>
      <c r="R13" s="296" t="s">
        <v>240</v>
      </c>
      <c r="S13" s="296" t="s">
        <v>240</v>
      </c>
      <c r="T13" s="296" t="s">
        <v>240</v>
      </c>
    </row>
    <row r="14" spans="1:20">
      <c r="A14" s="31" t="s">
        <v>59</v>
      </c>
      <c r="B14" s="292">
        <v>1200</v>
      </c>
      <c r="C14" s="198">
        <f t="shared" si="0"/>
        <v>8.3333333333333339</v>
      </c>
      <c r="D14" s="293">
        <f t="shared" si="1"/>
        <v>1</v>
      </c>
      <c r="E14" s="296">
        <v>1</v>
      </c>
      <c r="F14" s="260">
        <v>7300</v>
      </c>
      <c r="G14" s="296" t="s">
        <v>240</v>
      </c>
      <c r="H14" s="296" t="s">
        <v>240</v>
      </c>
      <c r="I14" s="296" t="s">
        <v>240</v>
      </c>
      <c r="J14" s="296" t="s">
        <v>240</v>
      </c>
      <c r="K14" s="296" t="s">
        <v>240</v>
      </c>
      <c r="L14" s="296" t="s">
        <v>240</v>
      </c>
      <c r="M14" s="296" t="s">
        <v>240</v>
      </c>
      <c r="N14" s="296" t="s">
        <v>240</v>
      </c>
      <c r="O14" s="296">
        <v>1</v>
      </c>
      <c r="P14" s="296" t="s">
        <v>240</v>
      </c>
      <c r="Q14" s="296" t="s">
        <v>240</v>
      </c>
      <c r="R14" s="296" t="s">
        <v>240</v>
      </c>
      <c r="S14" s="296" t="s">
        <v>240</v>
      </c>
      <c r="T14" s="296" t="s">
        <v>240</v>
      </c>
    </row>
    <row r="15" spans="1:20">
      <c r="A15" s="31" t="s">
        <v>60</v>
      </c>
      <c r="B15" s="292">
        <v>1442</v>
      </c>
      <c r="C15" s="198">
        <f t="shared" si="0"/>
        <v>27.739251040221916</v>
      </c>
      <c r="D15" s="293">
        <f t="shared" si="1"/>
        <v>4</v>
      </c>
      <c r="E15" s="296">
        <v>2</v>
      </c>
      <c r="F15" s="260">
        <v>3300</v>
      </c>
      <c r="G15" s="296" t="s">
        <v>240</v>
      </c>
      <c r="H15" s="293" t="s">
        <v>240</v>
      </c>
      <c r="I15" s="296"/>
      <c r="J15" s="293" t="s">
        <v>240</v>
      </c>
      <c r="K15" s="293" t="s">
        <v>240</v>
      </c>
      <c r="L15" s="296" t="s">
        <v>240</v>
      </c>
      <c r="M15" s="296">
        <v>1</v>
      </c>
      <c r="N15" s="296" t="s">
        <v>240</v>
      </c>
      <c r="O15" s="296">
        <v>1</v>
      </c>
      <c r="P15" s="296">
        <v>1</v>
      </c>
      <c r="Q15" s="294" t="s">
        <v>240</v>
      </c>
      <c r="R15" s="294" t="s">
        <v>240</v>
      </c>
      <c r="S15" s="294" t="s">
        <v>240</v>
      </c>
      <c r="T15" s="294">
        <v>1</v>
      </c>
    </row>
    <row r="16" spans="1:20">
      <c r="A16" s="31" t="s">
        <v>61</v>
      </c>
      <c r="B16" s="292">
        <v>1448</v>
      </c>
      <c r="C16" s="198">
        <f t="shared" si="0"/>
        <v>6.9060773480662982</v>
      </c>
      <c r="D16" s="293">
        <f t="shared" si="1"/>
        <v>1</v>
      </c>
      <c r="E16" s="296">
        <v>0</v>
      </c>
      <c r="F16" s="260">
        <v>0</v>
      </c>
      <c r="G16" s="296">
        <v>1</v>
      </c>
      <c r="H16" s="293" t="s">
        <v>240</v>
      </c>
      <c r="I16" s="293" t="s">
        <v>240</v>
      </c>
      <c r="J16" s="293" t="s">
        <v>240</v>
      </c>
      <c r="K16" s="293" t="s">
        <v>240</v>
      </c>
      <c r="L16" s="293" t="s">
        <v>240</v>
      </c>
      <c r="M16" s="293" t="s">
        <v>240</v>
      </c>
      <c r="N16" s="293" t="s">
        <v>240</v>
      </c>
      <c r="O16" s="293" t="s">
        <v>240</v>
      </c>
      <c r="P16" s="293" t="s">
        <v>240</v>
      </c>
      <c r="Q16" s="293" t="s">
        <v>240</v>
      </c>
      <c r="R16" s="293" t="s">
        <v>240</v>
      </c>
      <c r="S16" s="293" t="s">
        <v>240</v>
      </c>
      <c r="T16" s="293" t="s">
        <v>240</v>
      </c>
    </row>
    <row r="17" spans="1:20">
      <c r="A17" s="31" t="s">
        <v>62</v>
      </c>
      <c r="B17" s="292">
        <v>3675</v>
      </c>
      <c r="C17" s="198">
        <f t="shared" si="0"/>
        <v>2.7210884353741496</v>
      </c>
      <c r="D17" s="293">
        <f t="shared" si="1"/>
        <v>1</v>
      </c>
      <c r="E17" s="296">
        <v>1</v>
      </c>
      <c r="F17" s="260">
        <v>2500</v>
      </c>
      <c r="G17" s="296" t="s">
        <v>240</v>
      </c>
      <c r="H17" s="293" t="s">
        <v>240</v>
      </c>
      <c r="I17" s="296"/>
      <c r="J17" s="293" t="s">
        <v>240</v>
      </c>
      <c r="K17" s="293" t="s">
        <v>240</v>
      </c>
      <c r="L17" s="293" t="s">
        <v>240</v>
      </c>
      <c r="M17" s="293" t="s">
        <v>240</v>
      </c>
      <c r="N17" s="296">
        <v>1</v>
      </c>
      <c r="O17" s="296" t="s">
        <v>240</v>
      </c>
      <c r="P17" s="296" t="s">
        <v>240</v>
      </c>
      <c r="Q17" s="296" t="s">
        <v>240</v>
      </c>
      <c r="R17" s="296" t="s">
        <v>240</v>
      </c>
      <c r="S17" s="296" t="s">
        <v>240</v>
      </c>
      <c r="T17" s="296" t="s">
        <v>240</v>
      </c>
    </row>
    <row r="18" spans="1:20">
      <c r="A18" s="31" t="s">
        <v>63</v>
      </c>
      <c r="B18" s="295">
        <v>9434</v>
      </c>
      <c r="C18" s="198">
        <f t="shared" si="0"/>
        <v>44.519821920712317</v>
      </c>
      <c r="D18" s="293">
        <f t="shared" si="1"/>
        <v>42</v>
      </c>
      <c r="E18" s="296">
        <v>33</v>
      </c>
      <c r="F18" s="260">
        <v>61870</v>
      </c>
      <c r="G18" s="296">
        <v>1</v>
      </c>
      <c r="H18" s="293" t="s">
        <v>240</v>
      </c>
      <c r="I18" s="293" t="s">
        <v>240</v>
      </c>
      <c r="J18" s="293" t="s">
        <v>240</v>
      </c>
      <c r="K18" s="293" t="s">
        <v>240</v>
      </c>
      <c r="L18" s="296">
        <v>2</v>
      </c>
      <c r="M18" s="296">
        <v>16</v>
      </c>
      <c r="N18" s="296">
        <v>10</v>
      </c>
      <c r="O18" s="296">
        <v>1</v>
      </c>
      <c r="P18" s="296">
        <v>3</v>
      </c>
      <c r="Q18" s="293" t="s">
        <v>240</v>
      </c>
      <c r="R18" s="294" t="s">
        <v>240</v>
      </c>
      <c r="S18" s="296">
        <v>3</v>
      </c>
      <c r="T18" s="293">
        <v>6</v>
      </c>
    </row>
    <row r="19" spans="1:20">
      <c r="A19" s="31" t="s">
        <v>64</v>
      </c>
      <c r="B19" s="295">
        <v>1827</v>
      </c>
      <c r="C19" s="198">
        <f t="shared" si="0"/>
        <v>5.4734537493158184</v>
      </c>
      <c r="D19" s="293">
        <f t="shared" si="1"/>
        <v>1</v>
      </c>
      <c r="E19" s="296">
        <v>1</v>
      </c>
      <c r="F19" s="260">
        <v>2000</v>
      </c>
      <c r="G19" s="296" t="s">
        <v>240</v>
      </c>
      <c r="H19" s="296" t="s">
        <v>240</v>
      </c>
      <c r="I19" s="296" t="s">
        <v>240</v>
      </c>
      <c r="J19" s="296" t="s">
        <v>240</v>
      </c>
      <c r="K19" s="296" t="s">
        <v>240</v>
      </c>
      <c r="L19" s="296" t="s">
        <v>240</v>
      </c>
      <c r="M19" s="296" t="s">
        <v>240</v>
      </c>
      <c r="N19" s="296">
        <v>1</v>
      </c>
      <c r="O19" s="296" t="s">
        <v>240</v>
      </c>
      <c r="P19" s="296" t="s">
        <v>240</v>
      </c>
      <c r="Q19" s="296" t="s">
        <v>240</v>
      </c>
      <c r="R19" s="296" t="s">
        <v>240</v>
      </c>
      <c r="S19" s="296" t="s">
        <v>240</v>
      </c>
      <c r="T19" s="296" t="s">
        <v>240</v>
      </c>
    </row>
    <row r="20" spans="1:20">
      <c r="A20" s="31" t="s">
        <v>448</v>
      </c>
      <c r="B20" s="297" t="s">
        <v>240</v>
      </c>
      <c r="C20" s="298" t="s">
        <v>240</v>
      </c>
      <c r="D20" s="299">
        <f t="shared" si="1"/>
        <v>0</v>
      </c>
      <c r="E20" s="300">
        <v>4</v>
      </c>
      <c r="F20" s="267" t="s">
        <v>240</v>
      </c>
      <c r="G20" s="300" t="s">
        <v>240</v>
      </c>
      <c r="H20" s="299" t="s">
        <v>240</v>
      </c>
      <c r="I20" s="299" t="s">
        <v>240</v>
      </c>
      <c r="J20" s="299" t="s">
        <v>240</v>
      </c>
      <c r="K20" s="299" t="s">
        <v>240</v>
      </c>
      <c r="L20" s="299" t="s">
        <v>240</v>
      </c>
      <c r="M20" s="299" t="s">
        <v>240</v>
      </c>
      <c r="N20" s="299" t="s">
        <v>240</v>
      </c>
      <c r="O20" s="293" t="s">
        <v>240</v>
      </c>
      <c r="P20" s="293" t="s">
        <v>240</v>
      </c>
      <c r="Q20" s="293" t="s">
        <v>240</v>
      </c>
      <c r="R20" s="293" t="s">
        <v>240</v>
      </c>
      <c r="S20" s="293" t="s">
        <v>240</v>
      </c>
      <c r="T20" s="293" t="s">
        <v>240</v>
      </c>
    </row>
    <row r="21" spans="1:20">
      <c r="A21" s="301" t="s">
        <v>449</v>
      </c>
      <c r="B21" s="302">
        <f>SUM(B5:B19)</f>
        <v>29327</v>
      </c>
      <c r="C21" s="298">
        <f>D21/B21*10000</f>
        <v>24.891737988883964</v>
      </c>
      <c r="D21" s="299">
        <f>SUM(D5:D19)</f>
        <v>73</v>
      </c>
      <c r="E21" s="300">
        <f>SUM(E5:E20)</f>
        <v>55</v>
      </c>
      <c r="F21" s="303">
        <f>SUM(F5:F20)</f>
        <v>188620</v>
      </c>
      <c r="G21" s="300">
        <f>SUM(G5:G19)</f>
        <v>4</v>
      </c>
      <c r="H21" s="300">
        <f>SUM(H5:H19)</f>
        <v>0</v>
      </c>
      <c r="I21" s="300">
        <f t="shared" ref="I21:T21" si="2">SUM(I5:I19)</f>
        <v>0</v>
      </c>
      <c r="J21" s="300">
        <f t="shared" si="2"/>
        <v>0</v>
      </c>
      <c r="K21" s="300">
        <f t="shared" si="2"/>
        <v>0</v>
      </c>
      <c r="L21" s="300">
        <f t="shared" si="2"/>
        <v>3</v>
      </c>
      <c r="M21" s="300">
        <f t="shared" si="2"/>
        <v>18</v>
      </c>
      <c r="N21" s="300">
        <f t="shared" si="2"/>
        <v>15</v>
      </c>
      <c r="O21" s="304">
        <f t="shared" si="2"/>
        <v>13</v>
      </c>
      <c r="P21" s="304">
        <f t="shared" si="2"/>
        <v>7</v>
      </c>
      <c r="Q21" s="304">
        <f t="shared" si="2"/>
        <v>0</v>
      </c>
      <c r="R21" s="304">
        <f t="shared" si="2"/>
        <v>0</v>
      </c>
      <c r="S21" s="304">
        <f t="shared" si="2"/>
        <v>4</v>
      </c>
      <c r="T21" s="304">
        <f t="shared" si="2"/>
        <v>9</v>
      </c>
    </row>
  </sheetData>
  <mergeCells count="19">
    <mergeCell ref="A1:T1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R3:R4"/>
    <mergeCell ref="S3:S4"/>
    <mergeCell ref="T3:T4"/>
    <mergeCell ref="L3:L4"/>
    <mergeCell ref="M3:M4"/>
    <mergeCell ref="N3:N4"/>
    <mergeCell ref="O3:O4"/>
    <mergeCell ref="P3:P4"/>
    <mergeCell ref="Q3:Q4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5"/>
  <sheetViews>
    <sheetView workbookViewId="0">
      <selection activeCell="L13" sqref="L13"/>
    </sheetView>
  </sheetViews>
  <sheetFormatPr defaultRowHeight="15"/>
  <sheetData>
    <row r="1" spans="1:5" ht="15.75">
      <c r="A1" s="58"/>
      <c r="B1" s="371" t="s">
        <v>450</v>
      </c>
      <c r="C1" s="371"/>
      <c r="D1" s="371"/>
      <c r="E1" s="58"/>
    </row>
    <row r="2" spans="1:5" ht="15.75">
      <c r="A2" s="58"/>
      <c r="B2" s="306"/>
      <c r="C2" s="306"/>
      <c r="D2" s="306"/>
      <c r="E2" s="58"/>
    </row>
    <row r="3" spans="1:5">
      <c r="A3" s="58"/>
      <c r="B3" s="307" t="s">
        <v>427</v>
      </c>
      <c r="C3" s="58"/>
      <c r="D3" s="58"/>
      <c r="E3" s="58"/>
    </row>
    <row r="4" spans="1:5" ht="25.5">
      <c r="A4" s="491" t="s">
        <v>3</v>
      </c>
      <c r="B4" s="492"/>
      <c r="C4" s="6">
        <v>2014</v>
      </c>
      <c r="D4" s="6">
        <v>2015</v>
      </c>
      <c r="E4" s="308" t="s">
        <v>71</v>
      </c>
    </row>
    <row r="5" spans="1:5">
      <c r="A5" s="367" t="s">
        <v>451</v>
      </c>
      <c r="B5" s="367"/>
      <c r="C5" s="290">
        <v>29389</v>
      </c>
      <c r="D5" s="290">
        <v>29327</v>
      </c>
      <c r="E5" s="291">
        <f>D5/C5*100</f>
        <v>99.789036714416952</v>
      </c>
    </row>
    <row r="6" spans="1:5">
      <c r="A6" s="489" t="s">
        <v>452</v>
      </c>
      <c r="B6" s="489"/>
      <c r="C6" s="198">
        <f>SUM(C7:C21)-C15</f>
        <v>66</v>
      </c>
      <c r="D6" s="198">
        <f>SUM(D7:D21)-D15</f>
        <v>73</v>
      </c>
      <c r="E6" s="260">
        <f>D6/C6*100</f>
        <v>110.60606060606059</v>
      </c>
    </row>
    <row r="7" spans="1:5">
      <c r="A7" s="493" t="s">
        <v>453</v>
      </c>
      <c r="B7" s="309" t="s">
        <v>454</v>
      </c>
      <c r="C7" s="198">
        <v>0</v>
      </c>
      <c r="D7" s="198">
        <v>0</v>
      </c>
      <c r="E7" s="260">
        <v>0</v>
      </c>
    </row>
    <row r="8" spans="1:5">
      <c r="A8" s="493"/>
      <c r="B8" s="309" t="s">
        <v>455</v>
      </c>
      <c r="C8" s="198">
        <v>2</v>
      </c>
      <c r="D8" s="198">
        <v>0</v>
      </c>
      <c r="E8" s="260">
        <v>0</v>
      </c>
    </row>
    <row r="9" spans="1:5">
      <c r="A9" s="493"/>
      <c r="B9" s="309" t="s">
        <v>433</v>
      </c>
      <c r="C9" s="198">
        <v>5</v>
      </c>
      <c r="D9" s="198">
        <v>3</v>
      </c>
      <c r="E9" s="260">
        <f>D9/C9*100</f>
        <v>60</v>
      </c>
    </row>
    <row r="10" spans="1:5">
      <c r="A10" s="493"/>
      <c r="B10" s="309" t="s">
        <v>456</v>
      </c>
      <c r="C10" s="198">
        <v>0</v>
      </c>
      <c r="D10" s="198">
        <v>0</v>
      </c>
      <c r="E10" s="260">
        <v>0</v>
      </c>
    </row>
    <row r="11" spans="1:5">
      <c r="A11" s="493"/>
      <c r="B11" s="309" t="s">
        <v>457</v>
      </c>
      <c r="C11" s="198">
        <v>0</v>
      </c>
      <c r="D11" s="198">
        <v>0</v>
      </c>
      <c r="E11" s="260">
        <v>0</v>
      </c>
    </row>
    <row r="12" spans="1:5">
      <c r="A12" s="493"/>
      <c r="B12" s="309" t="s">
        <v>458</v>
      </c>
      <c r="C12" s="198">
        <v>6</v>
      </c>
      <c r="D12" s="198">
        <v>3</v>
      </c>
      <c r="E12" s="260">
        <v>0</v>
      </c>
    </row>
    <row r="13" spans="1:5" ht="63.75">
      <c r="A13" s="493"/>
      <c r="B13" s="310" t="s">
        <v>459</v>
      </c>
      <c r="C13" s="198">
        <v>18</v>
      </c>
      <c r="D13" s="198">
        <v>20</v>
      </c>
      <c r="E13" s="260">
        <f t="shared" ref="E13:E34" si="0">D13/C13*100</f>
        <v>111.11111111111111</v>
      </c>
    </row>
    <row r="14" spans="1:5" ht="38.25">
      <c r="A14" s="493"/>
      <c r="B14" s="310" t="s">
        <v>460</v>
      </c>
      <c r="C14" s="198">
        <v>28</v>
      </c>
      <c r="D14" s="198">
        <v>27</v>
      </c>
      <c r="E14" s="260">
        <f t="shared" si="0"/>
        <v>96.428571428571431</v>
      </c>
    </row>
    <row r="15" spans="1:5" ht="25.5">
      <c r="A15" s="493"/>
      <c r="B15" s="310" t="s">
        <v>461</v>
      </c>
      <c r="C15" s="198">
        <v>20</v>
      </c>
      <c r="D15" s="198">
        <v>13</v>
      </c>
      <c r="E15" s="260">
        <f t="shared" si="0"/>
        <v>65</v>
      </c>
    </row>
    <row r="16" spans="1:5" ht="101.25">
      <c r="A16" s="493"/>
      <c r="B16" s="311" t="s">
        <v>462</v>
      </c>
      <c r="C16" s="198">
        <v>4</v>
      </c>
      <c r="D16" s="198">
        <v>7</v>
      </c>
      <c r="E16" s="260">
        <f t="shared" si="0"/>
        <v>175</v>
      </c>
    </row>
    <row r="17" spans="1:5">
      <c r="A17" s="493"/>
      <c r="B17" s="309" t="s">
        <v>463</v>
      </c>
      <c r="C17" s="198">
        <v>0</v>
      </c>
      <c r="D17" s="198">
        <v>0</v>
      </c>
      <c r="E17" s="260">
        <v>0</v>
      </c>
    </row>
    <row r="18" spans="1:5">
      <c r="A18" s="493"/>
      <c r="B18" s="309" t="s">
        <v>464</v>
      </c>
      <c r="C18" s="198">
        <v>0</v>
      </c>
      <c r="D18" s="198">
        <v>4</v>
      </c>
      <c r="E18" s="260">
        <v>0</v>
      </c>
    </row>
    <row r="19" spans="1:5">
      <c r="A19" s="493"/>
      <c r="B19" s="309" t="s">
        <v>465</v>
      </c>
      <c r="C19" s="198">
        <v>0</v>
      </c>
      <c r="D19" s="198">
        <v>0</v>
      </c>
      <c r="E19" s="260">
        <v>0</v>
      </c>
    </row>
    <row r="20" spans="1:5">
      <c r="A20" s="493"/>
      <c r="B20" s="309" t="s">
        <v>466</v>
      </c>
      <c r="C20" s="198">
        <v>0</v>
      </c>
      <c r="D20" s="198">
        <v>0</v>
      </c>
      <c r="E20" s="260">
        <v>0</v>
      </c>
    </row>
    <row r="21" spans="1:5">
      <c r="A21" s="493"/>
      <c r="B21" s="309" t="s">
        <v>448</v>
      </c>
      <c r="C21" s="198">
        <v>3</v>
      </c>
      <c r="D21" s="198">
        <v>9</v>
      </c>
      <c r="E21" s="260">
        <v>0</v>
      </c>
    </row>
    <row r="22" spans="1:5">
      <c r="A22" s="493" t="s">
        <v>467</v>
      </c>
      <c r="B22" s="309" t="s">
        <v>468</v>
      </c>
      <c r="C22" s="198">
        <v>21</v>
      </c>
      <c r="D22" s="198">
        <v>22</v>
      </c>
      <c r="E22" s="260">
        <f t="shared" si="0"/>
        <v>104.76190476190477</v>
      </c>
    </row>
    <row r="23" spans="1:5">
      <c r="A23" s="493"/>
      <c r="B23" s="309" t="s">
        <v>469</v>
      </c>
      <c r="C23" s="198">
        <v>15</v>
      </c>
      <c r="D23" s="198">
        <v>7</v>
      </c>
      <c r="E23" s="260">
        <f t="shared" si="0"/>
        <v>46.666666666666664</v>
      </c>
    </row>
    <row r="24" spans="1:5">
      <c r="A24" s="493"/>
      <c r="B24" s="309" t="s">
        <v>470</v>
      </c>
      <c r="C24" s="198">
        <v>2</v>
      </c>
      <c r="D24" s="198">
        <v>1</v>
      </c>
      <c r="E24" s="260">
        <f t="shared" si="0"/>
        <v>50</v>
      </c>
    </row>
    <row r="25" spans="1:5">
      <c r="A25" s="493"/>
      <c r="B25" s="309" t="s">
        <v>471</v>
      </c>
      <c r="C25" s="198">
        <v>21</v>
      </c>
      <c r="D25" s="198">
        <v>22</v>
      </c>
      <c r="E25" s="260">
        <f t="shared" si="0"/>
        <v>104.76190476190477</v>
      </c>
    </row>
    <row r="26" spans="1:5">
      <c r="A26" s="493"/>
      <c r="B26" s="309" t="s">
        <v>472</v>
      </c>
      <c r="C26" s="198">
        <v>0</v>
      </c>
      <c r="D26" s="198">
        <v>5</v>
      </c>
      <c r="E26" s="260">
        <v>0</v>
      </c>
    </row>
    <row r="27" spans="1:5">
      <c r="A27" s="370" t="s">
        <v>473</v>
      </c>
      <c r="B27" s="309" t="s">
        <v>474</v>
      </c>
      <c r="C27" s="198">
        <v>15</v>
      </c>
      <c r="D27" s="198">
        <v>40</v>
      </c>
      <c r="E27" s="260">
        <f t="shared" si="0"/>
        <v>266.66666666666663</v>
      </c>
    </row>
    <row r="28" spans="1:5">
      <c r="A28" s="370"/>
      <c r="B28" s="309" t="s">
        <v>475</v>
      </c>
      <c r="C28" s="198">
        <v>43</v>
      </c>
      <c r="D28" s="198">
        <v>31</v>
      </c>
      <c r="E28" s="260">
        <f t="shared" si="0"/>
        <v>72.093023255813947</v>
      </c>
    </row>
    <row r="29" spans="1:5">
      <c r="A29" s="370"/>
      <c r="B29" s="309" t="s">
        <v>476</v>
      </c>
      <c r="C29" s="198">
        <v>7</v>
      </c>
      <c r="D29" s="198">
        <v>2</v>
      </c>
      <c r="E29" s="260">
        <f t="shared" si="0"/>
        <v>28.571428571428569</v>
      </c>
    </row>
    <row r="30" spans="1:5">
      <c r="A30" s="370"/>
      <c r="B30" s="309" t="s">
        <v>477</v>
      </c>
      <c r="C30" s="199">
        <v>1</v>
      </c>
      <c r="D30" s="198">
        <v>0</v>
      </c>
      <c r="E30" s="260">
        <f t="shared" si="0"/>
        <v>0</v>
      </c>
    </row>
    <row r="31" spans="1:5">
      <c r="A31" s="488" t="s">
        <v>478</v>
      </c>
      <c r="B31" s="488"/>
      <c r="C31" s="198">
        <v>59</v>
      </c>
      <c r="D31" s="198">
        <v>55</v>
      </c>
      <c r="E31" s="260">
        <f t="shared" si="0"/>
        <v>93.220338983050837</v>
      </c>
    </row>
    <row r="32" spans="1:5">
      <c r="A32" s="489" t="s">
        <v>479</v>
      </c>
      <c r="B32" s="489"/>
      <c r="C32" s="260">
        <v>118.8</v>
      </c>
      <c r="D32" s="260">
        <v>188.6</v>
      </c>
      <c r="E32" s="260">
        <f t="shared" si="0"/>
        <v>158.75420875420875</v>
      </c>
    </row>
    <row r="33" spans="1:5">
      <c r="A33" s="489" t="s">
        <v>480</v>
      </c>
      <c r="B33" s="489"/>
      <c r="C33" s="260">
        <v>67.900000000000006</v>
      </c>
      <c r="D33" s="260">
        <v>86.8</v>
      </c>
      <c r="E33" s="260">
        <f t="shared" si="0"/>
        <v>127.83505154639174</v>
      </c>
    </row>
    <row r="34" spans="1:5">
      <c r="A34" s="489" t="s">
        <v>481</v>
      </c>
      <c r="B34" s="489"/>
      <c r="C34" s="260">
        <v>46.2</v>
      </c>
      <c r="D34" s="260">
        <v>43.6</v>
      </c>
      <c r="E34" s="260">
        <f t="shared" si="0"/>
        <v>94.372294372294377</v>
      </c>
    </row>
    <row r="35" spans="1:5">
      <c r="A35" s="490" t="s">
        <v>482</v>
      </c>
      <c r="B35" s="490"/>
      <c r="C35" s="203">
        <f>C6/C5*10000</f>
        <v>22.457382013678586</v>
      </c>
      <c r="D35" s="203">
        <f>D6/D5*10000</f>
        <v>24.891737988883964</v>
      </c>
      <c r="E35" s="303">
        <f>D35/C35*100</f>
        <v>110.839892084138</v>
      </c>
    </row>
  </sheetData>
  <mergeCells count="12">
    <mergeCell ref="A35:B35"/>
    <mergeCell ref="B1:D1"/>
    <mergeCell ref="A4:B4"/>
    <mergeCell ref="A5:B5"/>
    <mergeCell ref="A6:B6"/>
    <mergeCell ref="A7:A21"/>
    <mergeCell ref="A22:A26"/>
    <mergeCell ref="A27:A30"/>
    <mergeCell ref="A31:B31"/>
    <mergeCell ref="A32:B32"/>
    <mergeCell ref="A33:B33"/>
    <mergeCell ref="A34:B34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1"/>
  <sheetViews>
    <sheetView workbookViewId="0">
      <selection activeCell="L13" sqref="L13"/>
    </sheetView>
  </sheetViews>
  <sheetFormatPr defaultRowHeight="15"/>
  <sheetData>
    <row r="1" spans="1:20">
      <c r="A1" s="312"/>
      <c r="B1" s="313"/>
      <c r="C1" s="313"/>
      <c r="D1" s="313"/>
      <c r="E1" s="314" t="s">
        <v>483</v>
      </c>
      <c r="F1" s="313"/>
      <c r="G1" s="313"/>
      <c r="H1" s="313"/>
      <c r="I1" s="313"/>
      <c r="J1" s="313"/>
      <c r="K1" s="313"/>
      <c r="L1" s="313"/>
      <c r="M1" s="313"/>
      <c r="N1" s="313"/>
      <c r="O1" s="313"/>
      <c r="P1" s="313"/>
      <c r="Q1" s="313"/>
      <c r="R1" s="313"/>
      <c r="S1" s="313"/>
    </row>
    <row r="2" spans="1:20">
      <c r="A2" s="312" t="s">
        <v>484</v>
      </c>
      <c r="B2" s="313"/>
      <c r="C2" s="313"/>
      <c r="D2" s="313"/>
      <c r="E2" s="114"/>
      <c r="F2" s="315"/>
      <c r="G2" s="315"/>
      <c r="H2" s="315"/>
      <c r="I2" s="315"/>
      <c r="J2" s="315"/>
      <c r="K2" s="315"/>
      <c r="L2" s="315"/>
      <c r="M2" s="315"/>
      <c r="N2" s="315"/>
      <c r="O2" s="315"/>
      <c r="P2" s="315"/>
      <c r="Q2" s="315"/>
      <c r="R2" s="315"/>
      <c r="S2" s="315"/>
    </row>
    <row r="3" spans="1:20">
      <c r="A3" s="494" t="s">
        <v>313</v>
      </c>
      <c r="B3" s="495" t="s">
        <v>485</v>
      </c>
      <c r="C3" s="495"/>
      <c r="D3" s="495" t="s">
        <v>486</v>
      </c>
      <c r="E3" s="496"/>
      <c r="F3" s="496"/>
      <c r="G3" s="496"/>
      <c r="H3" s="496"/>
      <c r="I3" s="496"/>
      <c r="J3" s="496"/>
      <c r="K3" s="496"/>
      <c r="L3" s="496"/>
      <c r="M3" s="496"/>
      <c r="N3" s="496"/>
      <c r="O3" s="496"/>
      <c r="P3" s="496"/>
      <c r="Q3" s="496"/>
      <c r="R3" s="496"/>
      <c r="S3" s="496"/>
      <c r="T3" s="497"/>
    </row>
    <row r="4" spans="1:20">
      <c r="A4" s="494"/>
      <c r="B4" s="495"/>
      <c r="C4" s="495"/>
      <c r="D4" s="494" t="s">
        <v>487</v>
      </c>
      <c r="E4" s="499" t="s">
        <v>488</v>
      </c>
      <c r="F4" s="499" t="s">
        <v>489</v>
      </c>
      <c r="G4" s="499" t="s">
        <v>490</v>
      </c>
      <c r="H4" s="172"/>
      <c r="I4" s="172"/>
      <c r="J4" s="172" t="s">
        <v>159</v>
      </c>
      <c r="K4" s="172"/>
      <c r="L4" s="172"/>
      <c r="M4" s="499" t="s">
        <v>491</v>
      </c>
      <c r="N4" s="172"/>
      <c r="O4" s="172" t="s">
        <v>492</v>
      </c>
      <c r="P4" s="172"/>
      <c r="Q4" s="172"/>
      <c r="R4" s="172"/>
      <c r="S4" s="494" t="s">
        <v>493</v>
      </c>
      <c r="T4" s="494" t="s">
        <v>494</v>
      </c>
    </row>
    <row r="5" spans="1:20" ht="36">
      <c r="A5" s="494"/>
      <c r="B5" s="316" t="s">
        <v>488</v>
      </c>
      <c r="C5" s="316" t="s">
        <v>490</v>
      </c>
      <c r="D5" s="498"/>
      <c r="E5" s="499"/>
      <c r="F5" s="499"/>
      <c r="G5" s="499"/>
      <c r="H5" s="316" t="s">
        <v>495</v>
      </c>
      <c r="I5" s="316" t="s">
        <v>496</v>
      </c>
      <c r="J5" s="316" t="s">
        <v>497</v>
      </c>
      <c r="K5" s="316" t="s">
        <v>498</v>
      </c>
      <c r="L5" s="316" t="s">
        <v>499</v>
      </c>
      <c r="M5" s="499"/>
      <c r="N5" s="316" t="s">
        <v>495</v>
      </c>
      <c r="O5" s="316" t="s">
        <v>496</v>
      </c>
      <c r="P5" s="316" t="s">
        <v>497</v>
      </c>
      <c r="Q5" s="316" t="s">
        <v>498</v>
      </c>
      <c r="R5" s="316" t="s">
        <v>499</v>
      </c>
      <c r="S5" s="494"/>
      <c r="T5" s="494"/>
    </row>
    <row r="6" spans="1:20">
      <c r="A6" s="172" t="s">
        <v>335</v>
      </c>
      <c r="B6" s="317">
        <v>34696</v>
      </c>
      <c r="C6" s="172">
        <v>35645</v>
      </c>
      <c r="D6" s="172">
        <v>46401</v>
      </c>
      <c r="E6" s="317">
        <v>24993</v>
      </c>
      <c r="F6" s="317">
        <v>24993</v>
      </c>
      <c r="G6" s="172">
        <f t="shared" ref="G6:G20" si="0">SUM(H6:L6)</f>
        <v>24993</v>
      </c>
      <c r="H6" s="317">
        <v>35</v>
      </c>
      <c r="I6" s="317">
        <v>78</v>
      </c>
      <c r="J6" s="317">
        <v>122</v>
      </c>
      <c r="K6" s="317">
        <v>12302</v>
      </c>
      <c r="L6" s="317">
        <v>12456</v>
      </c>
      <c r="M6" s="172">
        <f>SUM(N6:R6)</f>
        <v>0</v>
      </c>
      <c r="N6" s="317"/>
      <c r="O6" s="317"/>
      <c r="P6" s="317"/>
      <c r="Q6" s="317"/>
      <c r="R6" s="317"/>
      <c r="S6" s="168">
        <f>G6/F6*100</f>
        <v>100</v>
      </c>
      <c r="T6" s="168">
        <f t="shared" ref="T6:T21" si="1">E6/D6*100</f>
        <v>53.863063296049653</v>
      </c>
    </row>
    <row r="7" spans="1:20">
      <c r="A7" s="172" t="s">
        <v>336</v>
      </c>
      <c r="B7" s="317">
        <v>53380</v>
      </c>
      <c r="C7" s="172">
        <v>56894</v>
      </c>
      <c r="D7" s="172">
        <v>69228</v>
      </c>
      <c r="E7" s="317">
        <v>7638</v>
      </c>
      <c r="F7" s="317">
        <v>7980</v>
      </c>
      <c r="G7" s="172">
        <f t="shared" si="0"/>
        <v>7980</v>
      </c>
      <c r="H7" s="317">
        <v>39</v>
      </c>
      <c r="I7" s="317">
        <v>107</v>
      </c>
      <c r="J7" s="317">
        <v>179</v>
      </c>
      <c r="K7" s="317">
        <v>3489</v>
      </c>
      <c r="L7" s="317">
        <v>4166</v>
      </c>
      <c r="M7" s="172">
        <f t="shared" ref="M7:M20" si="2">SUM(N7:R7)</f>
        <v>0</v>
      </c>
      <c r="N7" s="317"/>
      <c r="O7" s="317"/>
      <c r="P7" s="317"/>
      <c r="Q7" s="317"/>
      <c r="R7" s="317"/>
      <c r="S7" s="168">
        <f t="shared" ref="S7:S20" si="3">G7/F7*100</f>
        <v>100</v>
      </c>
      <c r="T7" s="168">
        <f t="shared" si="1"/>
        <v>11.033107990986306</v>
      </c>
    </row>
    <row r="8" spans="1:20">
      <c r="A8" s="172" t="s">
        <v>337</v>
      </c>
      <c r="B8" s="317">
        <v>52270</v>
      </c>
      <c r="C8" s="172">
        <v>53537</v>
      </c>
      <c r="D8" s="172">
        <v>63320</v>
      </c>
      <c r="E8" s="317">
        <v>32422</v>
      </c>
      <c r="F8" s="317">
        <v>32550</v>
      </c>
      <c r="G8" s="172">
        <f t="shared" si="0"/>
        <v>32495</v>
      </c>
      <c r="H8" s="317">
        <v>11</v>
      </c>
      <c r="I8" s="317">
        <v>101</v>
      </c>
      <c r="J8" s="317">
        <v>194</v>
      </c>
      <c r="K8" s="317">
        <v>17567</v>
      </c>
      <c r="L8" s="317">
        <v>14622</v>
      </c>
      <c r="M8" s="172">
        <f t="shared" si="2"/>
        <v>55</v>
      </c>
      <c r="N8" s="317"/>
      <c r="O8" s="317"/>
      <c r="P8" s="317"/>
      <c r="Q8" s="317">
        <v>25</v>
      </c>
      <c r="R8" s="317">
        <v>30</v>
      </c>
      <c r="S8" s="168">
        <f t="shared" si="3"/>
        <v>99.831029185867891</v>
      </c>
      <c r="T8" s="168">
        <f t="shared" si="1"/>
        <v>51.20341124447252</v>
      </c>
    </row>
    <row r="9" spans="1:20">
      <c r="A9" s="172" t="s">
        <v>338</v>
      </c>
      <c r="B9" s="317">
        <v>34003</v>
      </c>
      <c r="C9" s="172">
        <v>36018</v>
      </c>
      <c r="D9" s="172">
        <v>41253</v>
      </c>
      <c r="E9" s="317">
        <v>10458</v>
      </c>
      <c r="F9" s="317">
        <v>10508</v>
      </c>
      <c r="G9" s="172">
        <f t="shared" si="0"/>
        <v>10508</v>
      </c>
      <c r="H9" s="317">
        <v>38</v>
      </c>
      <c r="I9" s="317">
        <v>167</v>
      </c>
      <c r="J9" s="317">
        <v>141</v>
      </c>
      <c r="K9" s="317">
        <v>4674</v>
      </c>
      <c r="L9" s="317">
        <v>5488</v>
      </c>
      <c r="M9" s="172">
        <f t="shared" si="2"/>
        <v>0</v>
      </c>
      <c r="N9" s="317"/>
      <c r="O9" s="317"/>
      <c r="P9" s="317"/>
      <c r="Q9" s="317"/>
      <c r="R9" s="317"/>
      <c r="S9" s="168">
        <f t="shared" si="3"/>
        <v>100</v>
      </c>
      <c r="T9" s="168">
        <f t="shared" si="1"/>
        <v>25.35088357210385</v>
      </c>
    </row>
    <row r="10" spans="1:20">
      <c r="A10" s="172" t="s">
        <v>339</v>
      </c>
      <c r="B10" s="317">
        <v>34715</v>
      </c>
      <c r="C10" s="172">
        <v>36581</v>
      </c>
      <c r="D10" s="172">
        <v>44314</v>
      </c>
      <c r="E10" s="317">
        <v>6609</v>
      </c>
      <c r="F10" s="317">
        <v>7016</v>
      </c>
      <c r="G10" s="172">
        <f t="shared" si="0"/>
        <v>6669</v>
      </c>
      <c r="H10" s="317">
        <v>0</v>
      </c>
      <c r="I10" s="317">
        <v>11</v>
      </c>
      <c r="J10" s="317">
        <v>77</v>
      </c>
      <c r="K10" s="317">
        <v>3363</v>
      </c>
      <c r="L10" s="317">
        <v>3218</v>
      </c>
      <c r="M10" s="172">
        <f t="shared" si="2"/>
        <v>347</v>
      </c>
      <c r="N10" s="317"/>
      <c r="O10" s="317"/>
      <c r="P10" s="317">
        <v>2</v>
      </c>
      <c r="Q10" s="317">
        <v>146</v>
      </c>
      <c r="R10" s="317">
        <v>199</v>
      </c>
      <c r="S10" s="168">
        <f t="shared" si="3"/>
        <v>95.054161915621435</v>
      </c>
      <c r="T10" s="168">
        <f t="shared" si="1"/>
        <v>14.914022656496817</v>
      </c>
    </row>
    <row r="11" spans="1:20">
      <c r="A11" s="172" t="s">
        <v>340</v>
      </c>
      <c r="B11" s="317">
        <v>47875</v>
      </c>
      <c r="C11" s="172">
        <v>48949</v>
      </c>
      <c r="D11" s="172">
        <v>57876</v>
      </c>
      <c r="E11" s="317">
        <v>26230</v>
      </c>
      <c r="F11" s="317">
        <v>26230</v>
      </c>
      <c r="G11" s="172">
        <f t="shared" si="0"/>
        <v>26230</v>
      </c>
      <c r="H11" s="317">
        <v>80</v>
      </c>
      <c r="I11" s="317">
        <v>0</v>
      </c>
      <c r="J11" s="317">
        <v>150</v>
      </c>
      <c r="K11" s="317">
        <v>15000</v>
      </c>
      <c r="L11" s="317">
        <v>11000</v>
      </c>
      <c r="M11" s="172">
        <f t="shared" si="2"/>
        <v>0</v>
      </c>
      <c r="N11" s="317"/>
      <c r="O11" s="317"/>
      <c r="P11" s="317"/>
      <c r="Q11" s="317"/>
      <c r="R11" s="317"/>
      <c r="S11" s="168">
        <f t="shared" si="3"/>
        <v>100</v>
      </c>
      <c r="T11" s="168">
        <f t="shared" si="1"/>
        <v>45.321031170087771</v>
      </c>
    </row>
    <row r="12" spans="1:20">
      <c r="A12" s="172" t="s">
        <v>341</v>
      </c>
      <c r="B12" s="317">
        <v>59720</v>
      </c>
      <c r="C12" s="172">
        <v>63506</v>
      </c>
      <c r="D12" s="172">
        <v>77602</v>
      </c>
      <c r="E12" s="317">
        <v>25048</v>
      </c>
      <c r="F12" s="317">
        <v>25168</v>
      </c>
      <c r="G12" s="172">
        <f t="shared" si="0"/>
        <v>25168</v>
      </c>
      <c r="H12" s="317">
        <v>79</v>
      </c>
      <c r="I12" s="317">
        <v>102</v>
      </c>
      <c r="J12" s="317">
        <v>126</v>
      </c>
      <c r="K12" s="317">
        <v>13351</v>
      </c>
      <c r="L12" s="317">
        <v>11510</v>
      </c>
      <c r="M12" s="172">
        <f t="shared" si="2"/>
        <v>0</v>
      </c>
      <c r="N12" s="317"/>
      <c r="O12" s="317"/>
      <c r="P12" s="317"/>
      <c r="Q12" s="317"/>
      <c r="R12" s="317"/>
      <c r="S12" s="168">
        <f t="shared" si="3"/>
        <v>100</v>
      </c>
      <c r="T12" s="168">
        <f t="shared" si="1"/>
        <v>32.277518620654106</v>
      </c>
    </row>
    <row r="13" spans="1:20">
      <c r="A13" s="172" t="s">
        <v>342</v>
      </c>
      <c r="B13" s="317">
        <v>51092</v>
      </c>
      <c r="C13" s="172">
        <v>52970</v>
      </c>
      <c r="D13" s="172">
        <v>71601</v>
      </c>
      <c r="E13" s="317">
        <v>33723</v>
      </c>
      <c r="F13" s="317">
        <v>33723</v>
      </c>
      <c r="G13" s="172">
        <f t="shared" si="0"/>
        <v>33723</v>
      </c>
      <c r="H13" s="317">
        <v>698</v>
      </c>
      <c r="I13" s="317">
        <v>53</v>
      </c>
      <c r="J13" s="317">
        <v>64</v>
      </c>
      <c r="K13" s="317">
        <v>16324</v>
      </c>
      <c r="L13" s="317">
        <v>16584</v>
      </c>
      <c r="M13" s="172">
        <f t="shared" si="2"/>
        <v>0</v>
      </c>
      <c r="N13" s="317"/>
      <c r="O13" s="317"/>
      <c r="P13" s="317"/>
      <c r="Q13" s="317"/>
      <c r="R13" s="317"/>
      <c r="S13" s="168">
        <f t="shared" si="3"/>
        <v>100</v>
      </c>
      <c r="T13" s="168">
        <f t="shared" si="1"/>
        <v>47.098504210835046</v>
      </c>
    </row>
    <row r="14" spans="1:20">
      <c r="A14" s="172" t="s">
        <v>343</v>
      </c>
      <c r="B14" s="317">
        <v>52347</v>
      </c>
      <c r="C14" s="172">
        <v>52347</v>
      </c>
      <c r="D14" s="172">
        <v>65610</v>
      </c>
      <c r="E14" s="317">
        <v>30601</v>
      </c>
      <c r="F14" s="317">
        <v>30601</v>
      </c>
      <c r="G14" s="172">
        <f t="shared" si="0"/>
        <v>30601</v>
      </c>
      <c r="H14" s="317">
        <v>218</v>
      </c>
      <c r="I14" s="317">
        <v>48</v>
      </c>
      <c r="J14" s="317">
        <v>105</v>
      </c>
      <c r="K14" s="317">
        <v>16780</v>
      </c>
      <c r="L14" s="317">
        <v>13450</v>
      </c>
      <c r="M14" s="172">
        <f t="shared" si="2"/>
        <v>0</v>
      </c>
      <c r="N14" s="317"/>
      <c r="O14" s="317"/>
      <c r="P14" s="317"/>
      <c r="Q14" s="317"/>
      <c r="R14" s="317"/>
      <c r="S14" s="168">
        <f t="shared" si="3"/>
        <v>100</v>
      </c>
      <c r="T14" s="168">
        <f t="shared" si="1"/>
        <v>46.640755982319767</v>
      </c>
    </row>
    <row r="15" spans="1:20">
      <c r="A15" s="172" t="s">
        <v>344</v>
      </c>
      <c r="B15" s="317">
        <v>36781</v>
      </c>
      <c r="C15" s="172">
        <v>39357</v>
      </c>
      <c r="D15" s="172">
        <v>45636</v>
      </c>
      <c r="E15" s="317">
        <v>23413</v>
      </c>
      <c r="F15" s="317">
        <v>24163</v>
      </c>
      <c r="G15" s="172">
        <f t="shared" si="0"/>
        <v>24163</v>
      </c>
      <c r="H15" s="317">
        <v>15</v>
      </c>
      <c r="I15" s="317">
        <v>10</v>
      </c>
      <c r="J15" s="317">
        <v>220</v>
      </c>
      <c r="K15" s="317">
        <v>11721</v>
      </c>
      <c r="L15" s="317">
        <v>12197</v>
      </c>
      <c r="M15" s="172">
        <f t="shared" si="2"/>
        <v>0</v>
      </c>
      <c r="N15" s="317"/>
      <c r="O15" s="317"/>
      <c r="P15" s="317"/>
      <c r="Q15" s="317"/>
      <c r="R15" s="317"/>
      <c r="S15" s="168">
        <f t="shared" si="3"/>
        <v>100</v>
      </c>
      <c r="T15" s="168">
        <f t="shared" si="1"/>
        <v>51.303795249364534</v>
      </c>
    </row>
    <row r="16" spans="1:20">
      <c r="A16" s="172" t="s">
        <v>345</v>
      </c>
      <c r="B16" s="317">
        <v>29847</v>
      </c>
      <c r="C16" s="172">
        <v>30744</v>
      </c>
      <c r="D16" s="172">
        <v>41555</v>
      </c>
      <c r="E16" s="317">
        <v>22028</v>
      </c>
      <c r="F16" s="317">
        <v>22028</v>
      </c>
      <c r="G16" s="172">
        <f t="shared" si="0"/>
        <v>22028</v>
      </c>
      <c r="H16" s="317">
        <v>351</v>
      </c>
      <c r="I16" s="317">
        <v>25</v>
      </c>
      <c r="J16" s="317">
        <v>129</v>
      </c>
      <c r="K16" s="317">
        <v>8747</v>
      </c>
      <c r="L16" s="317">
        <v>12776</v>
      </c>
      <c r="M16" s="172">
        <f t="shared" si="2"/>
        <v>0</v>
      </c>
      <c r="N16" s="317"/>
      <c r="O16" s="317"/>
      <c r="P16" s="317"/>
      <c r="Q16" s="317"/>
      <c r="R16" s="317"/>
      <c r="S16" s="168">
        <f t="shared" si="3"/>
        <v>100</v>
      </c>
      <c r="T16" s="168">
        <f t="shared" si="1"/>
        <v>53.009264829743721</v>
      </c>
    </row>
    <row r="17" spans="1:20">
      <c r="A17" s="172" t="s">
        <v>346</v>
      </c>
      <c r="B17" s="317">
        <v>38569</v>
      </c>
      <c r="C17" s="172">
        <v>38691</v>
      </c>
      <c r="D17" s="172">
        <v>47024</v>
      </c>
      <c r="E17" s="317">
        <v>25694</v>
      </c>
      <c r="F17" s="317">
        <v>25694</v>
      </c>
      <c r="G17" s="172">
        <f t="shared" si="0"/>
        <v>25694</v>
      </c>
      <c r="H17" s="317">
        <v>114</v>
      </c>
      <c r="I17" s="317">
        <v>32</v>
      </c>
      <c r="J17" s="317">
        <v>91</v>
      </c>
      <c r="K17" s="317">
        <v>14036</v>
      </c>
      <c r="L17" s="317">
        <v>11421</v>
      </c>
      <c r="M17" s="172">
        <f t="shared" si="2"/>
        <v>0</v>
      </c>
      <c r="N17" s="317"/>
      <c r="O17" s="317"/>
      <c r="P17" s="317"/>
      <c r="Q17" s="317"/>
      <c r="R17" s="317"/>
      <c r="S17" s="168">
        <f t="shared" si="3"/>
        <v>100</v>
      </c>
      <c r="T17" s="168">
        <f t="shared" si="1"/>
        <v>54.640183735964612</v>
      </c>
    </row>
    <row r="18" spans="1:20">
      <c r="A18" s="172" t="s">
        <v>347</v>
      </c>
      <c r="B18" s="317">
        <v>120826</v>
      </c>
      <c r="C18" s="172">
        <v>122063</v>
      </c>
      <c r="D18" s="172">
        <v>147153</v>
      </c>
      <c r="E18" s="317">
        <v>76391</v>
      </c>
      <c r="F18" s="317">
        <v>77390</v>
      </c>
      <c r="G18" s="172">
        <f t="shared" si="0"/>
        <v>77390</v>
      </c>
      <c r="H18" s="317">
        <v>80</v>
      </c>
      <c r="I18" s="317">
        <v>204</v>
      </c>
      <c r="J18" s="317">
        <v>735</v>
      </c>
      <c r="K18" s="317">
        <v>39246</v>
      </c>
      <c r="L18" s="317">
        <v>37125</v>
      </c>
      <c r="M18" s="172">
        <f t="shared" si="2"/>
        <v>0</v>
      </c>
      <c r="N18" s="317"/>
      <c r="O18" s="317"/>
      <c r="P18" s="317"/>
      <c r="Q18" s="317"/>
      <c r="R18" s="317"/>
      <c r="S18" s="168">
        <f t="shared" si="3"/>
        <v>100</v>
      </c>
      <c r="T18" s="168">
        <f t="shared" si="1"/>
        <v>51.912635148450939</v>
      </c>
    </row>
    <row r="19" spans="1:20">
      <c r="A19" s="172" t="s">
        <v>500</v>
      </c>
      <c r="B19" s="317">
        <v>78255</v>
      </c>
      <c r="C19" s="172">
        <v>82220</v>
      </c>
      <c r="D19" s="172">
        <v>106439</v>
      </c>
      <c r="E19" s="317">
        <v>34709</v>
      </c>
      <c r="F19" s="317">
        <v>35182</v>
      </c>
      <c r="G19" s="172">
        <f t="shared" si="0"/>
        <v>35182</v>
      </c>
      <c r="H19" s="317">
        <v>27</v>
      </c>
      <c r="I19" s="317">
        <v>25</v>
      </c>
      <c r="J19" s="317">
        <v>137</v>
      </c>
      <c r="K19" s="317">
        <v>17678</v>
      </c>
      <c r="L19" s="317">
        <v>17315</v>
      </c>
      <c r="M19" s="172">
        <f t="shared" si="2"/>
        <v>0</v>
      </c>
      <c r="N19" s="317"/>
      <c r="O19" s="317"/>
      <c r="P19" s="317"/>
      <c r="Q19" s="317"/>
      <c r="R19" s="317"/>
      <c r="S19" s="168">
        <f t="shared" si="3"/>
        <v>100</v>
      </c>
      <c r="T19" s="168">
        <f t="shared" si="1"/>
        <v>32.609287948966077</v>
      </c>
    </row>
    <row r="20" spans="1:20">
      <c r="A20" s="172" t="s">
        <v>501</v>
      </c>
      <c r="B20" s="317">
        <v>62316</v>
      </c>
      <c r="C20" s="172">
        <v>64890</v>
      </c>
      <c r="D20" s="172">
        <v>77891</v>
      </c>
      <c r="E20" s="317">
        <v>35886</v>
      </c>
      <c r="F20" s="317">
        <v>36207</v>
      </c>
      <c r="G20" s="172">
        <f t="shared" si="0"/>
        <v>36207</v>
      </c>
      <c r="H20" s="317">
        <v>62</v>
      </c>
      <c r="I20" s="317">
        <v>147</v>
      </c>
      <c r="J20" s="317">
        <v>489</v>
      </c>
      <c r="K20" s="317">
        <v>16227</v>
      </c>
      <c r="L20" s="317">
        <v>19282</v>
      </c>
      <c r="M20" s="172">
        <f t="shared" si="2"/>
        <v>0</v>
      </c>
      <c r="N20" s="317"/>
      <c r="O20" s="317"/>
      <c r="P20" s="317"/>
      <c r="Q20" s="317"/>
      <c r="R20" s="317"/>
      <c r="S20" s="168">
        <f t="shared" si="3"/>
        <v>100</v>
      </c>
      <c r="T20" s="168">
        <f t="shared" si="1"/>
        <v>46.072075079277454</v>
      </c>
    </row>
    <row r="21" spans="1:20">
      <c r="A21" s="172" t="s">
        <v>66</v>
      </c>
      <c r="B21" s="172">
        <f>SUM(B6:B20)</f>
        <v>786692</v>
      </c>
      <c r="C21" s="172">
        <f>SUM(C6:C20)</f>
        <v>814412</v>
      </c>
      <c r="D21" s="172">
        <f>SUM(D6:D20)</f>
        <v>1002903</v>
      </c>
      <c r="E21" s="172">
        <f t="shared" ref="E21:L21" si="4">SUM(E6:E20)</f>
        <v>415843</v>
      </c>
      <c r="F21" s="172">
        <f t="shared" si="4"/>
        <v>419433</v>
      </c>
      <c r="G21" s="172">
        <f t="shared" si="4"/>
        <v>419031</v>
      </c>
      <c r="H21" s="172">
        <f>SUM(H6:H20)</f>
        <v>1847</v>
      </c>
      <c r="I21" s="172">
        <f t="shared" si="4"/>
        <v>1110</v>
      </c>
      <c r="J21" s="172">
        <f t="shared" si="4"/>
        <v>2959</v>
      </c>
      <c r="K21" s="172">
        <f t="shared" si="4"/>
        <v>210505</v>
      </c>
      <c r="L21" s="172">
        <f t="shared" si="4"/>
        <v>202610</v>
      </c>
      <c r="M21" s="172">
        <f t="shared" ref="M21:R21" si="5" xml:space="preserve"> SUM(M6:M20)</f>
        <v>402</v>
      </c>
      <c r="N21" s="172">
        <f t="shared" si="5"/>
        <v>0</v>
      </c>
      <c r="O21" s="172">
        <f t="shared" si="5"/>
        <v>0</v>
      </c>
      <c r="P21" s="172">
        <f t="shared" si="5"/>
        <v>2</v>
      </c>
      <c r="Q21" s="172">
        <f t="shared" si="5"/>
        <v>171</v>
      </c>
      <c r="R21" s="172">
        <f t="shared" si="5"/>
        <v>229</v>
      </c>
      <c r="S21" s="168">
        <f>G21/F21*100</f>
        <v>99.904156325324905</v>
      </c>
      <c r="T21" s="168">
        <f t="shared" si="1"/>
        <v>41.463930210598633</v>
      </c>
    </row>
  </sheetData>
  <mergeCells count="10">
    <mergeCell ref="A3:A5"/>
    <mergeCell ref="B3:C4"/>
    <mergeCell ref="D3:T3"/>
    <mergeCell ref="D4:D5"/>
    <mergeCell ref="E4:E5"/>
    <mergeCell ref="F4:F5"/>
    <mergeCell ref="G4:G5"/>
    <mergeCell ref="M4:M5"/>
    <mergeCell ref="S4:S5"/>
    <mergeCell ref="T4:T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workbookViewId="0">
      <selection activeCell="I9" sqref="I9"/>
    </sheetView>
  </sheetViews>
  <sheetFormatPr defaultRowHeight="15"/>
  <sheetData>
    <row r="1" spans="1:7" ht="15.75">
      <c r="A1" s="356" t="s">
        <v>44</v>
      </c>
      <c r="B1" s="356"/>
      <c r="C1" s="356"/>
      <c r="D1" s="356"/>
      <c r="E1" s="356"/>
      <c r="F1" s="356"/>
      <c r="G1" s="356"/>
    </row>
    <row r="2" spans="1:7">
      <c r="A2" s="28" t="s">
        <v>45</v>
      </c>
      <c r="B2" s="29"/>
      <c r="C2" s="29"/>
      <c r="D2" s="29"/>
      <c r="E2" s="29"/>
      <c r="F2" s="29"/>
      <c r="G2" s="29"/>
    </row>
    <row r="3" spans="1:7">
      <c r="A3" s="28"/>
      <c r="B3" s="29"/>
      <c r="C3" s="29"/>
      <c r="D3" s="29"/>
      <c r="E3" s="29"/>
      <c r="F3" s="29" t="s">
        <v>46</v>
      </c>
      <c r="G3" s="29"/>
    </row>
    <row r="4" spans="1:7">
      <c r="A4" s="357" t="s">
        <v>47</v>
      </c>
      <c r="B4" s="357" t="s">
        <v>48</v>
      </c>
      <c r="C4" s="357"/>
      <c r="D4" s="357"/>
      <c r="E4" s="357" t="s">
        <v>49</v>
      </c>
      <c r="F4" s="357"/>
      <c r="G4" s="357"/>
    </row>
    <row r="5" spans="1:7">
      <c r="A5" s="357"/>
      <c r="B5" s="30" t="s">
        <v>9</v>
      </c>
      <c r="C5" s="30" t="s">
        <v>10</v>
      </c>
      <c r="D5" s="30" t="s">
        <v>11</v>
      </c>
      <c r="E5" s="30" t="s">
        <v>9</v>
      </c>
      <c r="F5" s="30" t="s">
        <v>10</v>
      </c>
      <c r="G5" s="30" t="s">
        <v>11</v>
      </c>
    </row>
    <row r="6" spans="1:7">
      <c r="A6" s="31" t="s">
        <v>50</v>
      </c>
      <c r="B6" s="32">
        <v>16490</v>
      </c>
      <c r="C6" s="32">
        <v>17135.63408</v>
      </c>
      <c r="D6" s="33">
        <f>(C6/B6)*100</f>
        <v>103.91530673135235</v>
      </c>
      <c r="E6" s="32">
        <v>6058</v>
      </c>
      <c r="F6" s="32">
        <v>10063.653</v>
      </c>
      <c r="G6" s="33">
        <f t="shared" ref="G6:G22" si="0">(F6/E6)*100</f>
        <v>166.12170683393859</v>
      </c>
    </row>
    <row r="7" spans="1:7">
      <c r="A7" s="31" t="s">
        <v>51</v>
      </c>
      <c r="B7" s="32">
        <v>16793.5</v>
      </c>
      <c r="C7" s="32">
        <v>18169.645939999999</v>
      </c>
      <c r="D7" s="33">
        <f t="shared" ref="D7:D22" si="1">(C7/B7)*100</f>
        <v>108.19451537797362</v>
      </c>
      <c r="E7" s="32">
        <v>6248.5</v>
      </c>
      <c r="F7" s="32">
        <v>9770.19</v>
      </c>
      <c r="G7" s="33">
        <f t="shared" si="0"/>
        <v>156.36056653596864</v>
      </c>
    </row>
    <row r="8" spans="1:7">
      <c r="A8" s="31" t="s">
        <v>52</v>
      </c>
      <c r="B8" s="32">
        <v>35556</v>
      </c>
      <c r="C8" s="32">
        <v>24999.870869999999</v>
      </c>
      <c r="D8" s="33">
        <f t="shared" si="1"/>
        <v>70.311257931150863</v>
      </c>
      <c r="E8" s="32">
        <v>7722</v>
      </c>
      <c r="F8" s="32">
        <v>8178.0749799999994</v>
      </c>
      <c r="G8" s="33">
        <f t="shared" si="0"/>
        <v>105.90617689717689</v>
      </c>
    </row>
    <row r="9" spans="1:7">
      <c r="A9" s="31" t="s">
        <v>53</v>
      </c>
      <c r="B9" s="32">
        <v>11873</v>
      </c>
      <c r="C9" s="32">
        <v>12734.983979999997</v>
      </c>
      <c r="D9" s="33">
        <f t="shared" si="1"/>
        <v>107.2600352059294</v>
      </c>
      <c r="E9" s="32">
        <v>4643</v>
      </c>
      <c r="F9" s="32">
        <v>8149.6419999999998</v>
      </c>
      <c r="G9" s="33">
        <f t="shared" si="0"/>
        <v>175.5253499892311</v>
      </c>
    </row>
    <row r="10" spans="1:7">
      <c r="A10" s="31" t="s">
        <v>54</v>
      </c>
      <c r="B10" s="32">
        <v>37211</v>
      </c>
      <c r="C10" s="32">
        <v>32731.351649999997</v>
      </c>
      <c r="D10" s="33">
        <f t="shared" si="1"/>
        <v>87.96149431619682</v>
      </c>
      <c r="E10" s="32">
        <v>24734</v>
      </c>
      <c r="F10" s="32">
        <v>18898.34</v>
      </c>
      <c r="G10" s="33">
        <f t="shared" si="0"/>
        <v>76.406323279695968</v>
      </c>
    </row>
    <row r="11" spans="1:7">
      <c r="A11" s="31" t="s">
        <v>55</v>
      </c>
      <c r="B11" s="32">
        <v>34911.800000000003</v>
      </c>
      <c r="C11" s="32">
        <v>23434.088630000002</v>
      </c>
      <c r="D11" s="33">
        <f t="shared" si="1"/>
        <v>67.123690643278195</v>
      </c>
      <c r="E11" s="32">
        <v>15012</v>
      </c>
      <c r="F11" s="32">
        <v>9411.8300000000017</v>
      </c>
      <c r="G11" s="33">
        <f t="shared" si="0"/>
        <v>62.695377031707977</v>
      </c>
    </row>
    <row r="12" spans="1:7">
      <c r="A12" s="31" t="s">
        <v>56</v>
      </c>
      <c r="B12" s="32">
        <v>46869</v>
      </c>
      <c r="C12" s="32">
        <v>152097.84640000001</v>
      </c>
      <c r="D12" s="33">
        <f t="shared" si="1"/>
        <v>324.51694382214259</v>
      </c>
      <c r="E12" s="32">
        <v>29502</v>
      </c>
      <c r="F12" s="32">
        <v>114363.20999999999</v>
      </c>
      <c r="G12" s="33">
        <f t="shared" si="0"/>
        <v>387.64561724628834</v>
      </c>
    </row>
    <row r="13" spans="1:7">
      <c r="A13" s="31" t="s">
        <v>57</v>
      </c>
      <c r="B13" s="32">
        <v>58141</v>
      </c>
      <c r="C13" s="32">
        <v>34352.281450000002</v>
      </c>
      <c r="D13" s="33">
        <f t="shared" si="1"/>
        <v>59.084435166233817</v>
      </c>
      <c r="E13" s="32">
        <v>21184</v>
      </c>
      <c r="F13" s="32">
        <v>18766.749999999996</v>
      </c>
      <c r="G13" s="33">
        <f t="shared" si="0"/>
        <v>88.58926548338367</v>
      </c>
    </row>
    <row r="14" spans="1:7">
      <c r="A14" s="31" t="s">
        <v>58</v>
      </c>
      <c r="B14" s="32">
        <v>70544</v>
      </c>
      <c r="C14" s="32">
        <v>78128.111340000003</v>
      </c>
      <c r="D14" s="33">
        <f t="shared" si="1"/>
        <v>110.75089495917443</v>
      </c>
      <c r="E14" s="32">
        <v>12864</v>
      </c>
      <c r="F14" s="32">
        <v>14269.786</v>
      </c>
      <c r="G14" s="33">
        <f t="shared" si="0"/>
        <v>110.92806281094528</v>
      </c>
    </row>
    <row r="15" spans="1:7">
      <c r="A15" s="31" t="s">
        <v>59</v>
      </c>
      <c r="B15" s="32">
        <v>16120</v>
      </c>
      <c r="C15" s="32">
        <v>18877.446449999996</v>
      </c>
      <c r="D15" s="33">
        <f t="shared" si="1"/>
        <v>117.1057472084367</v>
      </c>
      <c r="E15" s="32">
        <v>5970</v>
      </c>
      <c r="F15" s="32">
        <v>6685.5839999999998</v>
      </c>
      <c r="G15" s="33">
        <f t="shared" si="0"/>
        <v>111.98633165829146</v>
      </c>
    </row>
    <row r="16" spans="1:7">
      <c r="A16" s="31" t="s">
        <v>60</v>
      </c>
      <c r="B16" s="32">
        <v>17452</v>
      </c>
      <c r="C16" s="32">
        <v>22179.082979999999</v>
      </c>
      <c r="D16" s="33">
        <f t="shared" si="1"/>
        <v>127.08619630987852</v>
      </c>
      <c r="E16" s="32">
        <v>7664</v>
      </c>
      <c r="F16" s="32">
        <v>13383.46</v>
      </c>
      <c r="G16" s="33">
        <f t="shared" si="0"/>
        <v>174.62760960334026</v>
      </c>
    </row>
    <row r="17" spans="1:7">
      <c r="A17" s="31" t="s">
        <v>61</v>
      </c>
      <c r="B17" s="32">
        <v>14588</v>
      </c>
      <c r="C17" s="32">
        <v>12737.931960000004</v>
      </c>
      <c r="D17" s="33">
        <f t="shared" si="1"/>
        <v>87.317877433507022</v>
      </c>
      <c r="E17" s="32">
        <v>5758</v>
      </c>
      <c r="F17" s="32">
        <v>3726.33</v>
      </c>
      <c r="G17" s="33">
        <f t="shared" si="0"/>
        <v>64.715699895797158</v>
      </c>
    </row>
    <row r="18" spans="1:7">
      <c r="A18" s="31" t="s">
        <v>62</v>
      </c>
      <c r="B18" s="32">
        <v>49210.8</v>
      </c>
      <c r="C18" s="32">
        <v>48072.834159999999</v>
      </c>
      <c r="D18" s="33">
        <f t="shared" si="1"/>
        <v>97.687568907638152</v>
      </c>
      <c r="E18" s="32">
        <v>22714.799999999999</v>
      </c>
      <c r="F18" s="32">
        <v>22977.877</v>
      </c>
      <c r="G18" s="33">
        <f t="shared" si="0"/>
        <v>101.15817440611407</v>
      </c>
    </row>
    <row r="19" spans="1:7">
      <c r="A19" s="31" t="s">
        <v>63</v>
      </c>
      <c r="B19" s="32">
        <v>29854</v>
      </c>
      <c r="C19" s="32">
        <v>41035.467710000004</v>
      </c>
      <c r="D19" s="33">
        <f t="shared" si="1"/>
        <v>137.45383436055471</v>
      </c>
      <c r="E19" s="32">
        <v>11922</v>
      </c>
      <c r="F19" s="32">
        <v>19473.790249999998</v>
      </c>
      <c r="G19" s="33">
        <f t="shared" si="0"/>
        <v>163.34331697701728</v>
      </c>
    </row>
    <row r="20" spans="1:7">
      <c r="A20" s="31" t="s">
        <v>64</v>
      </c>
      <c r="B20" s="32">
        <v>30059</v>
      </c>
      <c r="C20" s="32">
        <v>22503.499610000003</v>
      </c>
      <c r="D20" s="33">
        <f>(C20/B20)*100</f>
        <v>74.864431983765272</v>
      </c>
      <c r="E20" s="32">
        <v>12361</v>
      </c>
      <c r="F20" s="32">
        <v>9575.1500000000015</v>
      </c>
      <c r="G20" s="33">
        <f t="shared" si="0"/>
        <v>77.462583933338735</v>
      </c>
    </row>
    <row r="21" spans="1:7">
      <c r="A21" s="31" t="s">
        <v>65</v>
      </c>
      <c r="B21" s="32">
        <v>547120</v>
      </c>
      <c r="C21" s="32">
        <v>703662.7893399999</v>
      </c>
      <c r="D21" s="33">
        <f t="shared" si="1"/>
        <v>128.61214895086999</v>
      </c>
      <c r="E21" s="32">
        <v>137372</v>
      </c>
      <c r="F21" s="32">
        <v>314609.93079999997</v>
      </c>
      <c r="G21" s="33">
        <f t="shared" si="0"/>
        <v>229.02041959060065</v>
      </c>
    </row>
    <row r="22" spans="1:7">
      <c r="A22" s="34" t="s">
        <v>66</v>
      </c>
      <c r="B22" s="35">
        <f>SUM(B6:B21)</f>
        <v>1032793.1</v>
      </c>
      <c r="C22" s="35">
        <f>SUM(C6:C21)</f>
        <v>1262852.8665499999</v>
      </c>
      <c r="D22" s="35">
        <f t="shared" si="1"/>
        <v>122.2754941478598</v>
      </c>
      <c r="E22" s="35">
        <f>SUM(E6:E21)</f>
        <v>331729.3</v>
      </c>
      <c r="F22" s="35">
        <f>SUM(F6:F21)</f>
        <v>602303.59802999999</v>
      </c>
      <c r="G22" s="35">
        <f t="shared" si="0"/>
        <v>181.56478732207256</v>
      </c>
    </row>
  </sheetData>
  <mergeCells count="4">
    <mergeCell ref="A1:G1"/>
    <mergeCell ref="A4:A5"/>
    <mergeCell ref="B4:D4"/>
    <mergeCell ref="E4:G4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"/>
  <sheetViews>
    <sheetView workbookViewId="0">
      <selection activeCell="R4" sqref="R4"/>
    </sheetView>
  </sheetViews>
  <sheetFormatPr defaultRowHeight="15"/>
  <sheetData>
    <row r="1" spans="1:14">
      <c r="A1" s="500" t="s">
        <v>502</v>
      </c>
      <c r="B1" s="500"/>
      <c r="C1" s="500"/>
      <c r="D1" s="500"/>
      <c r="E1" s="500"/>
      <c r="F1" s="500"/>
      <c r="G1" s="500"/>
      <c r="H1" s="500"/>
      <c r="I1" s="500"/>
      <c r="J1" s="500"/>
      <c r="K1" s="500"/>
      <c r="L1" s="500"/>
      <c r="M1" s="500"/>
      <c r="N1" s="500"/>
    </row>
    <row r="2" spans="1:14">
      <c r="A2" s="318" t="s">
        <v>503</v>
      </c>
      <c r="B2" s="293"/>
      <c r="C2" s="293"/>
      <c r="D2" s="293"/>
      <c r="E2" s="293"/>
      <c r="F2" s="293"/>
      <c r="G2" s="293"/>
      <c r="H2" s="293"/>
      <c r="I2" s="293"/>
      <c r="J2" s="293"/>
      <c r="K2" s="293"/>
      <c r="L2" s="293"/>
      <c r="M2" s="293"/>
      <c r="N2" s="293"/>
    </row>
    <row r="3" spans="1:14">
      <c r="A3" s="318"/>
      <c r="B3" s="293"/>
      <c r="C3" s="293"/>
      <c r="D3" s="293"/>
      <c r="E3" s="293"/>
      <c r="F3" s="293"/>
      <c r="G3" s="293"/>
      <c r="H3" s="293"/>
      <c r="I3" s="293"/>
      <c r="J3" s="293"/>
      <c r="K3" s="293"/>
      <c r="L3" s="293"/>
      <c r="M3" s="293"/>
      <c r="N3" s="293"/>
    </row>
    <row r="4" spans="1:14">
      <c r="A4" s="501" t="s">
        <v>313</v>
      </c>
      <c r="B4" s="472" t="s">
        <v>504</v>
      </c>
      <c r="C4" s="503" t="s">
        <v>505</v>
      </c>
      <c r="D4" s="504"/>
      <c r="E4" s="504"/>
      <c r="F4" s="504"/>
      <c r="G4" s="504"/>
      <c r="H4" s="505"/>
      <c r="I4" s="503" t="s">
        <v>506</v>
      </c>
      <c r="J4" s="504"/>
      <c r="K4" s="504"/>
      <c r="L4" s="504"/>
      <c r="M4" s="504"/>
      <c r="N4" s="505"/>
    </row>
    <row r="5" spans="1:14" ht="15.75">
      <c r="A5" s="502"/>
      <c r="B5" s="473"/>
      <c r="C5" s="305" t="s">
        <v>449</v>
      </c>
      <c r="D5" s="305" t="s">
        <v>507</v>
      </c>
      <c r="E5" s="305" t="s">
        <v>508</v>
      </c>
      <c r="F5" s="305" t="s">
        <v>509</v>
      </c>
      <c r="G5" s="305" t="s">
        <v>510</v>
      </c>
      <c r="H5" s="305" t="s">
        <v>511</v>
      </c>
      <c r="I5" s="305" t="s">
        <v>449</v>
      </c>
      <c r="J5" s="305" t="s">
        <v>507</v>
      </c>
      <c r="K5" s="305" t="s">
        <v>508</v>
      </c>
      <c r="L5" s="305" t="s">
        <v>509</v>
      </c>
      <c r="M5" s="305" t="s">
        <v>510</v>
      </c>
      <c r="N5" s="305" t="s">
        <v>511</v>
      </c>
    </row>
    <row r="6" spans="1:14">
      <c r="A6" s="319" t="s">
        <v>50</v>
      </c>
      <c r="B6" s="320">
        <v>283</v>
      </c>
      <c r="C6" s="320">
        <f>SUM(D6:H6)</f>
        <v>0</v>
      </c>
      <c r="D6" s="321"/>
      <c r="E6" s="321"/>
      <c r="F6" s="321"/>
      <c r="G6" s="321"/>
      <c r="H6" s="321"/>
      <c r="I6" s="322">
        <f>N6+M6+L6+K6+J6</f>
        <v>0</v>
      </c>
      <c r="J6" s="322"/>
      <c r="K6" s="322"/>
      <c r="L6" s="322"/>
      <c r="M6" s="322"/>
      <c r="N6" s="322"/>
    </row>
    <row r="7" spans="1:14">
      <c r="A7" s="319" t="s">
        <v>51</v>
      </c>
      <c r="B7" s="320">
        <v>39</v>
      </c>
      <c r="C7" s="320">
        <f t="shared" ref="C7:C20" si="0">SUM(D7:H7)</f>
        <v>0</v>
      </c>
      <c r="D7" s="321"/>
      <c r="E7" s="321"/>
      <c r="F7" s="321"/>
      <c r="G7" s="321"/>
      <c r="H7" s="321"/>
      <c r="I7" s="322">
        <f t="shared" ref="I7:I20" si="1">N7+M7+L7+K7+J7</f>
        <v>0</v>
      </c>
      <c r="J7" s="322"/>
      <c r="K7" s="322"/>
      <c r="L7" s="322"/>
      <c r="M7" s="322"/>
      <c r="N7" s="322"/>
    </row>
    <row r="8" spans="1:14">
      <c r="A8" s="319" t="s">
        <v>512</v>
      </c>
      <c r="B8" s="320">
        <v>458</v>
      </c>
      <c r="C8" s="320">
        <f t="shared" si="0"/>
        <v>32</v>
      </c>
      <c r="D8" s="321"/>
      <c r="E8" s="321"/>
      <c r="F8" s="321">
        <v>4</v>
      </c>
      <c r="G8" s="321">
        <v>10</v>
      </c>
      <c r="H8" s="321">
        <v>18</v>
      </c>
      <c r="I8" s="322">
        <f t="shared" si="1"/>
        <v>19</v>
      </c>
      <c r="J8" s="322"/>
      <c r="K8" s="322"/>
      <c r="L8" s="322">
        <v>4</v>
      </c>
      <c r="M8" s="322">
        <v>7</v>
      </c>
      <c r="N8" s="322">
        <v>8</v>
      </c>
    </row>
    <row r="9" spans="1:14">
      <c r="A9" s="319" t="s">
        <v>53</v>
      </c>
      <c r="B9" s="320">
        <v>102</v>
      </c>
      <c r="C9" s="320">
        <f t="shared" si="0"/>
        <v>1</v>
      </c>
      <c r="D9" s="321"/>
      <c r="E9" s="321">
        <v>1</v>
      </c>
      <c r="F9" s="321"/>
      <c r="G9" s="321"/>
      <c r="H9" s="321"/>
      <c r="I9" s="322">
        <f t="shared" si="1"/>
        <v>0</v>
      </c>
      <c r="J9" s="322"/>
      <c r="K9" s="322"/>
      <c r="L9" s="322"/>
      <c r="M9" s="322"/>
      <c r="N9" s="322"/>
    </row>
    <row r="10" spans="1:14">
      <c r="A10" s="319" t="s">
        <v>54</v>
      </c>
      <c r="B10" s="320">
        <v>204</v>
      </c>
      <c r="C10" s="320">
        <f t="shared" si="0"/>
        <v>35</v>
      </c>
      <c r="D10" s="321"/>
      <c r="E10" s="321"/>
      <c r="F10" s="321">
        <v>2</v>
      </c>
      <c r="G10" s="321">
        <v>17</v>
      </c>
      <c r="H10" s="321">
        <v>16</v>
      </c>
      <c r="I10" s="322">
        <f t="shared" si="1"/>
        <v>0</v>
      </c>
      <c r="J10" s="322"/>
      <c r="K10" s="322"/>
      <c r="L10" s="322"/>
      <c r="M10" s="322"/>
      <c r="N10" s="322"/>
    </row>
    <row r="11" spans="1:14">
      <c r="A11" s="319" t="s">
        <v>55</v>
      </c>
      <c r="B11" s="320">
        <v>25</v>
      </c>
      <c r="C11" s="320">
        <f t="shared" si="0"/>
        <v>0</v>
      </c>
      <c r="D11" s="321"/>
      <c r="E11" s="321"/>
      <c r="F11" s="321"/>
      <c r="G11" s="321"/>
      <c r="H11" s="321"/>
      <c r="I11" s="322">
        <f t="shared" si="1"/>
        <v>0</v>
      </c>
      <c r="J11" s="322"/>
      <c r="K11" s="322"/>
      <c r="L11" s="322"/>
      <c r="M11" s="322"/>
      <c r="N11" s="322"/>
    </row>
    <row r="12" spans="1:14">
      <c r="A12" s="319" t="s">
        <v>56</v>
      </c>
      <c r="B12" s="320">
        <v>113</v>
      </c>
      <c r="C12" s="320">
        <f t="shared" si="0"/>
        <v>0</v>
      </c>
      <c r="D12" s="321"/>
      <c r="E12" s="321"/>
      <c r="F12" s="321"/>
      <c r="G12" s="321"/>
      <c r="H12" s="321"/>
      <c r="I12" s="322">
        <f t="shared" si="1"/>
        <v>0</v>
      </c>
      <c r="J12" s="323"/>
      <c r="K12" s="323"/>
      <c r="L12" s="323"/>
      <c r="M12" s="323"/>
      <c r="N12" s="323"/>
    </row>
    <row r="13" spans="1:14">
      <c r="A13" s="319" t="s">
        <v>57</v>
      </c>
      <c r="B13" s="320">
        <v>77</v>
      </c>
      <c r="C13" s="320">
        <f t="shared" si="0"/>
        <v>0</v>
      </c>
      <c r="D13" s="321"/>
      <c r="E13" s="321"/>
      <c r="F13" s="321"/>
      <c r="G13" s="321"/>
      <c r="H13" s="321"/>
      <c r="I13" s="322">
        <f t="shared" si="1"/>
        <v>0</v>
      </c>
      <c r="J13" s="323"/>
      <c r="K13" s="323"/>
      <c r="L13" s="323"/>
      <c r="M13" s="323"/>
      <c r="N13" s="323"/>
    </row>
    <row r="14" spans="1:14">
      <c r="A14" s="319" t="s">
        <v>58</v>
      </c>
      <c r="B14" s="320">
        <v>3</v>
      </c>
      <c r="C14" s="320">
        <f t="shared" si="0"/>
        <v>0</v>
      </c>
      <c r="D14" s="321"/>
      <c r="E14" s="321"/>
      <c r="F14" s="321"/>
      <c r="G14" s="321"/>
      <c r="H14" s="321"/>
      <c r="I14" s="322">
        <f t="shared" si="1"/>
        <v>0</v>
      </c>
      <c r="J14" s="323"/>
      <c r="K14" s="323"/>
      <c r="L14" s="323"/>
      <c r="M14" s="323"/>
      <c r="N14" s="323"/>
    </row>
    <row r="15" spans="1:14">
      <c r="A15" s="319" t="s">
        <v>513</v>
      </c>
      <c r="B15" s="320">
        <v>90</v>
      </c>
      <c r="C15" s="320">
        <f t="shared" si="0"/>
        <v>0</v>
      </c>
      <c r="D15" s="321"/>
      <c r="E15" s="321"/>
      <c r="F15" s="321"/>
      <c r="G15" s="321"/>
      <c r="H15" s="321"/>
      <c r="I15" s="322">
        <f t="shared" si="1"/>
        <v>0</v>
      </c>
      <c r="J15" s="323"/>
      <c r="K15" s="323"/>
      <c r="L15" s="323"/>
      <c r="M15" s="323"/>
      <c r="N15" s="323"/>
    </row>
    <row r="16" spans="1:14">
      <c r="A16" s="319" t="s">
        <v>60</v>
      </c>
      <c r="B16" s="320">
        <v>85</v>
      </c>
      <c r="C16" s="320">
        <f t="shared" si="0"/>
        <v>0</v>
      </c>
      <c r="D16" s="321"/>
      <c r="E16" s="321"/>
      <c r="F16" s="321"/>
      <c r="G16" s="321"/>
      <c r="H16" s="321"/>
      <c r="I16" s="322">
        <f t="shared" si="1"/>
        <v>0</v>
      </c>
      <c r="J16" s="323"/>
      <c r="K16" s="323"/>
      <c r="L16" s="323"/>
      <c r="M16" s="323"/>
      <c r="N16" s="323"/>
    </row>
    <row r="17" spans="1:14">
      <c r="A17" s="319" t="s">
        <v>61</v>
      </c>
      <c r="B17" s="320">
        <v>20</v>
      </c>
      <c r="C17" s="320">
        <f t="shared" si="0"/>
        <v>0</v>
      </c>
      <c r="D17" s="321"/>
      <c r="E17" s="321"/>
      <c r="F17" s="321"/>
      <c r="G17" s="321"/>
      <c r="H17" s="321"/>
      <c r="I17" s="322">
        <f t="shared" si="1"/>
        <v>0</v>
      </c>
      <c r="J17" s="323"/>
      <c r="K17" s="323"/>
      <c r="L17" s="323"/>
      <c r="M17" s="323"/>
      <c r="N17" s="323"/>
    </row>
    <row r="18" spans="1:14">
      <c r="A18" s="319" t="s">
        <v>62</v>
      </c>
      <c r="B18" s="320">
        <v>9</v>
      </c>
      <c r="C18" s="320">
        <f t="shared" si="0"/>
        <v>0</v>
      </c>
      <c r="D18" s="321"/>
      <c r="E18" s="321"/>
      <c r="F18" s="321"/>
      <c r="G18" s="321"/>
      <c r="H18" s="321"/>
      <c r="I18" s="322">
        <f t="shared" si="1"/>
        <v>0</v>
      </c>
      <c r="J18" s="323"/>
      <c r="K18" s="323"/>
      <c r="L18" s="323"/>
      <c r="M18" s="323"/>
      <c r="N18" s="323"/>
    </row>
    <row r="19" spans="1:14">
      <c r="A19" s="319" t="s">
        <v>63</v>
      </c>
      <c r="B19" s="320">
        <v>109</v>
      </c>
      <c r="C19" s="320">
        <f t="shared" si="0"/>
        <v>16</v>
      </c>
      <c r="D19" s="321"/>
      <c r="E19" s="321">
        <v>1</v>
      </c>
      <c r="F19" s="321"/>
      <c r="G19" s="321">
        <v>5</v>
      </c>
      <c r="H19" s="321">
        <v>10</v>
      </c>
      <c r="I19" s="322">
        <f t="shared" si="1"/>
        <v>0</v>
      </c>
      <c r="J19" s="323"/>
      <c r="K19" s="323"/>
      <c r="L19" s="323"/>
      <c r="M19" s="323"/>
      <c r="N19" s="323"/>
    </row>
    <row r="20" spans="1:14">
      <c r="A20" s="319" t="s">
        <v>64</v>
      </c>
      <c r="B20" s="320">
        <v>205</v>
      </c>
      <c r="C20" s="320">
        <f t="shared" si="0"/>
        <v>87</v>
      </c>
      <c r="D20" s="321"/>
      <c r="E20" s="321"/>
      <c r="F20" s="321">
        <v>5</v>
      </c>
      <c r="G20" s="321">
        <v>42</v>
      </c>
      <c r="H20" s="321">
        <v>40</v>
      </c>
      <c r="I20" s="322">
        <f t="shared" si="1"/>
        <v>4</v>
      </c>
      <c r="J20" s="323"/>
      <c r="K20" s="323"/>
      <c r="L20" s="323">
        <v>4</v>
      </c>
      <c r="M20" s="323"/>
      <c r="N20" s="323"/>
    </row>
    <row r="21" spans="1:14">
      <c r="A21" s="319" t="s">
        <v>97</v>
      </c>
      <c r="B21" s="320">
        <v>1822</v>
      </c>
      <c r="C21" s="320">
        <f t="shared" ref="C21:H21" si="2">SUM(C6:C20)</f>
        <v>171</v>
      </c>
      <c r="D21" s="320">
        <f t="shared" si="2"/>
        <v>0</v>
      </c>
      <c r="E21" s="320">
        <f t="shared" si="2"/>
        <v>2</v>
      </c>
      <c r="F21" s="320">
        <f t="shared" si="2"/>
        <v>11</v>
      </c>
      <c r="G21" s="320">
        <f t="shared" si="2"/>
        <v>74</v>
      </c>
      <c r="H21" s="320">
        <f t="shared" si="2"/>
        <v>84</v>
      </c>
      <c r="I21" s="322">
        <f t="shared" ref="I21:N21" si="3">SUM(I6:I20)</f>
        <v>23</v>
      </c>
      <c r="J21" s="322">
        <f t="shared" si="3"/>
        <v>0</v>
      </c>
      <c r="K21" s="322">
        <f t="shared" si="3"/>
        <v>0</v>
      </c>
      <c r="L21" s="322">
        <f t="shared" si="3"/>
        <v>8</v>
      </c>
      <c r="M21" s="322">
        <f t="shared" si="3"/>
        <v>7</v>
      </c>
      <c r="N21" s="322">
        <f t="shared" si="3"/>
        <v>8</v>
      </c>
    </row>
  </sheetData>
  <mergeCells count="5">
    <mergeCell ref="A1:N1"/>
    <mergeCell ref="A4:A5"/>
    <mergeCell ref="B4:B5"/>
    <mergeCell ref="C4:H4"/>
    <mergeCell ref="I4:N4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workbookViewId="0">
      <selection activeCell="K16" sqref="K16"/>
    </sheetView>
  </sheetViews>
  <sheetFormatPr defaultRowHeight="15"/>
  <sheetData>
    <row r="1" spans="1:5">
      <c r="A1" s="506" t="s">
        <v>514</v>
      </c>
      <c r="B1" s="506"/>
      <c r="C1" s="506"/>
      <c r="D1" s="506"/>
      <c r="E1" s="506"/>
    </row>
    <row r="2" spans="1:5">
      <c r="A2" s="324"/>
      <c r="B2" s="324"/>
      <c r="C2" s="324"/>
      <c r="D2" s="324"/>
      <c r="E2" s="324"/>
    </row>
    <row r="3" spans="1:5">
      <c r="A3" s="324"/>
      <c r="B3" s="324"/>
      <c r="C3" s="507" t="s">
        <v>515</v>
      </c>
      <c r="D3" s="507"/>
      <c r="E3" s="324"/>
    </row>
    <row r="4" spans="1:5" ht="28.5">
      <c r="A4" s="325" t="s">
        <v>516</v>
      </c>
      <c r="B4" s="325" t="s">
        <v>517</v>
      </c>
      <c r="C4" s="325" t="s">
        <v>518</v>
      </c>
      <c r="D4" s="325" t="s">
        <v>519</v>
      </c>
      <c r="E4" s="325" t="s">
        <v>520</v>
      </c>
    </row>
    <row r="5" spans="1:5" ht="28.5">
      <c r="A5" s="326" t="s">
        <v>521</v>
      </c>
      <c r="B5" s="325" t="s">
        <v>522</v>
      </c>
      <c r="C5" s="327">
        <v>0</v>
      </c>
      <c r="D5" s="327">
        <v>0</v>
      </c>
      <c r="E5" s="327">
        <v>0</v>
      </c>
    </row>
    <row r="6" spans="1:5" ht="28.5">
      <c r="A6" s="326" t="s">
        <v>523</v>
      </c>
      <c r="B6" s="325" t="s">
        <v>524</v>
      </c>
      <c r="C6" s="325">
        <v>0</v>
      </c>
      <c r="D6" s="325">
        <v>0</v>
      </c>
      <c r="E6" s="327">
        <v>0</v>
      </c>
    </row>
    <row r="7" spans="1:5" ht="28.5">
      <c r="A7" s="326" t="s">
        <v>525</v>
      </c>
      <c r="B7" s="325" t="s">
        <v>526</v>
      </c>
      <c r="C7" s="328">
        <v>5510.4</v>
      </c>
      <c r="D7" s="328">
        <v>2513.9</v>
      </c>
      <c r="E7" s="327">
        <f>D7/C7*100</f>
        <v>45.621007549361217</v>
      </c>
    </row>
    <row r="8" spans="1:5" ht="28.5">
      <c r="A8" s="326" t="s">
        <v>527</v>
      </c>
      <c r="B8" s="325" t="s">
        <v>528</v>
      </c>
      <c r="C8" s="325">
        <v>14.6</v>
      </c>
      <c r="D8" s="325">
        <v>6.06</v>
      </c>
      <c r="E8" s="327">
        <f>D8/C8*100</f>
        <v>41.506849315068486</v>
      </c>
    </row>
    <row r="9" spans="1:5">
      <c r="A9" s="326" t="s">
        <v>99</v>
      </c>
      <c r="B9" s="325" t="s">
        <v>405</v>
      </c>
      <c r="C9" s="325">
        <v>24237</v>
      </c>
      <c r="D9" s="325">
        <v>7368.1</v>
      </c>
      <c r="E9" s="327">
        <f>D9/C9*100</f>
        <v>30.400214548005117</v>
      </c>
    </row>
    <row r="10" spans="1:5">
      <c r="A10" s="324"/>
      <c r="B10" s="324"/>
      <c r="C10" s="324"/>
      <c r="D10" s="324"/>
      <c r="E10" s="324"/>
    </row>
    <row r="11" spans="1:5">
      <c r="A11" s="324"/>
      <c r="B11" s="329"/>
      <c r="C11" s="329"/>
      <c r="D11" s="329"/>
      <c r="E11" s="329"/>
    </row>
    <row r="12" spans="1:5">
      <c r="A12" s="506" t="s">
        <v>529</v>
      </c>
      <c r="B12" s="506"/>
      <c r="C12" s="506"/>
      <c r="D12" s="506"/>
      <c r="E12" s="506"/>
    </row>
    <row r="13" spans="1:5">
      <c r="A13" s="324"/>
      <c r="B13" s="324"/>
      <c r="C13" s="324"/>
      <c r="D13" s="324"/>
      <c r="E13" s="324"/>
    </row>
    <row r="14" spans="1:5" ht="28.5">
      <c r="A14" s="325" t="s">
        <v>3</v>
      </c>
      <c r="B14" s="325" t="s">
        <v>530</v>
      </c>
      <c r="C14" s="325" t="s">
        <v>531</v>
      </c>
      <c r="D14" s="325" t="s">
        <v>532</v>
      </c>
      <c r="E14" s="325" t="s">
        <v>520</v>
      </c>
    </row>
    <row r="15" spans="1:5" ht="28.5">
      <c r="A15" s="326" t="s">
        <v>533</v>
      </c>
      <c r="B15" s="325" t="s">
        <v>405</v>
      </c>
      <c r="C15" s="325">
        <v>81233.399999999994</v>
      </c>
      <c r="D15" s="325">
        <v>95518.399999999994</v>
      </c>
      <c r="E15" s="327">
        <f>D15/C15*100</f>
        <v>117.58513123912087</v>
      </c>
    </row>
    <row r="16" spans="1:5" ht="28.5">
      <c r="A16" s="326" t="s">
        <v>534</v>
      </c>
      <c r="B16" s="325" t="s">
        <v>405</v>
      </c>
      <c r="C16" s="325">
        <v>32555.3</v>
      </c>
      <c r="D16" s="325">
        <v>25606</v>
      </c>
      <c r="E16" s="327">
        <f>D16/C16*100</f>
        <v>78.653859740195912</v>
      </c>
    </row>
    <row r="17" spans="1:5" ht="28.5">
      <c r="A17" s="326" t="s">
        <v>535</v>
      </c>
      <c r="B17" s="325" t="s">
        <v>536</v>
      </c>
      <c r="C17" s="325">
        <v>706</v>
      </c>
      <c r="D17" s="325">
        <v>706</v>
      </c>
      <c r="E17" s="327">
        <f>D17/C17*100</f>
        <v>100</v>
      </c>
    </row>
    <row r="18" spans="1:5" ht="71.25">
      <c r="A18" s="326" t="s">
        <v>537</v>
      </c>
      <c r="B18" s="325" t="s">
        <v>536</v>
      </c>
      <c r="C18" s="325">
        <v>4600</v>
      </c>
      <c r="D18" s="325">
        <v>2687</v>
      </c>
      <c r="E18" s="327">
        <f>D18/C18*100</f>
        <v>58.413043478260875</v>
      </c>
    </row>
  </sheetData>
  <mergeCells count="3">
    <mergeCell ref="A1:E1"/>
    <mergeCell ref="C3:D3"/>
    <mergeCell ref="A12:E12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workbookViewId="0">
      <selection activeCell="H11" sqref="H11"/>
    </sheetView>
  </sheetViews>
  <sheetFormatPr defaultRowHeight="15"/>
  <cols>
    <col min="2" max="2" width="41.5703125" customWidth="1"/>
    <col min="3" max="3" width="14.5703125" customWidth="1"/>
    <col min="4" max="4" width="13.7109375" customWidth="1"/>
  </cols>
  <sheetData>
    <row r="1" spans="1:5" ht="15.75">
      <c r="A1" s="330"/>
      <c r="B1" s="508" t="s">
        <v>538</v>
      </c>
      <c r="C1" s="508"/>
      <c r="D1" s="508"/>
      <c r="E1" s="508"/>
    </row>
    <row r="2" spans="1:5">
      <c r="A2" s="330"/>
      <c r="B2" s="330"/>
      <c r="C2" s="330"/>
      <c r="D2" s="330"/>
      <c r="E2" s="330"/>
    </row>
    <row r="3" spans="1:5">
      <c r="A3" s="330"/>
      <c r="B3" s="330"/>
      <c r="C3" s="330"/>
      <c r="D3" s="330"/>
      <c r="E3" s="330"/>
    </row>
    <row r="4" spans="1:5" ht="18.75" customHeight="1">
      <c r="A4" s="331" t="s">
        <v>539</v>
      </c>
      <c r="B4" s="331" t="s">
        <v>540</v>
      </c>
      <c r="C4" s="331" t="s">
        <v>541</v>
      </c>
      <c r="D4" s="332" t="s">
        <v>542</v>
      </c>
      <c r="E4" s="96" t="s">
        <v>543</v>
      </c>
    </row>
    <row r="5" spans="1:5" ht="18.75" customHeight="1">
      <c r="A5" s="333">
        <v>1</v>
      </c>
      <c r="B5" s="333" t="s">
        <v>544</v>
      </c>
      <c r="C5" s="334">
        <v>120000</v>
      </c>
      <c r="D5" s="335">
        <v>957700</v>
      </c>
      <c r="E5" s="336">
        <f>D5/C5*100</f>
        <v>798.08333333333326</v>
      </c>
    </row>
    <row r="6" spans="1:5" ht="18.75" customHeight="1">
      <c r="A6" s="333">
        <v>12</v>
      </c>
      <c r="B6" s="333" t="s">
        <v>545</v>
      </c>
      <c r="C6" s="334">
        <v>0</v>
      </c>
      <c r="D6" s="335">
        <v>0</v>
      </c>
      <c r="E6" s="336">
        <v>0</v>
      </c>
    </row>
    <row r="7" spans="1:5" ht="18.75" customHeight="1">
      <c r="A7" s="333">
        <v>14</v>
      </c>
      <c r="B7" s="333" t="s">
        <v>546</v>
      </c>
      <c r="C7" s="334">
        <v>0</v>
      </c>
      <c r="D7" s="335">
        <v>0</v>
      </c>
      <c r="E7" s="336">
        <v>0</v>
      </c>
    </row>
    <row r="8" spans="1:5" ht="18.75" customHeight="1">
      <c r="A8" s="333">
        <v>17</v>
      </c>
      <c r="B8" s="333" t="s">
        <v>547</v>
      </c>
      <c r="C8" s="334">
        <v>0</v>
      </c>
      <c r="D8" s="335">
        <v>0</v>
      </c>
      <c r="E8" s="336">
        <v>0</v>
      </c>
    </row>
    <row r="9" spans="1:5" ht="18.75" customHeight="1">
      <c r="A9" s="333">
        <v>18</v>
      </c>
      <c r="B9" s="333" t="s">
        <v>548</v>
      </c>
      <c r="C9" s="334">
        <v>0</v>
      </c>
      <c r="D9" s="335">
        <v>0</v>
      </c>
      <c r="E9" s="336">
        <v>0</v>
      </c>
    </row>
    <row r="10" spans="1:5" ht="18.75" customHeight="1">
      <c r="A10" s="333">
        <v>19</v>
      </c>
      <c r="B10" s="333" t="s">
        <v>549</v>
      </c>
      <c r="C10" s="334">
        <v>0</v>
      </c>
      <c r="D10" s="335">
        <v>70255.8</v>
      </c>
      <c r="E10" s="336">
        <v>0</v>
      </c>
    </row>
    <row r="11" spans="1:5" ht="18.75" customHeight="1">
      <c r="A11" s="333">
        <v>20</v>
      </c>
      <c r="B11" s="333" t="s">
        <v>550</v>
      </c>
      <c r="C11" s="334">
        <v>0</v>
      </c>
      <c r="D11" s="335">
        <v>49840</v>
      </c>
      <c r="E11" s="336">
        <v>0</v>
      </c>
    </row>
    <row r="12" spans="1:5" ht="18.75" customHeight="1">
      <c r="A12" s="333">
        <v>21</v>
      </c>
      <c r="B12" s="333" t="s">
        <v>551</v>
      </c>
      <c r="C12" s="334">
        <v>0</v>
      </c>
      <c r="D12" s="335">
        <v>116859.2</v>
      </c>
      <c r="E12" s="336">
        <v>0</v>
      </c>
    </row>
    <row r="13" spans="1:5" ht="18.75" customHeight="1">
      <c r="A13" s="333">
        <v>31</v>
      </c>
      <c r="B13" s="333" t="s">
        <v>552</v>
      </c>
      <c r="C13" s="334">
        <v>0</v>
      </c>
      <c r="D13" s="335">
        <v>0</v>
      </c>
      <c r="E13" s="336">
        <v>0</v>
      </c>
    </row>
    <row r="14" spans="1:5" ht="18.75" customHeight="1">
      <c r="A14" s="333">
        <v>40</v>
      </c>
      <c r="B14" s="333" t="s">
        <v>553</v>
      </c>
      <c r="C14" s="334">
        <v>0</v>
      </c>
      <c r="D14" s="335">
        <v>0</v>
      </c>
      <c r="E14" s="336">
        <v>0</v>
      </c>
    </row>
    <row r="15" spans="1:5" ht="18.75" customHeight="1">
      <c r="A15" s="333">
        <v>41</v>
      </c>
      <c r="B15" s="333" t="s">
        <v>554</v>
      </c>
      <c r="C15" s="334">
        <v>0</v>
      </c>
      <c r="D15" s="335">
        <v>0</v>
      </c>
      <c r="E15" s="336">
        <v>0</v>
      </c>
    </row>
    <row r="16" spans="1:5" ht="18.75" customHeight="1">
      <c r="A16" s="333"/>
      <c r="B16" s="337" t="s">
        <v>555</v>
      </c>
      <c r="C16" s="338">
        <f>SUM(C5:C15)</f>
        <v>120000</v>
      </c>
      <c r="D16" s="339">
        <f>SUM(D5:D15)</f>
        <v>1194655</v>
      </c>
      <c r="E16" s="340">
        <f t="shared" ref="E16:E19" si="0">D16/C16*100</f>
        <v>995.54583333333323</v>
      </c>
    </row>
    <row r="17" spans="1:5" ht="18.75" customHeight="1">
      <c r="A17" s="333">
        <v>51</v>
      </c>
      <c r="B17" s="333" t="s">
        <v>556</v>
      </c>
      <c r="C17" s="334">
        <v>0</v>
      </c>
      <c r="D17" s="335">
        <v>14395.6</v>
      </c>
      <c r="E17" s="336">
        <v>0</v>
      </c>
    </row>
    <row r="18" spans="1:5" ht="18.75" customHeight="1">
      <c r="A18" s="341"/>
      <c r="B18" s="337" t="s">
        <v>557</v>
      </c>
      <c r="C18" s="340">
        <v>0</v>
      </c>
      <c r="D18" s="342">
        <f>SUM(D17:D17)</f>
        <v>14395.6</v>
      </c>
      <c r="E18" s="340">
        <v>0</v>
      </c>
    </row>
    <row r="19" spans="1:5" ht="18.75" customHeight="1">
      <c r="A19" s="509" t="s">
        <v>558</v>
      </c>
      <c r="B19" s="510"/>
      <c r="C19" s="343">
        <f>SUM(C18,C16)</f>
        <v>120000</v>
      </c>
      <c r="D19" s="344">
        <f>SUM(D18,D16)</f>
        <v>1209050.6000000001</v>
      </c>
      <c r="E19" s="340">
        <f t="shared" si="0"/>
        <v>1007.5421666666667</v>
      </c>
    </row>
  </sheetData>
  <mergeCells count="2">
    <mergeCell ref="B1:E1"/>
    <mergeCell ref="A19:B1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workbookViewId="0">
      <selection activeCell="G7" sqref="G7"/>
    </sheetView>
  </sheetViews>
  <sheetFormatPr defaultRowHeight="15"/>
  <sheetData>
    <row r="1" spans="1:6">
      <c r="A1" s="358" t="s">
        <v>67</v>
      </c>
      <c r="B1" s="358"/>
      <c r="C1" s="358"/>
      <c r="D1" s="358"/>
      <c r="E1" s="358"/>
      <c r="F1" s="358"/>
    </row>
    <row r="2" spans="1:6">
      <c r="A2" s="359" t="s">
        <v>68</v>
      </c>
      <c r="B2" s="359"/>
      <c r="C2" s="359"/>
      <c r="D2" s="359"/>
      <c r="E2" s="359"/>
      <c r="F2" s="359"/>
    </row>
    <row r="3" spans="1:6">
      <c r="A3" s="357" t="s">
        <v>3</v>
      </c>
      <c r="B3" s="361" t="s">
        <v>69</v>
      </c>
      <c r="C3" s="357" t="s">
        <v>70</v>
      </c>
      <c r="D3" s="357"/>
      <c r="E3" s="357"/>
      <c r="F3" s="363" t="s">
        <v>71</v>
      </c>
    </row>
    <row r="4" spans="1:6">
      <c r="A4" s="360"/>
      <c r="B4" s="362"/>
      <c r="C4" s="37" t="s">
        <v>72</v>
      </c>
      <c r="D4" s="37" t="s">
        <v>73</v>
      </c>
      <c r="E4" s="30" t="s">
        <v>11</v>
      </c>
      <c r="F4" s="364"/>
    </row>
    <row r="5" spans="1:6">
      <c r="A5" s="38" t="s">
        <v>74</v>
      </c>
      <c r="B5" s="39">
        <v>7253414.7000000002</v>
      </c>
      <c r="C5" s="39">
        <f>SUM(C6:C17)</f>
        <v>14621520</v>
      </c>
      <c r="D5" s="39">
        <f>SUM(D6:D17)</f>
        <v>7865600.8000000007</v>
      </c>
      <c r="E5" s="16">
        <f>D5/C5*100</f>
        <v>53.794686188576847</v>
      </c>
      <c r="F5" s="39">
        <f>D5/B5*100</f>
        <v>108.43997103874401</v>
      </c>
    </row>
    <row r="6" spans="1:6">
      <c r="A6" s="40" t="s">
        <v>75</v>
      </c>
      <c r="B6" s="16">
        <v>3761758.7</v>
      </c>
      <c r="C6" s="16">
        <v>4861891.8</v>
      </c>
      <c r="D6" s="16">
        <v>4500094.8</v>
      </c>
      <c r="E6" s="16">
        <f>D6/C6*100</f>
        <v>92.558513951297726</v>
      </c>
      <c r="F6" s="16">
        <f t="shared" ref="F6:F17" si="0">D6/B6*100</f>
        <v>119.62741788834035</v>
      </c>
    </row>
    <row r="7" spans="1:6">
      <c r="A7" s="41" t="s">
        <v>76</v>
      </c>
      <c r="B7" s="16">
        <v>408193.6</v>
      </c>
      <c r="C7" s="16">
        <v>533996.80000000005</v>
      </c>
      <c r="D7" s="16">
        <v>483621.8</v>
      </c>
      <c r="E7" s="16">
        <f>D6/C6*100</f>
        <v>92.558513951297726</v>
      </c>
      <c r="F7" s="16">
        <f t="shared" si="0"/>
        <v>118.47853567522861</v>
      </c>
    </row>
    <row r="8" spans="1:6">
      <c r="A8" s="40" t="s">
        <v>77</v>
      </c>
      <c r="B8" s="16">
        <v>633754.6</v>
      </c>
      <c r="C8" s="42">
        <v>990713.3</v>
      </c>
      <c r="D8" s="42">
        <v>825152.4</v>
      </c>
      <c r="E8" s="16">
        <f>D7/C7*100</f>
        <v>90.566422869949776</v>
      </c>
      <c r="F8" s="16">
        <f t="shared" si="0"/>
        <v>130.20061708427838</v>
      </c>
    </row>
    <row r="9" spans="1:6">
      <c r="A9" s="40" t="s">
        <v>78</v>
      </c>
      <c r="B9" s="16">
        <v>115361.1</v>
      </c>
      <c r="C9" s="16">
        <v>179964.2</v>
      </c>
      <c r="D9" s="16">
        <v>113681.4</v>
      </c>
      <c r="E9" s="16">
        <f t="shared" ref="E9:E16" si="1">D9/C9*100</f>
        <v>63.168896925055087</v>
      </c>
      <c r="F9" s="16">
        <f t="shared" si="0"/>
        <v>98.543963259712314</v>
      </c>
    </row>
    <row r="10" spans="1:6">
      <c r="A10" s="40" t="s">
        <v>79</v>
      </c>
      <c r="B10" s="16">
        <v>283976.3</v>
      </c>
      <c r="C10" s="16">
        <v>423900.8</v>
      </c>
      <c r="D10" s="16">
        <v>280891.7</v>
      </c>
      <c r="E10" s="16">
        <f t="shared" si="1"/>
        <v>66.263545621994581</v>
      </c>
      <c r="F10" s="16">
        <f t="shared" si="0"/>
        <v>98.91378259382914</v>
      </c>
    </row>
    <row r="11" spans="1:6">
      <c r="A11" s="40" t="s">
        <v>80</v>
      </c>
      <c r="B11" s="16">
        <v>22325.200000000001</v>
      </c>
      <c r="C11" s="16">
        <v>64486.7</v>
      </c>
      <c r="D11" s="16">
        <v>22935.9</v>
      </c>
      <c r="E11" s="16">
        <f t="shared" si="1"/>
        <v>35.566868827215536</v>
      </c>
      <c r="F11" s="16">
        <f t="shared" si="0"/>
        <v>102.73547381434433</v>
      </c>
    </row>
    <row r="12" spans="1:6">
      <c r="A12" s="40" t="s">
        <v>81</v>
      </c>
      <c r="B12" s="16">
        <v>27193</v>
      </c>
      <c r="C12" s="16">
        <v>44671.8</v>
      </c>
      <c r="D12" s="16">
        <v>29034.1</v>
      </c>
      <c r="E12" s="16">
        <f t="shared" si="1"/>
        <v>64.994246929830439</v>
      </c>
      <c r="F12" s="16">
        <f t="shared" si="0"/>
        <v>106.77049240613393</v>
      </c>
    </row>
    <row r="13" spans="1:6">
      <c r="A13" s="40" t="s">
        <v>82</v>
      </c>
      <c r="B13" s="43">
        <v>39358.9</v>
      </c>
      <c r="C13" s="43">
        <v>108783</v>
      </c>
      <c r="D13" s="43">
        <v>51498.6</v>
      </c>
      <c r="E13" s="16">
        <f t="shared" si="1"/>
        <v>47.340669038360772</v>
      </c>
      <c r="F13" s="16">
        <f t="shared" si="0"/>
        <v>130.84359573057174</v>
      </c>
    </row>
    <row r="14" spans="1:6">
      <c r="A14" s="40" t="s">
        <v>83</v>
      </c>
      <c r="B14" s="43">
        <v>117357.5</v>
      </c>
      <c r="C14" s="43">
        <v>293617.2</v>
      </c>
      <c r="D14" s="43">
        <v>154806.9</v>
      </c>
      <c r="E14" s="16">
        <f t="shared" si="1"/>
        <v>52.724057037530493</v>
      </c>
      <c r="F14" s="16">
        <f t="shared" si="0"/>
        <v>131.91052979144919</v>
      </c>
    </row>
    <row r="15" spans="1:6">
      <c r="A15" s="40" t="s">
        <v>84</v>
      </c>
      <c r="B15" s="44">
        <v>2700</v>
      </c>
      <c r="C15" s="45">
        <v>62889.599999999999</v>
      </c>
      <c r="D15" s="45">
        <v>0</v>
      </c>
      <c r="E15" s="16">
        <f t="shared" si="1"/>
        <v>0</v>
      </c>
      <c r="F15" s="16">
        <f>D15/B15*100</f>
        <v>0</v>
      </c>
    </row>
    <row r="16" spans="1:6">
      <c r="A16" s="46" t="s">
        <v>85</v>
      </c>
      <c r="B16" s="47">
        <v>1198650.7</v>
      </c>
      <c r="C16" s="48">
        <v>1609830.5</v>
      </c>
      <c r="D16" s="44">
        <v>909062.7</v>
      </c>
      <c r="E16" s="16">
        <f t="shared" si="1"/>
        <v>56.469466816537519</v>
      </c>
      <c r="F16" s="16">
        <f t="shared" si="0"/>
        <v>75.840501323696714</v>
      </c>
    </row>
    <row r="17" spans="1:6" ht="15.75" thickBot="1">
      <c r="A17" s="49" t="s">
        <v>86</v>
      </c>
      <c r="B17" s="50">
        <v>577292</v>
      </c>
      <c r="C17" s="51">
        <v>5446774.2999999998</v>
      </c>
      <c r="D17" s="52">
        <v>494820.5</v>
      </c>
      <c r="E17" s="54">
        <v>0</v>
      </c>
      <c r="F17" s="53">
        <f t="shared" si="0"/>
        <v>85.714075372601741</v>
      </c>
    </row>
  </sheetData>
  <mergeCells count="6">
    <mergeCell ref="A1:F1"/>
    <mergeCell ref="A2:F2"/>
    <mergeCell ref="A3:A4"/>
    <mergeCell ref="B3:B4"/>
    <mergeCell ref="C3:E3"/>
    <mergeCell ref="F3:F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"/>
  <sheetViews>
    <sheetView workbookViewId="0">
      <selection activeCell="L5" sqref="L5"/>
    </sheetView>
  </sheetViews>
  <sheetFormatPr defaultRowHeight="15"/>
  <sheetData>
    <row r="1" spans="1:16" ht="15.75">
      <c r="A1" s="55"/>
      <c r="B1" s="55"/>
      <c r="C1" s="371" t="s">
        <v>87</v>
      </c>
      <c r="D1" s="371"/>
      <c r="E1" s="371"/>
      <c r="F1" s="371"/>
      <c r="G1" s="371"/>
      <c r="H1" s="371"/>
      <c r="I1" s="371"/>
      <c r="J1" s="371"/>
      <c r="K1" s="371"/>
      <c r="L1" s="371"/>
      <c r="M1" s="371"/>
      <c r="N1" s="371"/>
      <c r="O1" s="55"/>
      <c r="P1" s="55"/>
    </row>
    <row r="2" spans="1:16" ht="15.75">
      <c r="A2" s="55"/>
      <c r="B2" s="55"/>
      <c r="C2" s="371" t="s">
        <v>88</v>
      </c>
      <c r="D2" s="371"/>
      <c r="E2" s="371"/>
      <c r="F2" s="371"/>
      <c r="G2" s="371"/>
      <c r="H2" s="371"/>
      <c r="I2" s="371"/>
      <c r="J2" s="371"/>
      <c r="K2" s="371"/>
      <c r="L2" s="371"/>
      <c r="M2" s="371"/>
      <c r="N2" s="371"/>
      <c r="O2" s="55"/>
      <c r="P2" s="55"/>
    </row>
    <row r="3" spans="1:16">
      <c r="A3" s="55"/>
      <c r="B3" s="55"/>
      <c r="C3" s="56" t="s">
        <v>89</v>
      </c>
      <c r="D3" s="55"/>
      <c r="E3" s="55"/>
      <c r="F3" s="55"/>
      <c r="G3" s="55"/>
      <c r="H3" s="55"/>
      <c r="I3" s="55"/>
      <c r="J3" s="57" t="s">
        <v>90</v>
      </c>
      <c r="K3" s="57"/>
      <c r="L3" s="57"/>
      <c r="M3" s="57"/>
      <c r="N3" s="58"/>
      <c r="O3" s="55"/>
      <c r="P3" s="55"/>
    </row>
    <row r="4" spans="1:16">
      <c r="A4" s="372" t="s">
        <v>91</v>
      </c>
      <c r="B4" s="372" t="s">
        <v>3</v>
      </c>
      <c r="C4" s="372"/>
      <c r="D4" s="373" t="s">
        <v>92</v>
      </c>
      <c r="E4" s="373"/>
      <c r="F4" s="373" t="s">
        <v>93</v>
      </c>
      <c r="G4" s="373"/>
      <c r="H4" s="373" t="s">
        <v>94</v>
      </c>
      <c r="I4" s="373"/>
      <c r="J4" s="374" t="s">
        <v>95</v>
      </c>
      <c r="K4" s="375"/>
      <c r="L4" s="374" t="s">
        <v>96</v>
      </c>
      <c r="M4" s="375"/>
      <c r="N4" s="373" t="s">
        <v>97</v>
      </c>
      <c r="O4" s="373"/>
      <c r="P4" s="373"/>
    </row>
    <row r="5" spans="1:16" ht="25.5">
      <c r="A5" s="349"/>
      <c r="B5" s="372"/>
      <c r="C5" s="372"/>
      <c r="D5" s="59">
        <v>2014</v>
      </c>
      <c r="E5" s="59">
        <v>2015</v>
      </c>
      <c r="F5" s="59">
        <v>2014</v>
      </c>
      <c r="G5" s="59">
        <v>2015</v>
      </c>
      <c r="H5" s="59">
        <v>2014</v>
      </c>
      <c r="I5" s="59">
        <v>2015</v>
      </c>
      <c r="J5" s="59">
        <v>2014</v>
      </c>
      <c r="K5" s="59">
        <v>2015</v>
      </c>
      <c r="L5" s="59">
        <v>2014</v>
      </c>
      <c r="M5" s="60">
        <v>2015</v>
      </c>
      <c r="N5" s="59">
        <v>2014</v>
      </c>
      <c r="O5" s="61">
        <v>2015</v>
      </c>
      <c r="P5" s="62" t="s">
        <v>98</v>
      </c>
    </row>
    <row r="6" spans="1:16" ht="33.75">
      <c r="A6" s="367">
        <v>1</v>
      </c>
      <c r="B6" s="369" t="s">
        <v>99</v>
      </c>
      <c r="C6" s="63" t="s">
        <v>100</v>
      </c>
      <c r="D6" s="64">
        <v>0</v>
      </c>
      <c r="E6" s="64">
        <v>0</v>
      </c>
      <c r="F6" s="64">
        <v>1618</v>
      </c>
      <c r="G6" s="64">
        <v>1002.85</v>
      </c>
      <c r="H6" s="64">
        <v>485</v>
      </c>
      <c r="I6" s="64">
        <v>179.3</v>
      </c>
      <c r="J6" s="64">
        <v>0</v>
      </c>
      <c r="K6" s="64">
        <v>1059</v>
      </c>
      <c r="L6" s="64">
        <v>4708.5</v>
      </c>
      <c r="M6" s="65">
        <v>4482.3</v>
      </c>
      <c r="N6" s="64">
        <f>SUM(D6+F6+H6+J6+L6)</f>
        <v>6811.5</v>
      </c>
      <c r="O6" s="64">
        <f>SUM(E6+G6+I6+K6+M6)</f>
        <v>6723.4500000000007</v>
      </c>
      <c r="P6" s="64">
        <f>O6/N6*100</f>
        <v>98.707333186522803</v>
      </c>
    </row>
    <row r="7" spans="1:16" ht="22.5">
      <c r="A7" s="368"/>
      <c r="B7" s="370"/>
      <c r="C7" s="66" t="s">
        <v>101</v>
      </c>
      <c r="D7" s="67">
        <v>0.1</v>
      </c>
      <c r="E7" s="67">
        <v>7.4999999999999997E-2</v>
      </c>
      <c r="F7" s="67">
        <v>30673.599999999999</v>
      </c>
      <c r="G7" s="67">
        <v>32181.955000000002</v>
      </c>
      <c r="H7" s="67">
        <v>2865.6</v>
      </c>
      <c r="I7" s="67">
        <v>4974.5600000000004</v>
      </c>
      <c r="J7" s="67">
        <v>0</v>
      </c>
      <c r="K7" s="67">
        <v>498.9</v>
      </c>
      <c r="L7" s="67">
        <v>20064.3</v>
      </c>
      <c r="M7" s="68">
        <v>18986.96</v>
      </c>
      <c r="N7" s="67">
        <f t="shared" ref="N7:N13" si="0">SUM(D7+F7+H7+J7+L7)</f>
        <v>53603.599999999991</v>
      </c>
      <c r="O7" s="67">
        <f t="shared" ref="O7:O13" si="1">SUM(E7+G7+I7+K7+M7)</f>
        <v>56642.450000000004</v>
      </c>
      <c r="P7" s="67">
        <f t="shared" ref="P7:P13" si="2">O7/N7*100</f>
        <v>105.66911550716745</v>
      </c>
    </row>
    <row r="8" spans="1:16" ht="22.5">
      <c r="A8" s="368">
        <v>2</v>
      </c>
      <c r="B8" s="370" t="s">
        <v>102</v>
      </c>
      <c r="C8" s="66" t="s">
        <v>103</v>
      </c>
      <c r="D8" s="67">
        <v>0</v>
      </c>
      <c r="E8" s="67">
        <v>0</v>
      </c>
      <c r="F8" s="67">
        <v>2931.5</v>
      </c>
      <c r="G8" s="67">
        <v>3213.55</v>
      </c>
      <c r="H8" s="67">
        <v>656.8</v>
      </c>
      <c r="I8" s="67">
        <v>749.7</v>
      </c>
      <c r="J8" s="67">
        <v>0</v>
      </c>
      <c r="K8" s="67">
        <v>10.5</v>
      </c>
      <c r="L8" s="67">
        <v>159.30000000000001</v>
      </c>
      <c r="M8" s="68">
        <v>467.5</v>
      </c>
      <c r="N8" s="67">
        <f t="shared" si="0"/>
        <v>3747.6000000000004</v>
      </c>
      <c r="O8" s="67">
        <f t="shared" si="1"/>
        <v>4441.25</v>
      </c>
      <c r="P8" s="67">
        <f t="shared" si="2"/>
        <v>118.50917920802647</v>
      </c>
    </row>
    <row r="9" spans="1:16" ht="22.5">
      <c r="A9" s="368"/>
      <c r="B9" s="370"/>
      <c r="C9" s="66" t="s">
        <v>104</v>
      </c>
      <c r="D9" s="67">
        <v>7.0000000000000007E-2</v>
      </c>
      <c r="E9" s="67">
        <v>0.12</v>
      </c>
      <c r="F9" s="67">
        <v>29454.400000000001</v>
      </c>
      <c r="G9" s="67">
        <v>29629.1</v>
      </c>
      <c r="H9" s="67">
        <v>2686.1</v>
      </c>
      <c r="I9" s="67">
        <v>4426.5</v>
      </c>
      <c r="J9" s="67">
        <v>0</v>
      </c>
      <c r="K9" s="67">
        <v>1579.5</v>
      </c>
      <c r="L9" s="67">
        <v>24066.400000000001</v>
      </c>
      <c r="M9" s="68">
        <v>22479.599999999999</v>
      </c>
      <c r="N9" s="67">
        <f t="shared" si="0"/>
        <v>56206.97</v>
      </c>
      <c r="O9" s="67">
        <f t="shared" si="1"/>
        <v>58114.82</v>
      </c>
      <c r="P9" s="67">
        <f t="shared" si="2"/>
        <v>103.3943299202928</v>
      </c>
    </row>
    <row r="10" spans="1:16">
      <c r="A10" s="69">
        <v>3</v>
      </c>
      <c r="B10" s="365" t="s">
        <v>105</v>
      </c>
      <c r="C10" s="365"/>
      <c r="D10" s="67">
        <v>0</v>
      </c>
      <c r="E10" s="67">
        <v>0</v>
      </c>
      <c r="F10" s="67">
        <v>40286.1</v>
      </c>
      <c r="G10" s="67">
        <v>49584.800000000003</v>
      </c>
      <c r="H10" s="67">
        <v>5296.7</v>
      </c>
      <c r="I10" s="67">
        <v>5809.75</v>
      </c>
      <c r="J10" s="67">
        <v>0</v>
      </c>
      <c r="K10" s="67">
        <v>1017.2</v>
      </c>
      <c r="L10" s="67">
        <v>14394.77</v>
      </c>
      <c r="M10" s="68">
        <v>16610</v>
      </c>
      <c r="N10" s="67">
        <f t="shared" si="0"/>
        <v>59977.569999999992</v>
      </c>
      <c r="O10" s="67">
        <f t="shared" si="1"/>
        <v>73021.75</v>
      </c>
      <c r="P10" s="67">
        <f t="shared" si="2"/>
        <v>121.74843028818943</v>
      </c>
    </row>
    <row r="11" spans="1:16">
      <c r="A11" s="69"/>
      <c r="B11" s="365" t="s">
        <v>106</v>
      </c>
      <c r="C11" s="365"/>
      <c r="D11" s="67">
        <v>0</v>
      </c>
      <c r="E11" s="67">
        <v>0</v>
      </c>
      <c r="F11" s="67">
        <v>65.400000000000006</v>
      </c>
      <c r="G11" s="67">
        <v>98.9</v>
      </c>
      <c r="H11" s="67">
        <v>10.8</v>
      </c>
      <c r="I11" s="67">
        <v>35.299999999999997</v>
      </c>
      <c r="J11" s="67">
        <v>0</v>
      </c>
      <c r="K11" s="67">
        <v>0</v>
      </c>
      <c r="L11" s="67">
        <v>0.14899999999999999</v>
      </c>
      <c r="M11" s="68">
        <v>28.05</v>
      </c>
      <c r="N11" s="67">
        <f t="shared" si="0"/>
        <v>76.349000000000004</v>
      </c>
      <c r="O11" s="67">
        <f t="shared" si="1"/>
        <v>162.25</v>
      </c>
      <c r="P11" s="67">
        <f t="shared" si="2"/>
        <v>212.51096936436628</v>
      </c>
    </row>
    <row r="12" spans="1:16">
      <c r="A12" s="69"/>
      <c r="B12" s="365" t="s">
        <v>107</v>
      </c>
      <c r="C12" s="365"/>
      <c r="D12" s="67">
        <v>0</v>
      </c>
      <c r="E12" s="67">
        <v>0</v>
      </c>
      <c r="F12" s="67">
        <v>55.6</v>
      </c>
      <c r="G12" s="67">
        <v>77.599999999999994</v>
      </c>
      <c r="H12" s="67">
        <v>15.9</v>
      </c>
      <c r="I12" s="67">
        <v>1.7</v>
      </c>
      <c r="J12" s="67">
        <v>0</v>
      </c>
      <c r="K12" s="67">
        <v>0</v>
      </c>
      <c r="L12" s="67">
        <v>0</v>
      </c>
      <c r="M12" s="68">
        <v>12.2</v>
      </c>
      <c r="N12" s="67">
        <f t="shared" si="0"/>
        <v>71.5</v>
      </c>
      <c r="O12" s="67">
        <f t="shared" si="1"/>
        <v>91.5</v>
      </c>
      <c r="P12" s="67">
        <f t="shared" si="2"/>
        <v>127.97202797202797</v>
      </c>
    </row>
    <row r="13" spans="1:16" ht="15.75" thickBot="1">
      <c r="A13" s="70">
        <v>4</v>
      </c>
      <c r="B13" s="366" t="s">
        <v>108</v>
      </c>
      <c r="C13" s="366"/>
      <c r="D13" s="71">
        <v>0</v>
      </c>
      <c r="E13" s="71">
        <v>0</v>
      </c>
      <c r="F13" s="71">
        <v>12887.9</v>
      </c>
      <c r="G13" s="71">
        <v>14253.4</v>
      </c>
      <c r="H13" s="71">
        <v>2975</v>
      </c>
      <c r="I13" s="71">
        <v>3050.8</v>
      </c>
      <c r="J13" s="71">
        <v>0</v>
      </c>
      <c r="K13" s="71">
        <v>45.6</v>
      </c>
      <c r="L13" s="71">
        <v>5976.8</v>
      </c>
      <c r="M13" s="72">
        <v>7147.1</v>
      </c>
      <c r="N13" s="71">
        <f t="shared" si="0"/>
        <v>21839.7</v>
      </c>
      <c r="O13" s="71">
        <f t="shared" si="1"/>
        <v>24496.9</v>
      </c>
      <c r="P13" s="71">
        <f t="shared" si="2"/>
        <v>112.16683379350449</v>
      </c>
    </row>
  </sheetData>
  <mergeCells count="18">
    <mergeCell ref="C1:N1"/>
    <mergeCell ref="C2:N2"/>
    <mergeCell ref="A4:A5"/>
    <mergeCell ref="B4:C5"/>
    <mergeCell ref="D4:E4"/>
    <mergeCell ref="F4:G4"/>
    <mergeCell ref="H4:I4"/>
    <mergeCell ref="J4:K4"/>
    <mergeCell ref="L4:M4"/>
    <mergeCell ref="N4:P4"/>
    <mergeCell ref="B12:C12"/>
    <mergeCell ref="B13:C13"/>
    <mergeCell ref="A6:A7"/>
    <mergeCell ref="B6:B7"/>
    <mergeCell ref="A8:A9"/>
    <mergeCell ref="B8:B9"/>
    <mergeCell ref="B10:C10"/>
    <mergeCell ref="B11:C1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workbookViewId="0">
      <selection activeCell="I15" sqref="I15"/>
    </sheetView>
  </sheetViews>
  <sheetFormatPr defaultRowHeight="15"/>
  <sheetData>
    <row r="1" spans="1:6">
      <c r="A1" s="376" t="s">
        <v>109</v>
      </c>
      <c r="B1" s="376"/>
      <c r="C1" s="376"/>
      <c r="D1" s="376"/>
      <c r="E1" s="376"/>
      <c r="F1" s="376"/>
    </row>
    <row r="2" spans="1:6">
      <c r="A2" s="73" t="s">
        <v>110</v>
      </c>
      <c r="B2" s="73"/>
      <c r="C2" s="73"/>
      <c r="D2" s="73"/>
      <c r="E2" s="73"/>
      <c r="F2" s="73"/>
    </row>
    <row r="3" spans="1:6">
      <c r="A3" s="73"/>
      <c r="B3" s="73"/>
      <c r="C3" s="73"/>
      <c r="D3" s="73"/>
      <c r="E3" s="73"/>
      <c r="F3" s="73"/>
    </row>
    <row r="4" spans="1:6">
      <c r="A4" s="377" t="s">
        <v>111</v>
      </c>
      <c r="B4" s="377" t="s">
        <v>112</v>
      </c>
      <c r="C4" s="377" t="s">
        <v>113</v>
      </c>
      <c r="D4" s="377" t="s">
        <v>114</v>
      </c>
      <c r="E4" s="377" t="s">
        <v>115</v>
      </c>
      <c r="F4" s="377" t="s">
        <v>116</v>
      </c>
    </row>
    <row r="5" spans="1:6">
      <c r="A5" s="378"/>
      <c r="B5" s="378"/>
      <c r="C5" s="378"/>
      <c r="D5" s="378"/>
      <c r="E5" s="378"/>
      <c r="F5" s="378"/>
    </row>
    <row r="6" spans="1:6">
      <c r="A6" s="378"/>
      <c r="B6" s="379"/>
      <c r="C6" s="378"/>
      <c r="D6" s="378"/>
      <c r="E6" s="378"/>
      <c r="F6" s="378"/>
    </row>
    <row r="7" spans="1:6">
      <c r="A7" s="74" t="s">
        <v>50</v>
      </c>
      <c r="B7" s="75">
        <v>1043</v>
      </c>
      <c r="C7" s="76">
        <v>18</v>
      </c>
      <c r="D7" s="76">
        <v>20</v>
      </c>
      <c r="E7" s="76">
        <v>12</v>
      </c>
      <c r="F7" s="77">
        <f>D7/B7*10000</f>
        <v>191.75455417066158</v>
      </c>
    </row>
    <row r="8" spans="1:6">
      <c r="A8" s="78" t="s">
        <v>51</v>
      </c>
      <c r="B8" s="79">
        <v>1347</v>
      </c>
      <c r="C8" s="80">
        <v>41</v>
      </c>
      <c r="D8" s="80">
        <v>42</v>
      </c>
      <c r="E8" s="80">
        <v>25</v>
      </c>
      <c r="F8" s="81">
        <f>D8/B8*10000</f>
        <v>311.804008908686</v>
      </c>
    </row>
    <row r="9" spans="1:6">
      <c r="A9" s="78" t="s">
        <v>52</v>
      </c>
      <c r="B9" s="75">
        <v>1054</v>
      </c>
      <c r="C9" s="80">
        <v>47</v>
      </c>
      <c r="D9" s="80">
        <v>48</v>
      </c>
      <c r="E9" s="80">
        <v>24</v>
      </c>
      <c r="F9" s="81">
        <f t="shared" ref="F9:F22" si="0">D9/B9*10000</f>
        <v>455.40796963946866</v>
      </c>
    </row>
    <row r="10" spans="1:6">
      <c r="A10" s="78" t="s">
        <v>53</v>
      </c>
      <c r="B10" s="75">
        <v>673</v>
      </c>
      <c r="C10" s="80">
        <v>0</v>
      </c>
      <c r="D10" s="80">
        <v>0</v>
      </c>
      <c r="E10" s="80">
        <v>0</v>
      </c>
      <c r="F10" s="81">
        <f t="shared" si="0"/>
        <v>0</v>
      </c>
    </row>
    <row r="11" spans="1:6">
      <c r="A11" s="78" t="s">
        <v>54</v>
      </c>
      <c r="B11" s="75">
        <v>744</v>
      </c>
      <c r="C11" s="80">
        <v>39</v>
      </c>
      <c r="D11" s="80">
        <v>39</v>
      </c>
      <c r="E11" s="80">
        <v>19</v>
      </c>
      <c r="F11" s="81">
        <f t="shared" si="0"/>
        <v>524.19354838709683</v>
      </c>
    </row>
    <row r="12" spans="1:6">
      <c r="A12" s="78" t="s">
        <v>55</v>
      </c>
      <c r="B12" s="75">
        <v>963</v>
      </c>
      <c r="C12" s="80">
        <v>36</v>
      </c>
      <c r="D12" s="80">
        <v>39</v>
      </c>
      <c r="E12" s="80">
        <v>20</v>
      </c>
      <c r="F12" s="81">
        <f t="shared" si="0"/>
        <v>404.98442367601245</v>
      </c>
    </row>
    <row r="13" spans="1:6">
      <c r="A13" s="78" t="s">
        <v>56</v>
      </c>
      <c r="B13" s="75">
        <v>1418</v>
      </c>
      <c r="C13" s="80">
        <v>39</v>
      </c>
      <c r="D13" s="80">
        <v>49</v>
      </c>
      <c r="E13" s="80">
        <v>17</v>
      </c>
      <c r="F13" s="81">
        <f t="shared" si="0"/>
        <v>345.55712270803951</v>
      </c>
    </row>
    <row r="14" spans="1:6">
      <c r="A14" s="78" t="s">
        <v>57</v>
      </c>
      <c r="B14" s="75">
        <v>1586</v>
      </c>
      <c r="C14" s="80">
        <v>15</v>
      </c>
      <c r="D14" s="80">
        <v>16</v>
      </c>
      <c r="E14" s="80">
        <v>7</v>
      </c>
      <c r="F14" s="81">
        <f t="shared" si="0"/>
        <v>100.88272383354351</v>
      </c>
    </row>
    <row r="15" spans="1:6">
      <c r="A15" s="78" t="s">
        <v>58</v>
      </c>
      <c r="B15" s="75">
        <v>1553</v>
      </c>
      <c r="C15" s="80">
        <v>7</v>
      </c>
      <c r="D15" s="80">
        <v>5</v>
      </c>
      <c r="E15" s="80">
        <v>4</v>
      </c>
      <c r="F15" s="81">
        <f t="shared" si="0"/>
        <v>32.195750160978747</v>
      </c>
    </row>
    <row r="16" spans="1:6">
      <c r="A16" s="78" t="s">
        <v>59</v>
      </c>
      <c r="B16" s="75">
        <v>1232</v>
      </c>
      <c r="C16" s="80">
        <v>18</v>
      </c>
      <c r="D16" s="80">
        <v>23</v>
      </c>
      <c r="E16" s="80">
        <v>13</v>
      </c>
      <c r="F16" s="81">
        <f t="shared" si="0"/>
        <v>186.68831168831167</v>
      </c>
    </row>
    <row r="17" spans="1:6">
      <c r="A17" s="78" t="s">
        <v>60</v>
      </c>
      <c r="B17" s="75">
        <v>1433</v>
      </c>
      <c r="C17" s="80">
        <v>22</v>
      </c>
      <c r="D17" s="80">
        <v>22</v>
      </c>
      <c r="E17" s="80">
        <v>7</v>
      </c>
      <c r="F17" s="81">
        <f t="shared" si="0"/>
        <v>153.52407536636426</v>
      </c>
    </row>
    <row r="18" spans="1:6">
      <c r="A18" s="78" t="s">
        <v>61</v>
      </c>
      <c r="B18" s="75">
        <v>1474</v>
      </c>
      <c r="C18" s="80">
        <v>42</v>
      </c>
      <c r="D18" s="80">
        <v>40</v>
      </c>
      <c r="E18" s="80">
        <v>18</v>
      </c>
      <c r="F18" s="81">
        <f t="shared" si="0"/>
        <v>271.37042062415196</v>
      </c>
    </row>
    <row r="19" spans="1:6">
      <c r="A19" s="78" t="s">
        <v>62</v>
      </c>
      <c r="B19" s="75">
        <v>3685</v>
      </c>
      <c r="C19" s="80">
        <v>103</v>
      </c>
      <c r="D19" s="80">
        <v>88</v>
      </c>
      <c r="E19" s="80">
        <v>63</v>
      </c>
      <c r="F19" s="81">
        <f t="shared" si="0"/>
        <v>238.80597014925374</v>
      </c>
    </row>
    <row r="20" spans="1:6">
      <c r="A20" s="78" t="s">
        <v>63</v>
      </c>
      <c r="B20" s="75">
        <v>9430</v>
      </c>
      <c r="C20" s="80">
        <v>190</v>
      </c>
      <c r="D20" s="80">
        <v>190</v>
      </c>
      <c r="E20" s="80">
        <v>106</v>
      </c>
      <c r="F20" s="81">
        <f t="shared" si="0"/>
        <v>201.4846235418876</v>
      </c>
    </row>
    <row r="21" spans="1:6">
      <c r="A21" s="78" t="s">
        <v>64</v>
      </c>
      <c r="B21" s="75">
        <v>1886</v>
      </c>
      <c r="C21" s="80">
        <v>31</v>
      </c>
      <c r="D21" s="80">
        <v>46</v>
      </c>
      <c r="E21" s="80">
        <v>30</v>
      </c>
      <c r="F21" s="81">
        <f t="shared" si="0"/>
        <v>243.90243902439025</v>
      </c>
    </row>
    <row r="22" spans="1:6">
      <c r="A22" s="82" t="s">
        <v>66</v>
      </c>
      <c r="B22" s="82">
        <f>SUM(B7:B21)</f>
        <v>29521</v>
      </c>
      <c r="C22" s="82">
        <v>648</v>
      </c>
      <c r="D22" s="82">
        <f>SUM(D7:D21)</f>
        <v>667</v>
      </c>
      <c r="E22" s="82">
        <f>SUM(E7:E21)</f>
        <v>365</v>
      </c>
      <c r="F22" s="82">
        <f t="shared" si="0"/>
        <v>225.94085566207104</v>
      </c>
    </row>
  </sheetData>
  <mergeCells count="7">
    <mergeCell ref="A1:F1"/>
    <mergeCell ref="A4:A6"/>
    <mergeCell ref="B4:B6"/>
    <mergeCell ref="C4:C6"/>
    <mergeCell ref="D4:D6"/>
    <mergeCell ref="E4:E6"/>
    <mergeCell ref="F4:F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5"/>
  <sheetViews>
    <sheetView topLeftCell="A7" workbookViewId="0">
      <selection activeCell="C31" sqref="C31"/>
    </sheetView>
  </sheetViews>
  <sheetFormatPr defaultRowHeight="15"/>
  <cols>
    <col min="1" max="1" width="46.28515625" customWidth="1"/>
    <col min="2" max="2" width="20.42578125" customWidth="1"/>
    <col min="3" max="3" width="23.85546875" customWidth="1"/>
  </cols>
  <sheetData>
    <row r="1" spans="1:3">
      <c r="A1" s="380" t="s">
        <v>559</v>
      </c>
      <c r="B1" s="380"/>
      <c r="C1" s="380"/>
    </row>
    <row r="2" spans="1:3">
      <c r="A2" s="157" t="s">
        <v>560</v>
      </c>
      <c r="B2" s="157"/>
      <c r="C2" s="157"/>
    </row>
    <row r="3" spans="1:3" ht="25.5">
      <c r="A3" s="30" t="s">
        <v>561</v>
      </c>
      <c r="B3" s="345" t="s">
        <v>562</v>
      </c>
      <c r="C3" s="345" t="s">
        <v>563</v>
      </c>
    </row>
    <row r="4" spans="1:3" ht="19.5" customHeight="1">
      <c r="A4" s="346" t="s">
        <v>564</v>
      </c>
      <c r="B4" s="347">
        <v>16</v>
      </c>
      <c r="C4" s="348">
        <f>B4/B25*100</f>
        <v>29.09090909090909</v>
      </c>
    </row>
    <row r="5" spans="1:3" ht="19.5" customHeight="1">
      <c r="A5" s="346" t="s">
        <v>565</v>
      </c>
      <c r="B5" s="347">
        <v>0</v>
      </c>
      <c r="C5" s="348">
        <f>B5/B25*100</f>
        <v>0</v>
      </c>
    </row>
    <row r="6" spans="1:3" ht="19.5" customHeight="1">
      <c r="A6" s="346" t="s">
        <v>566</v>
      </c>
      <c r="B6" s="347">
        <v>8</v>
      </c>
      <c r="C6" s="348" t="e">
        <f>B6/$B$61*100</f>
        <v>#DIV/0!</v>
      </c>
    </row>
    <row r="7" spans="1:3" ht="19.5" customHeight="1">
      <c r="A7" s="346" t="s">
        <v>567</v>
      </c>
      <c r="B7" s="347">
        <v>0</v>
      </c>
      <c r="C7" s="348" t="e">
        <f>B7/$B$61*100</f>
        <v>#DIV/0!</v>
      </c>
    </row>
    <row r="8" spans="1:3" ht="19.5" customHeight="1">
      <c r="A8" s="346" t="s">
        <v>568</v>
      </c>
      <c r="B8" s="347">
        <v>0</v>
      </c>
      <c r="C8" s="348" t="e">
        <f>B8/$B$61*100</f>
        <v>#DIV/0!</v>
      </c>
    </row>
    <row r="9" spans="1:3" ht="19.5" customHeight="1">
      <c r="A9" s="346" t="s">
        <v>569</v>
      </c>
      <c r="B9" s="347">
        <v>0</v>
      </c>
      <c r="C9" s="348" t="e">
        <f t="shared" ref="C9:C24" si="0">B9/$B$61*100</f>
        <v>#DIV/0!</v>
      </c>
    </row>
    <row r="10" spans="1:3" ht="19.5" customHeight="1">
      <c r="A10" s="346" t="s">
        <v>570</v>
      </c>
      <c r="B10" s="347">
        <v>3</v>
      </c>
      <c r="C10" s="348" t="e">
        <f t="shared" si="0"/>
        <v>#DIV/0!</v>
      </c>
    </row>
    <row r="11" spans="1:3" ht="19.5" customHeight="1">
      <c r="A11" s="346" t="s">
        <v>571</v>
      </c>
      <c r="B11" s="347">
        <v>0</v>
      </c>
      <c r="C11" s="348" t="e">
        <f t="shared" si="0"/>
        <v>#DIV/0!</v>
      </c>
    </row>
    <row r="12" spans="1:3" ht="19.5" customHeight="1">
      <c r="A12" s="346" t="s">
        <v>572</v>
      </c>
      <c r="B12" s="347">
        <v>0</v>
      </c>
      <c r="C12" s="348" t="e">
        <f t="shared" si="0"/>
        <v>#DIV/0!</v>
      </c>
    </row>
    <row r="13" spans="1:3" ht="19.5" customHeight="1">
      <c r="A13" s="346" t="s">
        <v>573</v>
      </c>
      <c r="B13" s="347">
        <v>0</v>
      </c>
      <c r="C13" s="348" t="e">
        <f t="shared" si="0"/>
        <v>#DIV/0!</v>
      </c>
    </row>
    <row r="14" spans="1:3" ht="19.5" customHeight="1">
      <c r="A14" s="346" t="s">
        <v>574</v>
      </c>
      <c r="B14" s="347">
        <v>1</v>
      </c>
      <c r="C14" s="348" t="e">
        <f t="shared" si="0"/>
        <v>#DIV/0!</v>
      </c>
    </row>
    <row r="15" spans="1:3" ht="19.5" customHeight="1">
      <c r="A15" s="346" t="s">
        <v>575</v>
      </c>
      <c r="B15" s="347">
        <v>0</v>
      </c>
      <c r="C15" s="348" t="e">
        <f t="shared" si="0"/>
        <v>#DIV/0!</v>
      </c>
    </row>
    <row r="16" spans="1:3" ht="19.5" customHeight="1">
      <c r="A16" s="346" t="s">
        <v>576</v>
      </c>
      <c r="B16" s="347">
        <v>0</v>
      </c>
      <c r="C16" s="348" t="e">
        <f t="shared" si="0"/>
        <v>#DIV/0!</v>
      </c>
    </row>
    <row r="17" spans="1:3" ht="19.5" customHeight="1">
      <c r="A17" s="346" t="s">
        <v>577</v>
      </c>
      <c r="B17" s="347">
        <v>2</v>
      </c>
      <c r="C17" s="348" t="e">
        <f t="shared" si="0"/>
        <v>#DIV/0!</v>
      </c>
    </row>
    <row r="18" spans="1:3" ht="19.5" customHeight="1">
      <c r="A18" s="346" t="s">
        <v>578</v>
      </c>
      <c r="B18" s="347">
        <v>0</v>
      </c>
      <c r="C18" s="348" t="e">
        <f t="shared" si="0"/>
        <v>#DIV/0!</v>
      </c>
    </row>
    <row r="19" spans="1:3" ht="19.5" customHeight="1">
      <c r="A19" s="346" t="s">
        <v>579</v>
      </c>
      <c r="B19" s="347">
        <v>13</v>
      </c>
      <c r="C19" s="348" t="e">
        <f t="shared" si="0"/>
        <v>#DIV/0!</v>
      </c>
    </row>
    <row r="20" spans="1:3" ht="19.5" customHeight="1">
      <c r="A20" s="346" t="s">
        <v>580</v>
      </c>
      <c r="B20" s="347">
        <v>2</v>
      </c>
      <c r="C20" s="348" t="e">
        <f t="shared" si="0"/>
        <v>#DIV/0!</v>
      </c>
    </row>
    <row r="21" spans="1:3" ht="19.5" customHeight="1">
      <c r="A21" s="346" t="s">
        <v>581</v>
      </c>
      <c r="B21" s="347">
        <v>0</v>
      </c>
      <c r="C21" s="348" t="e">
        <f t="shared" si="0"/>
        <v>#DIV/0!</v>
      </c>
    </row>
    <row r="22" spans="1:3" ht="19.5" customHeight="1">
      <c r="A22" s="346" t="s">
        <v>582</v>
      </c>
      <c r="B22" s="347">
        <v>0</v>
      </c>
      <c r="C22" s="348" t="e">
        <f t="shared" si="0"/>
        <v>#DIV/0!</v>
      </c>
    </row>
    <row r="23" spans="1:3" ht="19.5" customHeight="1">
      <c r="A23" s="346" t="s">
        <v>583</v>
      </c>
      <c r="B23" s="347">
        <v>10</v>
      </c>
      <c r="C23" s="348" t="e">
        <f t="shared" si="0"/>
        <v>#DIV/0!</v>
      </c>
    </row>
    <row r="24" spans="1:3" ht="19.5" customHeight="1">
      <c r="A24" s="346" t="s">
        <v>584</v>
      </c>
      <c r="B24" s="347">
        <v>0</v>
      </c>
      <c r="C24" s="30" t="e">
        <f t="shared" si="0"/>
        <v>#DIV/0!</v>
      </c>
    </row>
    <row r="25" spans="1:3" ht="19.5" customHeight="1">
      <c r="A25" s="345" t="s">
        <v>449</v>
      </c>
      <c r="B25" s="347">
        <f>SUM(B4:B24)</f>
        <v>55</v>
      </c>
      <c r="C25" s="30" t="e">
        <f>SUM(C4:C24)</f>
        <v>#DIV/0!</v>
      </c>
    </row>
  </sheetData>
  <mergeCells count="1">
    <mergeCell ref="A1:C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Views>
    <sheetView topLeftCell="A19" workbookViewId="0">
      <selection activeCell="F7" sqref="F7"/>
    </sheetView>
  </sheetViews>
  <sheetFormatPr defaultRowHeight="15"/>
  <sheetData>
    <row r="1" spans="1:5">
      <c r="A1" s="396" t="s">
        <v>117</v>
      </c>
      <c r="B1" s="396"/>
      <c r="C1" s="396"/>
      <c r="D1" s="396"/>
      <c r="E1" s="396"/>
    </row>
    <row r="2" spans="1:5">
      <c r="A2" s="83"/>
      <c r="B2" s="83"/>
      <c r="C2" s="83"/>
      <c r="D2" s="83" t="s">
        <v>118</v>
      </c>
      <c r="E2" s="83"/>
    </row>
    <row r="3" spans="1:5">
      <c r="A3" s="397" t="s">
        <v>119</v>
      </c>
      <c r="B3" s="398"/>
      <c r="C3" s="399"/>
      <c r="D3" s="403" t="s">
        <v>120</v>
      </c>
      <c r="E3" s="404"/>
    </row>
    <row r="4" spans="1:5">
      <c r="A4" s="400"/>
      <c r="B4" s="401"/>
      <c r="C4" s="402"/>
      <c r="D4" s="84" t="s">
        <v>121</v>
      </c>
      <c r="E4" s="84" t="s">
        <v>122</v>
      </c>
    </row>
    <row r="5" spans="1:5">
      <c r="A5" s="403" t="s">
        <v>123</v>
      </c>
      <c r="B5" s="405"/>
      <c r="C5" s="405"/>
      <c r="D5" s="405"/>
      <c r="E5" s="404"/>
    </row>
    <row r="6" spans="1:5">
      <c r="A6" s="388" t="s">
        <v>124</v>
      </c>
      <c r="B6" s="381" t="s">
        <v>125</v>
      </c>
      <c r="C6" s="382"/>
      <c r="D6" s="85">
        <v>927</v>
      </c>
      <c r="E6" s="86">
        <v>316.10000000000002</v>
      </c>
    </row>
    <row r="7" spans="1:5">
      <c r="A7" s="389"/>
      <c r="B7" s="381" t="s">
        <v>126</v>
      </c>
      <c r="C7" s="382"/>
      <c r="D7" s="87">
        <f>SUM(D8:D12)</f>
        <v>442</v>
      </c>
      <c r="E7" s="88">
        <f>SUM(E8:E12)</f>
        <v>30</v>
      </c>
    </row>
    <row r="8" spans="1:5">
      <c r="A8" s="389"/>
      <c r="B8" s="391" t="s">
        <v>127</v>
      </c>
      <c r="C8" s="392"/>
      <c r="D8" s="89">
        <v>0</v>
      </c>
      <c r="E8" s="90">
        <v>0</v>
      </c>
    </row>
    <row r="9" spans="1:5">
      <c r="A9" s="389"/>
      <c r="B9" s="383" t="s">
        <v>128</v>
      </c>
      <c r="C9" s="385"/>
      <c r="D9" s="89">
        <v>432</v>
      </c>
      <c r="E9" s="90">
        <v>21.7</v>
      </c>
    </row>
    <row r="10" spans="1:5">
      <c r="A10" s="389"/>
      <c r="B10" s="383" t="s">
        <v>129</v>
      </c>
      <c r="C10" s="385"/>
      <c r="D10" s="89">
        <v>5</v>
      </c>
      <c r="E10" s="90">
        <v>2.2999999999999998</v>
      </c>
    </row>
    <row r="11" spans="1:5">
      <c r="A11" s="389"/>
      <c r="B11" s="383" t="s">
        <v>130</v>
      </c>
      <c r="C11" s="385"/>
      <c r="D11" s="89">
        <v>0</v>
      </c>
      <c r="E11" s="90">
        <v>0</v>
      </c>
    </row>
    <row r="12" spans="1:5">
      <c r="A12" s="389"/>
      <c r="B12" s="383" t="s">
        <v>131</v>
      </c>
      <c r="C12" s="385"/>
      <c r="D12" s="89">
        <v>5</v>
      </c>
      <c r="E12" s="90">
        <v>6</v>
      </c>
    </row>
    <row r="13" spans="1:5">
      <c r="A13" s="389"/>
      <c r="B13" s="386" t="s">
        <v>132</v>
      </c>
      <c r="C13" s="387"/>
      <c r="D13" s="87">
        <f>SUM(D14:D20)</f>
        <v>738</v>
      </c>
      <c r="E13" s="88">
        <f>SUM(E14:E20)</f>
        <v>118.6</v>
      </c>
    </row>
    <row r="14" spans="1:5" ht="78.75">
      <c r="A14" s="389"/>
      <c r="B14" s="393" t="s">
        <v>133</v>
      </c>
      <c r="C14" s="91" t="s">
        <v>134</v>
      </c>
      <c r="D14" s="89">
        <v>363</v>
      </c>
      <c r="E14" s="90">
        <v>60.1</v>
      </c>
    </row>
    <row r="15" spans="1:5" ht="101.25">
      <c r="A15" s="389"/>
      <c r="B15" s="394"/>
      <c r="C15" s="91" t="s">
        <v>135</v>
      </c>
      <c r="D15" s="89">
        <v>0</v>
      </c>
      <c r="E15" s="90">
        <v>0</v>
      </c>
    </row>
    <row r="16" spans="1:5" ht="101.25">
      <c r="A16" s="389"/>
      <c r="B16" s="395"/>
      <c r="C16" s="91" t="s">
        <v>136</v>
      </c>
      <c r="D16" s="89">
        <v>138</v>
      </c>
      <c r="E16" s="90">
        <v>20.6</v>
      </c>
    </row>
    <row r="17" spans="1:5">
      <c r="A17" s="389"/>
      <c r="B17" s="383" t="s">
        <v>137</v>
      </c>
      <c r="C17" s="385"/>
      <c r="D17" s="89">
        <v>199</v>
      </c>
      <c r="E17" s="90">
        <v>32.299999999999997</v>
      </c>
    </row>
    <row r="18" spans="1:5">
      <c r="A18" s="389"/>
      <c r="B18" s="383" t="s">
        <v>138</v>
      </c>
      <c r="C18" s="385"/>
      <c r="D18" s="89">
        <v>24</v>
      </c>
      <c r="E18" s="90">
        <v>3.6</v>
      </c>
    </row>
    <row r="19" spans="1:5">
      <c r="A19" s="389"/>
      <c r="B19" s="383" t="s">
        <v>139</v>
      </c>
      <c r="C19" s="384"/>
      <c r="D19" s="89">
        <v>6</v>
      </c>
      <c r="E19" s="90">
        <v>0.9</v>
      </c>
    </row>
    <row r="20" spans="1:5">
      <c r="A20" s="389"/>
      <c r="B20" s="383" t="s">
        <v>140</v>
      </c>
      <c r="C20" s="385"/>
      <c r="D20" s="89">
        <v>8</v>
      </c>
      <c r="E20" s="90">
        <v>1.1000000000000001</v>
      </c>
    </row>
    <row r="21" spans="1:5">
      <c r="A21" s="389"/>
      <c r="B21" s="386" t="s">
        <v>141</v>
      </c>
      <c r="C21" s="387"/>
      <c r="D21" s="85">
        <v>0</v>
      </c>
      <c r="E21" s="86">
        <v>0</v>
      </c>
    </row>
    <row r="22" spans="1:5">
      <c r="A22" s="389"/>
      <c r="B22" s="386" t="s">
        <v>142</v>
      </c>
      <c r="C22" s="387"/>
      <c r="D22" s="87">
        <v>571</v>
      </c>
      <c r="E22" s="92">
        <v>44.2</v>
      </c>
    </row>
    <row r="23" spans="1:5">
      <c r="A23" s="390"/>
      <c r="B23" s="386" t="s">
        <v>143</v>
      </c>
      <c r="C23" s="387"/>
      <c r="D23" s="87">
        <v>103</v>
      </c>
      <c r="E23" s="93">
        <v>21.5</v>
      </c>
    </row>
    <row r="24" spans="1:5">
      <c r="A24" s="388" t="s">
        <v>144</v>
      </c>
      <c r="B24" s="383" t="s">
        <v>145</v>
      </c>
      <c r="C24" s="385"/>
      <c r="D24" s="89">
        <v>1040</v>
      </c>
      <c r="E24" s="90">
        <v>108.4</v>
      </c>
    </row>
    <row r="25" spans="1:5">
      <c r="A25" s="389"/>
      <c r="B25" s="383" t="s">
        <v>146</v>
      </c>
      <c r="C25" s="385"/>
      <c r="D25" s="89">
        <v>4381</v>
      </c>
      <c r="E25" s="90">
        <v>601</v>
      </c>
    </row>
    <row r="26" spans="1:5">
      <c r="A26" s="389"/>
      <c r="B26" s="383" t="s">
        <v>147</v>
      </c>
      <c r="C26" s="385"/>
      <c r="D26" s="89">
        <v>33</v>
      </c>
      <c r="E26" s="90">
        <v>14.9</v>
      </c>
    </row>
    <row r="27" spans="1:5">
      <c r="A27" s="389"/>
      <c r="B27" s="391" t="s">
        <v>148</v>
      </c>
      <c r="C27" s="392"/>
      <c r="D27" s="89">
        <v>0</v>
      </c>
      <c r="E27" s="89">
        <v>0</v>
      </c>
    </row>
    <row r="28" spans="1:5">
      <c r="A28" s="390"/>
      <c r="B28" s="381" t="s">
        <v>149</v>
      </c>
      <c r="C28" s="382"/>
      <c r="D28" s="89"/>
      <c r="E28" s="90">
        <f>SUM(E24:E27)</f>
        <v>724.3</v>
      </c>
    </row>
  </sheetData>
  <mergeCells count="27">
    <mergeCell ref="B18:C18"/>
    <mergeCell ref="A1:E1"/>
    <mergeCell ref="A3:C4"/>
    <mergeCell ref="D3:E3"/>
    <mergeCell ref="A5:E5"/>
    <mergeCell ref="A6:A23"/>
    <mergeCell ref="B6:C6"/>
    <mergeCell ref="B7:C7"/>
    <mergeCell ref="B8:C8"/>
    <mergeCell ref="B9:C9"/>
    <mergeCell ref="B10:C10"/>
    <mergeCell ref="B11:C11"/>
    <mergeCell ref="B12:C12"/>
    <mergeCell ref="B13:C13"/>
    <mergeCell ref="B14:B16"/>
    <mergeCell ref="B17:C17"/>
    <mergeCell ref="A24:A28"/>
    <mergeCell ref="B24:C24"/>
    <mergeCell ref="B25:C25"/>
    <mergeCell ref="B26:C26"/>
    <mergeCell ref="B27:C27"/>
    <mergeCell ref="B28:C28"/>
    <mergeCell ref="B19:C19"/>
    <mergeCell ref="B20:C20"/>
    <mergeCell ref="B21:C21"/>
    <mergeCell ref="B22:C22"/>
    <mergeCell ref="B23:C2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workbookViewId="0">
      <selection activeCell="K17" sqref="K17"/>
    </sheetView>
  </sheetViews>
  <sheetFormatPr defaultRowHeight="15"/>
  <sheetData>
    <row r="1" spans="1:7">
      <c r="A1" s="406" t="s">
        <v>150</v>
      </c>
      <c r="B1" s="406"/>
      <c r="C1" s="406"/>
      <c r="D1" s="406"/>
      <c r="E1" s="406"/>
      <c r="F1" s="406"/>
      <c r="G1" s="406"/>
    </row>
    <row r="2" spans="1:7">
      <c r="A2" s="94"/>
      <c r="B2" s="94"/>
      <c r="C2" s="407"/>
      <c r="D2" s="407"/>
      <c r="E2" s="94"/>
      <c r="F2" s="408" t="s">
        <v>151</v>
      </c>
      <c r="G2" s="408"/>
    </row>
    <row r="3" spans="1:7">
      <c r="A3" s="409"/>
      <c r="B3" s="409"/>
      <c r="C3" s="409" t="s">
        <v>152</v>
      </c>
      <c r="D3" s="410" t="s">
        <v>153</v>
      </c>
      <c r="E3" s="410"/>
      <c r="F3" s="410"/>
      <c r="G3" s="409" t="s">
        <v>154</v>
      </c>
    </row>
    <row r="4" spans="1:7" ht="25.5">
      <c r="A4" s="409"/>
      <c r="B4" s="409"/>
      <c r="C4" s="409"/>
      <c r="D4" s="95" t="s">
        <v>155</v>
      </c>
      <c r="E4" s="96" t="s">
        <v>156</v>
      </c>
      <c r="F4" s="95" t="s">
        <v>157</v>
      </c>
      <c r="G4" s="409"/>
    </row>
    <row r="5" spans="1:7">
      <c r="A5" s="97" t="s">
        <v>158</v>
      </c>
      <c r="B5" s="97"/>
      <c r="C5" s="98">
        <f>C7+C8+C9+C10+C11</f>
        <v>4978.6000000000013</v>
      </c>
      <c r="D5" s="98">
        <f t="shared" ref="D5" si="0">D7+D8+D9+D10+D11</f>
        <v>2246.6000000000004</v>
      </c>
      <c r="E5" s="98">
        <f>E7+E8+E9+E10+E11</f>
        <v>6034.5999999999995</v>
      </c>
      <c r="F5" s="99">
        <f t="shared" ref="F5:F18" si="1">E5/D5*100</f>
        <v>268.61034452060886</v>
      </c>
      <c r="G5" s="99">
        <f t="shared" ref="G5:G18" si="2">E5/C5*100</f>
        <v>121.21078214759164</v>
      </c>
    </row>
    <row r="6" spans="1:7">
      <c r="A6" s="97" t="s">
        <v>159</v>
      </c>
      <c r="B6" s="97"/>
      <c r="C6" s="97"/>
      <c r="D6" s="97"/>
      <c r="E6" s="97"/>
      <c r="F6" s="99"/>
      <c r="G6" s="99"/>
    </row>
    <row r="7" spans="1:7">
      <c r="A7" s="100"/>
      <c r="B7" s="100" t="s">
        <v>160</v>
      </c>
      <c r="C7" s="101">
        <v>4194.6000000000004</v>
      </c>
      <c r="D7" s="101">
        <v>1436.7</v>
      </c>
      <c r="E7" s="101">
        <v>5028.8</v>
      </c>
      <c r="F7" s="99">
        <f>E7/D7*100</f>
        <v>350.02436138372661</v>
      </c>
      <c r="G7" s="99">
        <f>E7/C7*100</f>
        <v>119.88747437181138</v>
      </c>
    </row>
    <row r="8" spans="1:7">
      <c r="A8" s="100"/>
      <c r="B8" s="100" t="s">
        <v>161</v>
      </c>
      <c r="C8" s="101">
        <v>161.5</v>
      </c>
      <c r="D8" s="101">
        <v>165.5</v>
      </c>
      <c r="E8" s="101">
        <v>219.9</v>
      </c>
      <c r="F8" s="99">
        <f t="shared" si="1"/>
        <v>132.87009063444108</v>
      </c>
      <c r="G8" s="99">
        <f t="shared" si="2"/>
        <v>136.16099071207429</v>
      </c>
    </row>
    <row r="9" spans="1:7">
      <c r="A9" s="100"/>
      <c r="B9" s="100" t="s">
        <v>162</v>
      </c>
      <c r="C9" s="101">
        <v>453.1</v>
      </c>
      <c r="D9" s="101">
        <v>482.3</v>
      </c>
      <c r="E9" s="101">
        <v>566.5</v>
      </c>
      <c r="F9" s="99">
        <f t="shared" si="1"/>
        <v>117.45801368442879</v>
      </c>
      <c r="G9" s="99">
        <f t="shared" si="2"/>
        <v>125.02758772897815</v>
      </c>
    </row>
    <row r="10" spans="1:7">
      <c r="A10" s="100"/>
      <c r="B10" s="100" t="s">
        <v>163</v>
      </c>
      <c r="C10" s="101">
        <v>113.3</v>
      </c>
      <c r="D10" s="101">
        <v>126.3</v>
      </c>
      <c r="E10" s="101">
        <v>126.2</v>
      </c>
      <c r="F10" s="99">
        <f t="shared" si="1"/>
        <v>99.920823436262879</v>
      </c>
      <c r="G10" s="99">
        <f t="shared" si="2"/>
        <v>111.38570167696382</v>
      </c>
    </row>
    <row r="11" spans="1:7">
      <c r="A11" s="100"/>
      <c r="B11" s="100" t="s">
        <v>164</v>
      </c>
      <c r="C11" s="101">
        <v>56.1</v>
      </c>
      <c r="D11" s="101">
        <v>35.799999999999997</v>
      </c>
      <c r="E11" s="101">
        <v>93.2</v>
      </c>
      <c r="F11" s="99">
        <f t="shared" si="1"/>
        <v>260.33519553072631</v>
      </c>
      <c r="G11" s="99">
        <f t="shared" si="2"/>
        <v>166.13190730837789</v>
      </c>
    </row>
    <row r="12" spans="1:7">
      <c r="A12" s="100" t="s">
        <v>165</v>
      </c>
      <c r="B12" s="100"/>
      <c r="C12" s="101">
        <f>C14+C15+C16+C17+C18</f>
        <v>4726.7000000000007</v>
      </c>
      <c r="D12" s="101">
        <f t="shared" ref="D12" si="3">D14+D15+D16+D17+D18</f>
        <v>5498</v>
      </c>
      <c r="E12" s="101">
        <f>E14+E15+E16+E17+E18</f>
        <v>5595.8</v>
      </c>
      <c r="F12" s="99">
        <f t="shared" si="1"/>
        <v>101.77882866496908</v>
      </c>
      <c r="G12" s="99">
        <f t="shared" si="2"/>
        <v>118.38703535235999</v>
      </c>
    </row>
    <row r="13" spans="1:7">
      <c r="A13" s="100" t="s">
        <v>159</v>
      </c>
      <c r="B13" s="100"/>
      <c r="C13" s="100"/>
      <c r="D13" s="100"/>
      <c r="E13" s="100"/>
      <c r="F13" s="99"/>
      <c r="G13" s="99"/>
    </row>
    <row r="14" spans="1:7">
      <c r="A14" s="97"/>
      <c r="B14" s="97" t="s">
        <v>160</v>
      </c>
      <c r="C14" s="101">
        <v>4015.6</v>
      </c>
      <c r="D14" s="98">
        <v>4630.5</v>
      </c>
      <c r="E14" s="98">
        <v>4745.7</v>
      </c>
      <c r="F14" s="99">
        <f t="shared" si="1"/>
        <v>102.48785228377064</v>
      </c>
      <c r="G14" s="99">
        <f t="shared" si="2"/>
        <v>118.18159179201115</v>
      </c>
    </row>
    <row r="15" spans="1:7">
      <c r="A15" s="97"/>
      <c r="B15" s="97" t="s">
        <v>161</v>
      </c>
      <c r="C15" s="101">
        <v>174.5</v>
      </c>
      <c r="D15" s="98">
        <v>208.8</v>
      </c>
      <c r="E15" s="98">
        <v>223.4</v>
      </c>
      <c r="F15" s="99">
        <f t="shared" si="1"/>
        <v>106.99233716475096</v>
      </c>
      <c r="G15" s="99">
        <f t="shared" si="2"/>
        <v>128.02292263610315</v>
      </c>
    </row>
    <row r="16" spans="1:7">
      <c r="A16" s="97"/>
      <c r="B16" s="97" t="s">
        <v>162</v>
      </c>
      <c r="C16" s="98">
        <v>490</v>
      </c>
      <c r="D16" s="98">
        <v>587.5</v>
      </c>
      <c r="E16" s="98">
        <v>462.6</v>
      </c>
      <c r="F16" s="99">
        <f t="shared" si="1"/>
        <v>78.740425531914894</v>
      </c>
      <c r="G16" s="99">
        <f t="shared" si="2"/>
        <v>94.408163265306115</v>
      </c>
    </row>
    <row r="17" spans="1:7">
      <c r="A17" s="97"/>
      <c r="B17" s="97" t="s">
        <v>163</v>
      </c>
      <c r="C17" s="98">
        <v>22.5</v>
      </c>
      <c r="D17" s="98">
        <v>39</v>
      </c>
      <c r="E17" s="98">
        <v>86</v>
      </c>
      <c r="F17" s="99">
        <f t="shared" si="1"/>
        <v>220.51282051282053</v>
      </c>
      <c r="G17" s="99">
        <f t="shared" si="2"/>
        <v>382.22222222222223</v>
      </c>
    </row>
    <row r="18" spans="1:7">
      <c r="A18" s="102"/>
      <c r="B18" s="102" t="s">
        <v>164</v>
      </c>
      <c r="C18" s="103">
        <v>24.1</v>
      </c>
      <c r="D18" s="103">
        <v>32.200000000000003</v>
      </c>
      <c r="E18" s="103">
        <v>78.099999999999994</v>
      </c>
      <c r="F18" s="103">
        <f t="shared" si="1"/>
        <v>242.54658385093163</v>
      </c>
      <c r="G18" s="103">
        <f t="shared" si="2"/>
        <v>324.06639004149372</v>
      </c>
    </row>
    <row r="19" spans="1:7">
      <c r="A19" s="104"/>
      <c r="B19" s="104"/>
      <c r="C19" s="104"/>
      <c r="D19" s="104"/>
      <c r="E19" s="104"/>
      <c r="F19" s="104"/>
      <c r="G19" s="104"/>
    </row>
    <row r="20" spans="1:7">
      <c r="A20" s="105" t="s">
        <v>166</v>
      </c>
      <c r="B20" s="105"/>
      <c r="C20" s="105"/>
      <c r="D20" s="105"/>
      <c r="E20" s="105"/>
      <c r="F20" s="105"/>
      <c r="G20" s="105"/>
    </row>
  </sheetData>
  <mergeCells count="7">
    <mergeCell ref="A1:G1"/>
    <mergeCell ref="C2:D2"/>
    <mergeCell ref="F2:G2"/>
    <mergeCell ref="A3:B4"/>
    <mergeCell ref="C3:C4"/>
    <mergeCell ref="D3:F3"/>
    <mergeCell ref="G3:G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0"/>
  <sheetViews>
    <sheetView topLeftCell="A16" workbookViewId="0">
      <selection activeCell="N10" sqref="N10"/>
    </sheetView>
  </sheetViews>
  <sheetFormatPr defaultRowHeight="15"/>
  <sheetData>
    <row r="1" spans="1:10">
      <c r="A1" s="411" t="s">
        <v>167</v>
      </c>
      <c r="B1" s="411"/>
      <c r="C1" s="411"/>
      <c r="D1" s="411"/>
      <c r="E1" s="411"/>
      <c r="F1" s="411"/>
      <c r="G1" s="411"/>
      <c r="H1" s="411"/>
      <c r="I1" s="411"/>
      <c r="J1" s="106"/>
    </row>
    <row r="2" spans="1:10">
      <c r="A2" s="411"/>
      <c r="B2" s="411"/>
      <c r="C2" s="411"/>
      <c r="D2" s="411"/>
      <c r="E2" s="411"/>
      <c r="F2" s="411"/>
      <c r="G2" s="411"/>
      <c r="H2" s="411"/>
      <c r="I2" s="411"/>
      <c r="J2" s="106"/>
    </row>
    <row r="3" spans="1:10">
      <c r="A3" s="412" t="s">
        <v>168</v>
      </c>
      <c r="B3" s="412"/>
      <c r="C3" s="412"/>
      <c r="D3" s="412"/>
      <c r="E3" s="412"/>
      <c r="F3" s="412"/>
      <c r="G3" s="412"/>
      <c r="H3" s="107" t="s">
        <v>169</v>
      </c>
      <c r="I3" s="107" t="s">
        <v>169</v>
      </c>
      <c r="J3" s="107" t="s">
        <v>169</v>
      </c>
    </row>
    <row r="4" spans="1:10" ht="15.75" thickBot="1">
      <c r="A4" s="413"/>
      <c r="B4" s="413"/>
      <c r="C4" s="413"/>
      <c r="D4" s="413"/>
      <c r="E4" s="413"/>
      <c r="F4" s="413"/>
      <c r="G4" s="413"/>
      <c r="H4" s="108" t="s">
        <v>170</v>
      </c>
      <c r="I4" s="108" t="s">
        <v>171</v>
      </c>
      <c r="J4" s="108" t="s">
        <v>172</v>
      </c>
    </row>
    <row r="5" spans="1:10">
      <c r="A5" s="109"/>
      <c r="B5" s="110" t="s">
        <v>173</v>
      </c>
      <c r="C5" s="109"/>
      <c r="D5" s="109"/>
      <c r="E5" s="109"/>
      <c r="F5" s="109"/>
      <c r="G5" s="111"/>
      <c r="H5" s="112">
        <v>109.8</v>
      </c>
      <c r="I5" s="112">
        <v>101.8</v>
      </c>
      <c r="J5" s="112">
        <v>100.7</v>
      </c>
    </row>
    <row r="6" spans="1:10">
      <c r="A6" s="113" t="s">
        <v>174</v>
      </c>
      <c r="B6" s="113"/>
      <c r="C6" s="109"/>
      <c r="D6" s="109"/>
      <c r="E6" s="109"/>
      <c r="F6" s="114"/>
      <c r="G6" s="111"/>
      <c r="H6" s="112">
        <v>111.8</v>
      </c>
      <c r="I6" s="112">
        <v>104.2</v>
      </c>
      <c r="J6" s="112">
        <v>101.5</v>
      </c>
    </row>
    <row r="7" spans="1:10">
      <c r="A7" s="113"/>
      <c r="B7" s="109" t="s">
        <v>175</v>
      </c>
      <c r="C7" s="113"/>
      <c r="D7" s="109"/>
      <c r="E7" s="109"/>
      <c r="F7" s="114"/>
      <c r="G7" s="111"/>
      <c r="H7" s="115">
        <v>111.7</v>
      </c>
      <c r="I7" s="115">
        <v>104.3</v>
      </c>
      <c r="J7" s="115">
        <v>101.6</v>
      </c>
    </row>
    <row r="8" spans="1:10">
      <c r="A8" s="113"/>
      <c r="B8" s="113"/>
      <c r="C8" s="109" t="s">
        <v>176</v>
      </c>
      <c r="D8" s="109"/>
      <c r="E8" s="116"/>
      <c r="F8" s="114"/>
      <c r="G8" s="111"/>
      <c r="H8" s="115">
        <v>117.7</v>
      </c>
      <c r="I8" s="115">
        <v>103.3</v>
      </c>
      <c r="J8" s="115">
        <v>100.5</v>
      </c>
    </row>
    <row r="9" spans="1:10">
      <c r="A9" s="113"/>
      <c r="B9" s="113"/>
      <c r="C9" s="109" t="s">
        <v>177</v>
      </c>
      <c r="D9" s="117"/>
      <c r="E9" s="116"/>
      <c r="F9" s="114"/>
      <c r="G9" s="111"/>
      <c r="H9" s="115">
        <v>94</v>
      </c>
      <c r="I9" s="115">
        <v>101.7</v>
      </c>
      <c r="J9" s="115">
        <v>104.7</v>
      </c>
    </row>
    <row r="10" spans="1:10">
      <c r="A10" s="113"/>
      <c r="B10" s="113"/>
      <c r="C10" s="118" t="s">
        <v>178</v>
      </c>
      <c r="D10" s="117"/>
      <c r="E10" s="109"/>
      <c r="F10" s="109"/>
      <c r="G10" s="111"/>
      <c r="H10" s="115">
        <v>113.4</v>
      </c>
      <c r="I10" s="115">
        <v>106.3</v>
      </c>
      <c r="J10" s="115">
        <v>97.9</v>
      </c>
    </row>
    <row r="11" spans="1:10">
      <c r="A11" s="113"/>
      <c r="B11" s="113"/>
      <c r="C11" s="118" t="s">
        <v>179</v>
      </c>
      <c r="D11" s="117"/>
      <c r="E11" s="109"/>
      <c r="F11" s="109"/>
      <c r="G11" s="111"/>
      <c r="H11" s="115">
        <v>100.9</v>
      </c>
      <c r="I11" s="115">
        <v>99.4</v>
      </c>
      <c r="J11" s="115">
        <v>101.3</v>
      </c>
    </row>
    <row r="12" spans="1:10">
      <c r="A12" s="119"/>
      <c r="B12" s="119"/>
      <c r="C12" s="118" t="s">
        <v>180</v>
      </c>
      <c r="D12" s="117"/>
      <c r="E12" s="120"/>
      <c r="F12" s="120"/>
      <c r="G12" s="111"/>
      <c r="H12" s="115">
        <v>143.6</v>
      </c>
      <c r="I12" s="115">
        <v>104.9</v>
      </c>
      <c r="J12" s="115">
        <v>105.3</v>
      </c>
    </row>
    <row r="13" spans="1:10">
      <c r="A13" s="119"/>
      <c r="B13" s="119"/>
      <c r="C13" s="118" t="s">
        <v>181</v>
      </c>
      <c r="D13" s="117"/>
      <c r="E13" s="120"/>
      <c r="F13" s="120"/>
      <c r="G13" s="111"/>
      <c r="H13" s="115">
        <v>134.19999999999999</v>
      </c>
      <c r="I13" s="115">
        <v>119.4</v>
      </c>
      <c r="J13" s="115">
        <v>104</v>
      </c>
    </row>
    <row r="14" spans="1:10">
      <c r="A14" s="113"/>
      <c r="B14" s="113"/>
      <c r="C14" s="117" t="s">
        <v>182</v>
      </c>
      <c r="D14" s="117"/>
      <c r="E14" s="117"/>
      <c r="F14" s="117"/>
      <c r="G14" s="111"/>
      <c r="H14" s="121">
        <v>108.3</v>
      </c>
      <c r="I14" s="121">
        <v>101.8</v>
      </c>
      <c r="J14" s="121">
        <v>100</v>
      </c>
    </row>
    <row r="15" spans="1:10">
      <c r="A15" s="113"/>
      <c r="B15" s="113"/>
      <c r="C15" s="109" t="s">
        <v>183</v>
      </c>
      <c r="D15" s="117"/>
      <c r="E15" s="109"/>
      <c r="F15" s="109"/>
      <c r="G15" s="111"/>
      <c r="H15" s="115">
        <v>108.4</v>
      </c>
      <c r="I15" s="115">
        <v>99.6</v>
      </c>
      <c r="J15" s="115">
        <v>100.8</v>
      </c>
    </row>
    <row r="16" spans="1:10">
      <c r="A16" s="113"/>
      <c r="B16" s="109" t="s">
        <v>184</v>
      </c>
      <c r="C16" s="113"/>
      <c r="D16" s="117"/>
      <c r="E16" s="109"/>
      <c r="F16" s="109"/>
      <c r="G16" s="111"/>
      <c r="H16" s="115">
        <v>116.5</v>
      </c>
      <c r="I16" s="115">
        <v>100</v>
      </c>
      <c r="J16" s="115">
        <v>100</v>
      </c>
    </row>
    <row r="17" spans="1:20">
      <c r="A17" s="122" t="s">
        <v>185</v>
      </c>
      <c r="B17" s="113"/>
      <c r="C17" s="109"/>
      <c r="D17" s="117"/>
      <c r="E17" s="109"/>
      <c r="F17" s="109"/>
      <c r="G17" s="111"/>
      <c r="H17" s="112">
        <v>105</v>
      </c>
      <c r="I17" s="112">
        <v>100.3</v>
      </c>
      <c r="J17" s="112">
        <v>100.1</v>
      </c>
    </row>
    <row r="18" spans="1:20">
      <c r="A18" s="113"/>
      <c r="B18" s="109" t="s">
        <v>186</v>
      </c>
      <c r="C18" s="113"/>
      <c r="D18" s="117"/>
      <c r="E18" s="109"/>
      <c r="F18" s="109"/>
      <c r="G18" s="111"/>
      <c r="H18" s="115">
        <v>106.7</v>
      </c>
      <c r="I18" s="115">
        <v>100.6</v>
      </c>
      <c r="J18" s="115">
        <v>100.3</v>
      </c>
    </row>
    <row r="19" spans="1:20">
      <c r="A19" s="113"/>
      <c r="B19" s="109" t="s">
        <v>187</v>
      </c>
      <c r="C19" s="113"/>
      <c r="D19" s="117"/>
      <c r="E19" s="109"/>
      <c r="F19" s="109"/>
      <c r="G19" s="111"/>
      <c r="H19" s="115">
        <v>103.2</v>
      </c>
      <c r="I19" s="115">
        <v>100</v>
      </c>
      <c r="J19" s="115">
        <v>100</v>
      </c>
    </row>
    <row r="20" spans="1:20">
      <c r="A20" s="113" t="s">
        <v>188</v>
      </c>
      <c r="B20" s="113"/>
      <c r="C20" s="109"/>
      <c r="D20" s="117"/>
      <c r="E20" s="109"/>
      <c r="F20" s="109"/>
      <c r="G20" s="111"/>
      <c r="H20" s="112">
        <v>110.2</v>
      </c>
      <c r="I20" s="112">
        <v>100.8</v>
      </c>
      <c r="J20" s="112">
        <v>100.5</v>
      </c>
    </row>
    <row r="21" spans="1:20">
      <c r="A21" s="113"/>
      <c r="B21" s="109" t="s">
        <v>189</v>
      </c>
      <c r="C21" s="113"/>
      <c r="D21" s="117"/>
      <c r="E21" s="109"/>
      <c r="F21" s="109"/>
      <c r="G21" s="111"/>
      <c r="H21" s="115">
        <v>111.7</v>
      </c>
      <c r="I21" s="115">
        <v>100.7</v>
      </c>
      <c r="J21" s="115">
        <v>100.4</v>
      </c>
    </row>
    <row r="22" spans="1:20">
      <c r="A22" s="113"/>
      <c r="B22" s="113"/>
      <c r="C22" s="118" t="s">
        <v>190</v>
      </c>
      <c r="D22" s="117"/>
      <c r="E22" s="109"/>
      <c r="F22" s="120"/>
      <c r="G22" s="111"/>
      <c r="H22" s="115">
        <v>130.1</v>
      </c>
      <c r="I22" s="115">
        <v>101.7</v>
      </c>
      <c r="J22" s="115">
        <v>100.2</v>
      </c>
    </row>
    <row r="23" spans="1:20">
      <c r="A23" s="113"/>
      <c r="B23" s="113"/>
      <c r="C23" s="118" t="s">
        <v>191</v>
      </c>
      <c r="D23" s="117"/>
      <c r="E23" s="109"/>
      <c r="F23" s="109"/>
      <c r="G23" s="111"/>
      <c r="H23" s="115">
        <v>110.3</v>
      </c>
      <c r="I23" s="115">
        <v>100.7</v>
      </c>
      <c r="J23" s="115">
        <v>100.5</v>
      </c>
    </row>
    <row r="24" spans="1:20">
      <c r="A24" s="113"/>
      <c r="B24" s="113"/>
      <c r="C24" s="109" t="s">
        <v>192</v>
      </c>
      <c r="D24" s="117"/>
      <c r="E24" s="123"/>
      <c r="F24" s="109"/>
      <c r="G24" s="111"/>
      <c r="H24" s="115">
        <v>133.30000000000001</v>
      </c>
      <c r="I24" s="115">
        <v>100.1</v>
      </c>
      <c r="J24" s="115">
        <v>100.1</v>
      </c>
    </row>
    <row r="25" spans="1:20">
      <c r="A25" s="119"/>
      <c r="B25" s="109" t="s">
        <v>193</v>
      </c>
      <c r="C25" s="113"/>
      <c r="D25" s="117"/>
      <c r="E25" s="124"/>
      <c r="F25" s="120"/>
      <c r="G25" s="111"/>
      <c r="H25" s="115">
        <v>104.7</v>
      </c>
      <c r="I25" s="115">
        <v>100.9</v>
      </c>
      <c r="J25" s="115">
        <v>100.9</v>
      </c>
    </row>
    <row r="26" spans="1:20">
      <c r="A26" s="113" t="s">
        <v>194</v>
      </c>
      <c r="B26" s="113"/>
      <c r="C26" s="109"/>
      <c r="D26" s="117"/>
      <c r="E26" s="123"/>
      <c r="F26" s="109"/>
      <c r="G26" s="111"/>
      <c r="H26" s="112">
        <v>104.4</v>
      </c>
      <c r="I26" s="112">
        <v>101.8</v>
      </c>
      <c r="J26" s="112">
        <v>100</v>
      </c>
    </row>
    <row r="27" spans="1:20">
      <c r="A27" s="113"/>
      <c r="B27" s="118" t="s">
        <v>195</v>
      </c>
      <c r="C27" s="109"/>
      <c r="D27" s="117"/>
      <c r="E27" s="123"/>
      <c r="F27" s="109"/>
      <c r="G27" s="111"/>
      <c r="H27" s="115">
        <v>136.80000000000001</v>
      </c>
      <c r="I27" s="115">
        <v>100</v>
      </c>
      <c r="J27" s="115">
        <v>100</v>
      </c>
    </row>
    <row r="28" spans="1:20">
      <c r="A28" s="113"/>
      <c r="B28" s="118" t="s">
        <v>196</v>
      </c>
      <c r="C28" s="118"/>
      <c r="D28" s="117"/>
      <c r="E28" s="123"/>
      <c r="F28" s="109"/>
      <c r="G28" s="111"/>
      <c r="H28" s="115">
        <v>106.9</v>
      </c>
      <c r="I28" s="115">
        <v>99.9</v>
      </c>
      <c r="J28" s="115">
        <v>99.9</v>
      </c>
    </row>
    <row r="29" spans="1:20">
      <c r="A29" s="119"/>
      <c r="B29" s="118" t="s">
        <v>197</v>
      </c>
      <c r="C29" s="118"/>
      <c r="D29" s="109"/>
      <c r="E29" s="124"/>
      <c r="F29" s="120"/>
      <c r="G29" s="111"/>
      <c r="H29" s="115">
        <v>104.9</v>
      </c>
      <c r="I29" s="115">
        <v>104.9</v>
      </c>
      <c r="J29" s="115">
        <v>100</v>
      </c>
    </row>
    <row r="30" spans="1:20">
      <c r="A30" s="125"/>
      <c r="B30" s="126" t="s">
        <v>198</v>
      </c>
      <c r="C30" s="126"/>
      <c r="D30" s="127"/>
      <c r="E30" s="128"/>
      <c r="F30" s="129"/>
      <c r="G30" s="130"/>
      <c r="H30" s="131">
        <v>103.8</v>
      </c>
      <c r="I30" s="131">
        <v>100.4</v>
      </c>
      <c r="J30" s="131">
        <v>100</v>
      </c>
    </row>
    <row r="31" spans="1:20">
      <c r="K31" s="412" t="s">
        <v>168</v>
      </c>
      <c r="L31" s="412"/>
      <c r="M31" s="412"/>
      <c r="N31" s="412"/>
      <c r="O31" s="412"/>
      <c r="P31" s="412"/>
      <c r="Q31" s="412"/>
      <c r="R31" s="132" t="s">
        <v>169</v>
      </c>
      <c r="S31" s="132" t="s">
        <v>169</v>
      </c>
      <c r="T31" s="132" t="s">
        <v>169</v>
      </c>
    </row>
    <row r="32" spans="1:20" ht="15.75" thickBot="1">
      <c r="K32" s="413"/>
      <c r="L32" s="413"/>
      <c r="M32" s="413"/>
      <c r="N32" s="413"/>
      <c r="O32" s="413"/>
      <c r="P32" s="413"/>
      <c r="Q32" s="413"/>
      <c r="R32" s="133" t="s">
        <v>170</v>
      </c>
      <c r="S32" s="133" t="s">
        <v>171</v>
      </c>
      <c r="T32" s="133" t="s">
        <v>172</v>
      </c>
    </row>
    <row r="33" spans="11:20">
      <c r="K33" s="113" t="s">
        <v>199</v>
      </c>
      <c r="L33" s="113"/>
      <c r="M33" s="109"/>
      <c r="N33" s="109"/>
      <c r="O33" s="123"/>
      <c r="P33" s="109"/>
      <c r="Q33" s="111"/>
      <c r="R33" s="134">
        <v>113.9</v>
      </c>
      <c r="S33" s="134">
        <v>101.1</v>
      </c>
      <c r="T33" s="135">
        <v>100.3</v>
      </c>
    </row>
    <row r="34" spans="11:20">
      <c r="K34" s="113"/>
      <c r="L34" s="117" t="s">
        <v>200</v>
      </c>
      <c r="M34" s="136"/>
      <c r="N34" s="136"/>
      <c r="O34" s="136"/>
      <c r="P34" s="136"/>
      <c r="Q34" s="111"/>
      <c r="R34" s="137">
        <v>117</v>
      </c>
      <c r="S34" s="137">
        <v>101.1</v>
      </c>
      <c r="T34" s="138">
        <v>100.1</v>
      </c>
    </row>
    <row r="35" spans="11:20">
      <c r="K35" s="139"/>
      <c r="L35" s="140" t="s">
        <v>201</v>
      </c>
      <c r="M35" s="141"/>
      <c r="N35" s="142"/>
      <c r="O35" s="143"/>
      <c r="P35" s="141"/>
      <c r="Q35" s="111"/>
      <c r="R35" s="144">
        <v>115.4</v>
      </c>
      <c r="S35" s="144">
        <v>101.1</v>
      </c>
      <c r="T35" s="138">
        <v>100.4</v>
      </c>
    </row>
    <row r="36" spans="11:20">
      <c r="K36" s="113"/>
      <c r="L36" s="145" t="s">
        <v>202</v>
      </c>
      <c r="M36" s="109"/>
      <c r="N36" s="109"/>
      <c r="O36" s="123"/>
      <c r="P36" s="109"/>
      <c r="Q36" s="111"/>
      <c r="R36" s="144">
        <v>107.5</v>
      </c>
      <c r="S36" s="144">
        <v>100.1</v>
      </c>
      <c r="T36" s="138">
        <v>100.1</v>
      </c>
    </row>
    <row r="37" spans="11:20">
      <c r="K37" s="113"/>
      <c r="L37" s="145" t="s">
        <v>203</v>
      </c>
      <c r="M37" s="109"/>
      <c r="N37" s="117"/>
      <c r="O37" s="123"/>
      <c r="P37" s="109"/>
      <c r="Q37" s="111"/>
      <c r="R37" s="144">
        <v>107.9</v>
      </c>
      <c r="S37" s="144">
        <v>100.4</v>
      </c>
      <c r="T37" s="138">
        <v>100</v>
      </c>
    </row>
    <row r="38" spans="11:20">
      <c r="K38" s="113"/>
      <c r="L38" s="117" t="s">
        <v>204</v>
      </c>
      <c r="M38" s="136"/>
      <c r="N38" s="136"/>
      <c r="O38" s="136"/>
      <c r="P38" s="136"/>
      <c r="Q38" s="111"/>
      <c r="R38" s="137">
        <v>102.6</v>
      </c>
      <c r="S38" s="137">
        <v>100</v>
      </c>
      <c r="T38" s="138">
        <v>100</v>
      </c>
    </row>
    <row r="39" spans="11:20">
      <c r="K39" s="113"/>
      <c r="L39" s="117" t="s">
        <v>205</v>
      </c>
      <c r="M39" s="136"/>
      <c r="N39" s="136"/>
      <c r="O39" s="136"/>
      <c r="P39" s="136"/>
      <c r="Q39" s="111"/>
      <c r="R39" s="137">
        <v>110.7</v>
      </c>
      <c r="S39" s="137">
        <v>101.3</v>
      </c>
      <c r="T39" s="138">
        <v>100.7</v>
      </c>
    </row>
    <row r="40" spans="11:20">
      <c r="K40" s="113" t="s">
        <v>206</v>
      </c>
      <c r="L40" s="113"/>
      <c r="M40" s="109"/>
      <c r="N40" s="117"/>
      <c r="O40" s="123"/>
      <c r="P40" s="109"/>
      <c r="Q40" s="111"/>
      <c r="R40" s="146">
        <v>116.5</v>
      </c>
      <c r="S40" s="146">
        <v>100.6</v>
      </c>
      <c r="T40" s="147">
        <v>100.1</v>
      </c>
    </row>
    <row r="41" spans="11:20">
      <c r="K41" s="113"/>
      <c r="L41" s="109" t="s">
        <v>207</v>
      </c>
      <c r="M41" s="113"/>
      <c r="N41" s="117"/>
      <c r="O41" s="123"/>
      <c r="P41" s="109"/>
      <c r="Q41" s="111"/>
      <c r="R41" s="144">
        <v>115.7</v>
      </c>
      <c r="S41" s="144">
        <v>100.5</v>
      </c>
      <c r="T41" s="138">
        <v>100</v>
      </c>
    </row>
    <row r="42" spans="11:20">
      <c r="K42" s="113"/>
      <c r="L42" s="109" t="s">
        <v>208</v>
      </c>
      <c r="M42" s="109"/>
      <c r="N42" s="117"/>
      <c r="O42" s="124"/>
      <c r="P42" s="109"/>
      <c r="Q42" s="111"/>
      <c r="R42" s="144">
        <v>145.69999999999999</v>
      </c>
      <c r="S42" s="144">
        <v>118.6</v>
      </c>
      <c r="T42" s="138">
        <v>109.8</v>
      </c>
    </row>
    <row r="43" spans="11:20">
      <c r="K43" s="113"/>
      <c r="L43" s="109" t="s">
        <v>209</v>
      </c>
      <c r="M43" s="109"/>
      <c r="N43" s="117"/>
      <c r="O43" s="148"/>
      <c r="P43" s="109"/>
      <c r="Q43" s="111"/>
      <c r="R43" s="144">
        <v>117.5</v>
      </c>
      <c r="S43" s="144">
        <v>100</v>
      </c>
      <c r="T43" s="138">
        <v>100</v>
      </c>
    </row>
    <row r="44" spans="11:20">
      <c r="K44" s="113" t="s">
        <v>210</v>
      </c>
      <c r="L44" s="113"/>
      <c r="M44" s="109"/>
      <c r="N44" s="117"/>
      <c r="O44" s="149"/>
      <c r="P44" s="109"/>
      <c r="Q44" s="111"/>
      <c r="R44" s="146">
        <v>103</v>
      </c>
      <c r="S44" s="146">
        <v>100</v>
      </c>
      <c r="T44" s="147">
        <v>100</v>
      </c>
    </row>
    <row r="45" spans="11:20">
      <c r="K45" s="113"/>
      <c r="L45" s="109" t="s">
        <v>211</v>
      </c>
      <c r="M45" s="109"/>
      <c r="N45" s="117"/>
      <c r="O45" s="149"/>
      <c r="P45" s="109"/>
      <c r="Q45" s="111"/>
      <c r="R45" s="144">
        <v>119.3</v>
      </c>
      <c r="S45" s="144">
        <v>100</v>
      </c>
      <c r="T45" s="138">
        <v>100</v>
      </c>
    </row>
    <row r="46" spans="11:20">
      <c r="K46" s="113"/>
      <c r="L46" s="109" t="s">
        <v>212</v>
      </c>
      <c r="M46" s="109"/>
      <c r="N46" s="117"/>
      <c r="O46" s="149"/>
      <c r="P46" s="109"/>
      <c r="Q46" s="111"/>
      <c r="R46" s="144">
        <v>99.1</v>
      </c>
      <c r="S46" s="144">
        <v>100</v>
      </c>
      <c r="T46" s="138">
        <v>100</v>
      </c>
    </row>
    <row r="47" spans="11:20">
      <c r="K47" s="113"/>
      <c r="L47" s="109" t="s">
        <v>213</v>
      </c>
      <c r="M47" s="109"/>
      <c r="N47" s="117"/>
      <c r="O47" s="149"/>
      <c r="P47" s="109"/>
      <c r="Q47" s="111"/>
      <c r="R47" s="144">
        <v>103.7</v>
      </c>
      <c r="S47" s="144">
        <v>100</v>
      </c>
      <c r="T47" s="138">
        <v>100</v>
      </c>
    </row>
    <row r="48" spans="11:20">
      <c r="K48" s="113" t="s">
        <v>214</v>
      </c>
      <c r="L48" s="113"/>
      <c r="M48" s="109"/>
      <c r="N48" s="117"/>
      <c r="O48" s="149"/>
      <c r="P48" s="109"/>
      <c r="Q48" s="111"/>
      <c r="R48" s="146">
        <v>99.9</v>
      </c>
      <c r="S48" s="146">
        <v>100</v>
      </c>
      <c r="T48" s="147">
        <v>100</v>
      </c>
    </row>
    <row r="49" spans="11:20">
      <c r="K49" s="113" t="s">
        <v>215</v>
      </c>
      <c r="L49" s="113"/>
      <c r="M49" s="109"/>
      <c r="N49" s="109"/>
      <c r="O49" s="148"/>
      <c r="P49" s="109"/>
      <c r="Q49" s="111"/>
      <c r="R49" s="146">
        <v>104.9</v>
      </c>
      <c r="S49" s="146">
        <v>100.7</v>
      </c>
      <c r="T49" s="147">
        <v>100</v>
      </c>
    </row>
    <row r="50" spans="11:20">
      <c r="K50" s="113"/>
      <c r="L50" s="117" t="s">
        <v>216</v>
      </c>
      <c r="M50" s="136"/>
      <c r="N50" s="136"/>
      <c r="O50" s="136"/>
      <c r="P50" s="136"/>
      <c r="Q50" s="111"/>
      <c r="R50" s="137">
        <v>105.6</v>
      </c>
      <c r="S50" s="137">
        <v>100</v>
      </c>
      <c r="T50" s="138">
        <v>100</v>
      </c>
    </row>
    <row r="51" spans="11:20">
      <c r="K51" s="113"/>
      <c r="L51" s="109" t="s">
        <v>217</v>
      </c>
      <c r="M51" s="109"/>
      <c r="N51" s="117"/>
      <c r="O51" s="123"/>
      <c r="P51" s="109"/>
      <c r="Q51" s="111"/>
      <c r="R51" s="144">
        <v>111.4</v>
      </c>
      <c r="S51" s="144">
        <v>105.4</v>
      </c>
      <c r="T51" s="138">
        <v>100</v>
      </c>
    </row>
    <row r="52" spans="11:20">
      <c r="K52" s="113"/>
      <c r="L52" s="109" t="s">
        <v>218</v>
      </c>
      <c r="M52" s="109"/>
      <c r="N52" s="117"/>
      <c r="O52" s="123"/>
      <c r="P52" s="109"/>
      <c r="Q52" s="111"/>
      <c r="R52" s="144">
        <v>103.8</v>
      </c>
      <c r="S52" s="144">
        <v>100</v>
      </c>
      <c r="T52" s="138">
        <v>100</v>
      </c>
    </row>
    <row r="53" spans="11:20">
      <c r="K53" s="113" t="s">
        <v>219</v>
      </c>
      <c r="L53" s="113"/>
      <c r="M53" s="109"/>
      <c r="N53" s="117"/>
      <c r="O53" s="123"/>
      <c r="P53" s="109"/>
      <c r="Q53" s="111"/>
      <c r="R53" s="146">
        <v>111.7</v>
      </c>
      <c r="S53" s="146">
        <v>100</v>
      </c>
      <c r="T53" s="147">
        <v>100</v>
      </c>
    </row>
    <row r="54" spans="11:20">
      <c r="K54" s="113" t="s">
        <v>220</v>
      </c>
      <c r="L54" s="113"/>
      <c r="M54" s="109"/>
      <c r="N54" s="117"/>
      <c r="O54" s="123"/>
      <c r="P54" s="109"/>
      <c r="Q54" s="111"/>
      <c r="R54" s="146">
        <v>111.9</v>
      </c>
      <c r="S54" s="146">
        <v>102.1</v>
      </c>
      <c r="T54" s="147">
        <v>100.1</v>
      </c>
    </row>
    <row r="55" spans="11:20">
      <c r="K55" s="113"/>
      <c r="L55" s="109" t="s">
        <v>221</v>
      </c>
      <c r="M55" s="109"/>
      <c r="N55" s="117"/>
      <c r="O55" s="123"/>
      <c r="P55" s="109"/>
      <c r="Q55" s="111"/>
      <c r="R55" s="144">
        <v>110.3</v>
      </c>
      <c r="S55" s="144">
        <v>100.3</v>
      </c>
      <c r="T55" s="138">
        <v>100.3</v>
      </c>
    </row>
    <row r="56" spans="11:20">
      <c r="K56" s="113"/>
      <c r="L56" s="109" t="s">
        <v>222</v>
      </c>
      <c r="M56" s="109"/>
      <c r="N56" s="117"/>
      <c r="O56" s="149"/>
      <c r="P56" s="109"/>
      <c r="Q56" s="111"/>
      <c r="R56" s="144">
        <v>113</v>
      </c>
      <c r="S56" s="144">
        <v>103.5</v>
      </c>
      <c r="T56" s="138">
        <v>100</v>
      </c>
    </row>
    <row r="57" spans="11:20">
      <c r="K57" s="113" t="s">
        <v>223</v>
      </c>
      <c r="L57" s="113"/>
      <c r="M57" s="109"/>
      <c r="N57" s="117"/>
      <c r="O57" s="149"/>
      <c r="P57" s="109"/>
      <c r="Q57" s="111"/>
      <c r="R57" s="146">
        <v>116</v>
      </c>
      <c r="S57" s="146">
        <v>101.2</v>
      </c>
      <c r="T57" s="147">
        <v>100.2</v>
      </c>
    </row>
    <row r="58" spans="11:20">
      <c r="K58" s="113"/>
      <c r="L58" s="109" t="s">
        <v>224</v>
      </c>
      <c r="M58" s="109"/>
      <c r="N58" s="117"/>
      <c r="O58" s="149"/>
      <c r="P58" s="109"/>
      <c r="Q58" s="111"/>
      <c r="R58" s="144">
        <v>115.1</v>
      </c>
      <c r="S58" s="144">
        <v>101.1</v>
      </c>
      <c r="T58" s="138">
        <v>100.2</v>
      </c>
    </row>
    <row r="59" spans="11:20">
      <c r="K59" s="113"/>
      <c r="L59" s="109" t="s">
        <v>225</v>
      </c>
      <c r="M59" s="109"/>
      <c r="N59" s="117"/>
      <c r="O59" s="148"/>
      <c r="P59" s="109"/>
      <c r="Q59" s="111"/>
      <c r="R59" s="144">
        <v>127</v>
      </c>
      <c r="S59" s="144">
        <v>102.5</v>
      </c>
      <c r="T59" s="138">
        <v>100</v>
      </c>
    </row>
    <row r="60" spans="11:20">
      <c r="K60" s="150"/>
      <c r="L60" s="127" t="s">
        <v>226</v>
      </c>
      <c r="M60" s="127"/>
      <c r="N60" s="151"/>
      <c r="O60" s="152"/>
      <c r="P60" s="127"/>
      <c r="Q60" s="130"/>
      <c r="R60" s="153">
        <v>100</v>
      </c>
      <c r="S60" s="153">
        <v>100</v>
      </c>
      <c r="T60" s="154">
        <v>100</v>
      </c>
    </row>
  </sheetData>
  <mergeCells count="3">
    <mergeCell ref="A1:I2"/>
    <mergeCell ref="A3:G4"/>
    <mergeCell ref="K31:Q32"/>
  </mergeCells>
  <conditionalFormatting sqref="A6:F30">
    <cfRule type="cellIs" dxfId="6" priority="5" stopIfTrue="1" operator="lessThan">
      <formula>0.001</formula>
    </cfRule>
  </conditionalFormatting>
  <conditionalFormatting sqref="H6:J30">
    <cfRule type="cellIs" dxfId="5" priority="4" stopIfTrue="1" operator="lessThan">
      <formula>0.001</formula>
    </cfRule>
  </conditionalFormatting>
  <conditionalFormatting sqref="K33:P60 R33:R58 S33:S39 S41:S60">
    <cfRule type="cellIs" dxfId="4" priority="3" stopIfTrue="1" operator="lessThan">
      <formula>0.001</formula>
    </cfRule>
  </conditionalFormatting>
  <conditionalFormatting sqref="R33:R60">
    <cfRule type="cellIs" dxfId="3" priority="2" stopIfTrue="1" operator="lessThan">
      <formula>0.001</formula>
    </cfRule>
  </conditionalFormatting>
  <conditionalFormatting sqref="S33:S60">
    <cfRule type="cellIs" dxfId="2" priority="1" stopIfTrue="1" operator="lessThan">
      <formula>0.001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22</vt:i4>
      </vt:variant>
    </vt:vector>
  </HeadingPairs>
  <TitlesOfParts>
    <vt:vector size="22" baseType="lpstr">
      <vt:lpstr>TO1A-2</vt:lpstr>
      <vt:lpstr>TOSUM1302</vt:lpstr>
      <vt:lpstr>ONT-2012-2</vt:lpstr>
      <vt:lpstr>ZR-1-1</vt:lpstr>
      <vt:lpstr>AX-3CGP-2-ah3</vt:lpstr>
      <vt:lpstr>AX-3CGP-2-shap</vt:lpstr>
      <vt:lpstr>Niigmiin halamj</vt:lpstr>
      <vt:lpstr>daatgal2015-1</vt:lpstr>
      <vt:lpstr>CPI</vt:lpstr>
      <vt:lpstr>Une_02</vt:lpstr>
      <vt:lpstr>ХАА une</vt:lpstr>
      <vt:lpstr>HUMAN-hvn am</vt:lpstr>
      <vt:lpstr>HUMAN-mend</vt:lpstr>
      <vt:lpstr>HUMAN-h-ovchin</vt:lpstr>
      <vt:lpstr>AY12013-02-GOLNER</vt:lpstr>
      <vt:lpstr>AY12013-02-NB</vt:lpstr>
      <vt:lpstr>GEMT2013-2-2014sum</vt:lpstr>
      <vt:lpstr>GEMT2013-gemt2014</vt:lpstr>
      <vt:lpstr>ХАА-1</vt:lpstr>
      <vt:lpstr>ХАА-2</vt:lpstr>
      <vt:lpstr>teewer2013-1</vt:lpstr>
      <vt:lpstr>барилга танилц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2021-01-15T08:12:01Z</dcterms:created>
  <dcterms:modified xsi:type="dcterms:W3CDTF">2021-01-20T04:33:12Z</dcterms:modified>
</cp:coreProperties>
</file>