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bookViews>
    <workbookView xWindow="0" yWindow="0" windowWidth="20490" windowHeight="7740" firstSheet="1" activeTab="6"/>
  </bookViews>
  <sheets>
    <sheet name="Sheet1" sheetId="1" r:id="rId1"/>
    <sheet name="TOSUM1505" sheetId="2" r:id="rId2"/>
    <sheet name="ONT-2015-5" sheetId="3" r:id="rId3"/>
    <sheet name="bank" sheetId="4" r:id="rId4"/>
    <sheet name="HUMAN-hvnam" sheetId="5" r:id="rId5"/>
    <sheet name="HUMAN-emd" sheetId="6" r:id="rId6"/>
    <sheet name="HUMAN-h-ovchin" sheetId="7" r:id="rId7"/>
    <sheet name="Niigmiin halamj" sheetId="8" r:id="rId8"/>
    <sheet name="daatgal2015-nds2015" sheetId="9" r:id="rId9"/>
    <sheet name="daatgal2015-ndt15" sheetId="10" r:id="rId10"/>
    <sheet name="daatgal2015-nd2015" sheetId="11" r:id="rId11"/>
    <sheet name="CPI" sheetId="12" r:id="rId12"/>
    <sheet name="UNE_02" sheetId="13" r:id="rId13"/>
    <sheet name="ХАА-1" sheetId="14" r:id="rId14"/>
    <sheet name="ХАА-2" sheetId="15" r:id="rId15"/>
    <sheet name="ХАА-6" sheetId="16" r:id="rId16"/>
    <sheet name="AY12013-02-GOLNER" sheetId="17" r:id="rId17"/>
    <sheet name="AY12013-02-NB" sheetId="18" r:id="rId18"/>
    <sheet name="GEMT2015-2-GEMT2015" sheetId="19" r:id="rId19"/>
    <sheet name="GEMT2015-2-2015sum" sheetId="20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1" i="20" l="1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B21" i="20"/>
  <c r="D20" i="20"/>
  <c r="D19" i="20"/>
  <c r="C19" i="20" s="1"/>
  <c r="D18" i="20"/>
  <c r="C18" i="20"/>
  <c r="D17" i="20"/>
  <c r="C17" i="20" s="1"/>
  <c r="D16" i="20"/>
  <c r="C16" i="20"/>
  <c r="D15" i="20"/>
  <c r="C15" i="20" s="1"/>
  <c r="D14" i="20"/>
  <c r="C14" i="20"/>
  <c r="D13" i="20"/>
  <c r="C13" i="20" s="1"/>
  <c r="D12" i="20"/>
  <c r="C12" i="20"/>
  <c r="D11" i="20"/>
  <c r="C11" i="20" s="1"/>
  <c r="D10" i="20"/>
  <c r="C10" i="20"/>
  <c r="D9" i="20"/>
  <c r="C9" i="20" s="1"/>
  <c r="D8" i="20"/>
  <c r="C8" i="20"/>
  <c r="D7" i="20"/>
  <c r="C7" i="20" s="1"/>
  <c r="D6" i="20"/>
  <c r="C6" i="20"/>
  <c r="D5" i="20"/>
  <c r="D21" i="20" s="1"/>
  <c r="C21" i="20" s="1"/>
  <c r="E34" i="19"/>
  <c r="E33" i="19"/>
  <c r="E32" i="19"/>
  <c r="E31" i="19"/>
  <c r="E30" i="19"/>
  <c r="E29" i="19"/>
  <c r="E28" i="19"/>
  <c r="E27" i="19"/>
  <c r="E25" i="19"/>
  <c r="E24" i="19"/>
  <c r="E23" i="19"/>
  <c r="E22" i="19"/>
  <c r="E21" i="19"/>
  <c r="E18" i="19"/>
  <c r="E16" i="19"/>
  <c r="E15" i="19"/>
  <c r="E14" i="19"/>
  <c r="E13" i="19"/>
  <c r="E9" i="19"/>
  <c r="D6" i="19"/>
  <c r="D35" i="19" s="1"/>
  <c r="E35" i="19" s="1"/>
  <c r="C6" i="19"/>
  <c r="C35" i="19" s="1"/>
  <c r="E5" i="19"/>
  <c r="E15" i="18"/>
  <c r="E14" i="18"/>
  <c r="D13" i="18"/>
  <c r="D5" i="18" s="1"/>
  <c r="C13" i="18"/>
  <c r="E12" i="18"/>
  <c r="E11" i="18"/>
  <c r="E10" i="18"/>
  <c r="D9" i="18"/>
  <c r="E9" i="18" s="1"/>
  <c r="C9" i="18"/>
  <c r="E8" i="18"/>
  <c r="E7" i="18"/>
  <c r="D6" i="18"/>
  <c r="C6" i="18"/>
  <c r="E6" i="18" s="1"/>
  <c r="F22" i="17"/>
  <c r="F21" i="17"/>
  <c r="F20" i="17"/>
  <c r="F19" i="17"/>
  <c r="F16" i="17"/>
  <c r="F15" i="17"/>
  <c r="F14" i="17"/>
  <c r="F13" i="17"/>
  <c r="F12" i="17"/>
  <c r="F11" i="17"/>
  <c r="F10" i="17"/>
  <c r="F9" i="17"/>
  <c r="F8" i="17"/>
  <c r="F7" i="17"/>
  <c r="F6" i="17"/>
  <c r="F5" i="17"/>
  <c r="C5" i="20" l="1"/>
  <c r="E6" i="19"/>
  <c r="C5" i="18"/>
  <c r="E5" i="18" s="1"/>
  <c r="E13" i="18"/>
  <c r="G21" i="16"/>
  <c r="J21" i="16" s="1"/>
  <c r="F21" i="16"/>
  <c r="I21" i="16" s="1"/>
  <c r="C21" i="16"/>
  <c r="B21" i="16"/>
  <c r="J20" i="16"/>
  <c r="I20" i="16"/>
  <c r="J19" i="16"/>
  <c r="I19" i="16"/>
  <c r="J18" i="16"/>
  <c r="I18" i="16"/>
  <c r="J17" i="16"/>
  <c r="I17" i="16"/>
  <c r="J16" i="16"/>
  <c r="I16" i="16"/>
  <c r="J14" i="16"/>
  <c r="I14" i="16"/>
  <c r="J12" i="16"/>
  <c r="I12" i="16"/>
  <c r="J11" i="16"/>
  <c r="I11" i="16"/>
  <c r="J10" i="16"/>
  <c r="I10" i="16"/>
  <c r="J9" i="16"/>
  <c r="J8" i="16"/>
  <c r="I8" i="16"/>
  <c r="J7" i="16"/>
  <c r="I7" i="16"/>
  <c r="J6" i="16"/>
  <c r="I6" i="16"/>
  <c r="N21" i="15" l="1"/>
  <c r="M21" i="15"/>
  <c r="L21" i="15"/>
  <c r="K21" i="15"/>
  <c r="J21" i="15"/>
  <c r="H21" i="15"/>
  <c r="G21" i="15"/>
  <c r="F21" i="15"/>
  <c r="E21" i="15"/>
  <c r="D21" i="15"/>
  <c r="I20" i="15"/>
  <c r="C20" i="15"/>
  <c r="I19" i="15"/>
  <c r="C19" i="15"/>
  <c r="I18" i="15"/>
  <c r="C18" i="15"/>
  <c r="I17" i="15"/>
  <c r="C17" i="15"/>
  <c r="I16" i="15"/>
  <c r="C16" i="15"/>
  <c r="I15" i="15"/>
  <c r="C15" i="15"/>
  <c r="I14" i="15"/>
  <c r="C14" i="15"/>
  <c r="I13" i="15"/>
  <c r="C13" i="15"/>
  <c r="I12" i="15"/>
  <c r="C12" i="15"/>
  <c r="I11" i="15"/>
  <c r="C11" i="15"/>
  <c r="I10" i="15"/>
  <c r="C10" i="15"/>
  <c r="I9" i="15"/>
  <c r="C9" i="15"/>
  <c r="I8" i="15"/>
  <c r="C8" i="15"/>
  <c r="I7" i="15"/>
  <c r="C7" i="15"/>
  <c r="C21" i="15" s="1"/>
  <c r="I6" i="15"/>
  <c r="I21" i="15" s="1"/>
  <c r="C6" i="15"/>
  <c r="R21" i="14"/>
  <c r="Q21" i="14"/>
  <c r="P21" i="14"/>
  <c r="O21" i="14"/>
  <c r="N21" i="14"/>
  <c r="M21" i="14"/>
  <c r="L21" i="14"/>
  <c r="K21" i="14"/>
  <c r="J21" i="14"/>
  <c r="I21" i="14"/>
  <c r="G21" i="14" s="1"/>
  <c r="S21" i="14" s="1"/>
  <c r="H21" i="14"/>
  <c r="F21" i="14"/>
  <c r="E21" i="14"/>
  <c r="T21" i="14" s="1"/>
  <c r="D21" i="14"/>
  <c r="C21" i="14"/>
  <c r="B21" i="14"/>
  <c r="T20" i="14"/>
  <c r="M20" i="14"/>
  <c r="G20" i="14"/>
  <c r="S20" i="14" s="1"/>
  <c r="T19" i="14"/>
  <c r="M19" i="14"/>
  <c r="G19" i="14"/>
  <c r="S19" i="14" s="1"/>
  <c r="T18" i="14"/>
  <c r="M18" i="14"/>
  <c r="G18" i="14"/>
  <c r="S18" i="14" s="1"/>
  <c r="T17" i="14"/>
  <c r="M17" i="14"/>
  <c r="G17" i="14"/>
  <c r="S17" i="14" s="1"/>
  <c r="T16" i="14"/>
  <c r="M16" i="14"/>
  <c r="G16" i="14"/>
  <c r="S16" i="14" s="1"/>
  <c r="T15" i="14"/>
  <c r="M15" i="14"/>
  <c r="G15" i="14"/>
  <c r="S15" i="14" s="1"/>
  <c r="T14" i="14"/>
  <c r="M14" i="14"/>
  <c r="G14" i="14"/>
  <c r="S14" i="14" s="1"/>
  <c r="T13" i="14"/>
  <c r="M13" i="14"/>
  <c r="G13" i="14"/>
  <c r="S13" i="14" s="1"/>
  <c r="T12" i="14"/>
  <c r="M12" i="14"/>
  <c r="G12" i="14"/>
  <c r="S12" i="14" s="1"/>
  <c r="T11" i="14"/>
  <c r="M11" i="14"/>
  <c r="G11" i="14"/>
  <c r="S11" i="14" s="1"/>
  <c r="T10" i="14"/>
  <c r="M10" i="14"/>
  <c r="G10" i="14"/>
  <c r="S10" i="14" s="1"/>
  <c r="T9" i="14"/>
  <c r="M9" i="14"/>
  <c r="G9" i="14"/>
  <c r="S9" i="14" s="1"/>
  <c r="T8" i="14"/>
  <c r="M8" i="14"/>
  <c r="G8" i="14"/>
  <c r="S8" i="14" s="1"/>
  <c r="T7" i="14"/>
  <c r="M7" i="14"/>
  <c r="G7" i="14"/>
  <c r="S7" i="14" s="1"/>
  <c r="T6" i="14"/>
  <c r="M6" i="14"/>
  <c r="G6" i="14"/>
  <c r="S6" i="14" s="1"/>
  <c r="F21" i="11"/>
  <c r="G21" i="11" s="1"/>
  <c r="E21" i="11"/>
  <c r="D21" i="11"/>
  <c r="C21" i="11"/>
  <c r="B21" i="11"/>
  <c r="G20" i="11"/>
  <c r="D20" i="11"/>
  <c r="G19" i="11"/>
  <c r="D19" i="11"/>
  <c r="G18" i="11"/>
  <c r="D18" i="11"/>
  <c r="G17" i="11"/>
  <c r="D17" i="11"/>
  <c r="G16" i="11"/>
  <c r="D16" i="11"/>
  <c r="G15" i="11"/>
  <c r="D15" i="11"/>
  <c r="G14" i="11"/>
  <c r="D14" i="11"/>
  <c r="G13" i="11"/>
  <c r="D13" i="11"/>
  <c r="G12" i="11"/>
  <c r="D12" i="11"/>
  <c r="G11" i="11"/>
  <c r="D11" i="11"/>
  <c r="G10" i="11"/>
  <c r="D10" i="11"/>
  <c r="G9" i="11"/>
  <c r="D9" i="11"/>
  <c r="G8" i="11"/>
  <c r="D8" i="11"/>
  <c r="G7" i="11"/>
  <c r="D7" i="11"/>
  <c r="G6" i="11"/>
  <c r="D6" i="11"/>
  <c r="F14" i="10"/>
  <c r="F13" i="10"/>
  <c r="F12" i="10"/>
  <c r="F11" i="10"/>
  <c r="E9" i="10"/>
  <c r="F9" i="10" s="1"/>
  <c r="D9" i="10"/>
  <c r="C9" i="10"/>
  <c r="F8" i="10"/>
  <c r="F7" i="10"/>
  <c r="F6" i="10"/>
  <c r="F4" i="10"/>
  <c r="E4" i="10"/>
  <c r="D4" i="10"/>
  <c r="C4" i="10"/>
  <c r="G18" i="9"/>
  <c r="F18" i="9"/>
  <c r="G17" i="9"/>
  <c r="F17" i="9"/>
  <c r="G16" i="9"/>
  <c r="F16" i="9"/>
  <c r="G15" i="9"/>
  <c r="F15" i="9"/>
  <c r="G14" i="9"/>
  <c r="F14" i="9"/>
  <c r="F12" i="9"/>
  <c r="E12" i="9"/>
  <c r="D12" i="9"/>
  <c r="C12" i="9"/>
  <c r="G12" i="9" s="1"/>
  <c r="G11" i="9"/>
  <c r="F11" i="9"/>
  <c r="G10" i="9"/>
  <c r="F10" i="9"/>
  <c r="G9" i="9"/>
  <c r="F9" i="9"/>
  <c r="G8" i="9"/>
  <c r="F8" i="9"/>
  <c r="G7" i="9"/>
  <c r="F7" i="9"/>
  <c r="E5" i="9"/>
  <c r="G5" i="9" s="1"/>
  <c r="D5" i="9"/>
  <c r="C5" i="9"/>
  <c r="F5" i="9" l="1"/>
  <c r="E28" i="8" l="1"/>
  <c r="E13" i="8"/>
  <c r="D13" i="8"/>
  <c r="E7" i="8"/>
  <c r="D7" i="8"/>
  <c r="H22" i="7" l="1"/>
  <c r="F21" i="7"/>
  <c r="D20" i="7"/>
  <c r="J18" i="7"/>
  <c r="J17" i="7"/>
  <c r="I17" i="7"/>
  <c r="D17" i="7"/>
  <c r="J16" i="7"/>
  <c r="I16" i="7"/>
  <c r="F16" i="7"/>
  <c r="J15" i="7"/>
  <c r="I15" i="7"/>
  <c r="H15" i="7"/>
  <c r="I14" i="7"/>
  <c r="H14" i="7"/>
  <c r="J13" i="7"/>
  <c r="H13" i="7"/>
  <c r="J12" i="7"/>
  <c r="H12" i="7"/>
  <c r="F11" i="7"/>
  <c r="J10" i="7"/>
  <c r="I10" i="7"/>
  <c r="H10" i="7"/>
  <c r="J9" i="7"/>
  <c r="I9" i="7"/>
  <c r="H8" i="7"/>
  <c r="J7" i="7"/>
  <c r="I7" i="7"/>
  <c r="J6" i="7"/>
  <c r="J5" i="7"/>
  <c r="G5" i="7"/>
  <c r="H23" i="7" s="1"/>
  <c r="E5" i="7"/>
  <c r="F22" i="7" s="1"/>
  <c r="C5" i="7"/>
  <c r="D21" i="7" s="1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M20" i="5"/>
  <c r="L20" i="5"/>
  <c r="K20" i="5"/>
  <c r="J20" i="5"/>
  <c r="I20" i="5"/>
  <c r="H20" i="5"/>
  <c r="G20" i="5"/>
  <c r="F20" i="5"/>
  <c r="E20" i="5"/>
  <c r="D20" i="5"/>
  <c r="C20" i="5"/>
  <c r="B20" i="5"/>
  <c r="D6" i="7" l="1"/>
  <c r="D7" i="7"/>
  <c r="D9" i="7"/>
  <c r="H11" i="7"/>
  <c r="H16" i="7"/>
  <c r="F17" i="7"/>
  <c r="D18" i="7"/>
  <c r="D19" i="7"/>
  <c r="F20" i="7"/>
  <c r="H21" i="7"/>
  <c r="D23" i="7"/>
  <c r="F6" i="7"/>
  <c r="F7" i="7"/>
  <c r="D8" i="7"/>
  <c r="F9" i="7"/>
  <c r="D10" i="7"/>
  <c r="D12" i="7"/>
  <c r="D13" i="7"/>
  <c r="D14" i="7"/>
  <c r="D15" i="7"/>
  <c r="H17" i="7"/>
  <c r="F18" i="7"/>
  <c r="F19" i="7"/>
  <c r="H20" i="7"/>
  <c r="D22" i="7"/>
  <c r="F23" i="7"/>
  <c r="I5" i="7"/>
  <c r="H6" i="7"/>
  <c r="H7" i="7"/>
  <c r="F8" i="7"/>
  <c r="H9" i="7"/>
  <c r="F10" i="7"/>
  <c r="D11" i="7"/>
  <c r="F12" i="7"/>
  <c r="F13" i="7"/>
  <c r="F14" i="7"/>
  <c r="F15" i="7"/>
  <c r="D16" i="7"/>
  <c r="H18" i="7"/>
  <c r="H19" i="7"/>
  <c r="O13" i="4"/>
  <c r="P13" i="4" s="1"/>
  <c r="N13" i="4"/>
  <c r="P12" i="4"/>
  <c r="O12" i="4"/>
  <c r="N12" i="4"/>
  <c r="O11" i="4"/>
  <c r="P11" i="4" s="1"/>
  <c r="N11" i="4"/>
  <c r="O10" i="4"/>
  <c r="P10" i="4" s="1"/>
  <c r="N10" i="4"/>
  <c r="O9" i="4"/>
  <c r="P9" i="4" s="1"/>
  <c r="N9" i="4"/>
  <c r="P8" i="4"/>
  <c r="O8" i="4"/>
  <c r="N8" i="4"/>
  <c r="O7" i="4"/>
  <c r="P7" i="4" s="1"/>
  <c r="N7" i="4"/>
  <c r="O6" i="4"/>
  <c r="P6" i="4" s="1"/>
  <c r="N6" i="4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D5" i="3"/>
  <c r="F5" i="3" s="1"/>
  <c r="C5" i="3"/>
  <c r="B5" i="3"/>
  <c r="F22" i="2"/>
  <c r="G22" i="2" s="1"/>
  <c r="E22" i="2"/>
  <c r="D22" i="2"/>
  <c r="C22" i="2"/>
  <c r="B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F35" i="1"/>
  <c r="E35" i="1"/>
  <c r="F32" i="1"/>
  <c r="E32" i="1"/>
  <c r="F31" i="1"/>
  <c r="E31" i="1"/>
  <c r="F30" i="1"/>
  <c r="E30" i="1"/>
  <c r="E29" i="1"/>
  <c r="D29" i="1"/>
  <c r="C29" i="1"/>
  <c r="B29" i="1"/>
  <c r="F29" i="1" s="1"/>
  <c r="F28" i="1"/>
  <c r="F27" i="1"/>
  <c r="E27" i="1"/>
  <c r="F26" i="1"/>
  <c r="E26" i="1"/>
  <c r="D25" i="1"/>
  <c r="F25" i="1" s="1"/>
  <c r="C25" i="1"/>
  <c r="B25" i="1"/>
  <c r="F24" i="1"/>
  <c r="E24" i="1"/>
  <c r="F22" i="1"/>
  <c r="E22" i="1"/>
  <c r="F20" i="1"/>
  <c r="E20" i="1"/>
  <c r="F19" i="1"/>
  <c r="E19" i="1"/>
  <c r="F18" i="1"/>
  <c r="E18" i="1"/>
  <c r="D17" i="1"/>
  <c r="E17" i="1" s="1"/>
  <c r="C17" i="1"/>
  <c r="B17" i="1"/>
  <c r="F17" i="1" s="1"/>
  <c r="F16" i="1"/>
  <c r="E16" i="1"/>
  <c r="F15" i="1"/>
  <c r="E15" i="1"/>
  <c r="F13" i="1"/>
  <c r="E13" i="1"/>
  <c r="E12" i="1"/>
  <c r="F10" i="1"/>
  <c r="E10" i="1"/>
  <c r="F9" i="1"/>
  <c r="E9" i="1"/>
  <c r="D8" i="1"/>
  <c r="E8" i="1" s="1"/>
  <c r="C8" i="1"/>
  <c r="B8" i="1"/>
  <c r="B7" i="1" s="1"/>
  <c r="B6" i="1" s="1"/>
  <c r="B5" i="1" s="1"/>
  <c r="B34" i="1" s="1"/>
  <c r="B36" i="1" s="1"/>
  <c r="D7" i="1"/>
  <c r="F7" i="1" s="1"/>
  <c r="C7" i="1"/>
  <c r="C6" i="1" s="1"/>
  <c r="C5" i="1" s="1"/>
  <c r="C34" i="1" s="1"/>
  <c r="C36" i="1" s="1"/>
  <c r="D6" i="1"/>
  <c r="D5" i="1" s="1"/>
  <c r="H5" i="7" l="1"/>
  <c r="F5" i="7"/>
  <c r="D5" i="7"/>
  <c r="E5" i="3"/>
  <c r="F5" i="1"/>
  <c r="E5" i="1"/>
  <c r="D34" i="1"/>
  <c r="F8" i="1"/>
  <c r="F6" i="1"/>
  <c r="E7" i="1"/>
  <c r="E25" i="1"/>
  <c r="E6" i="1"/>
  <c r="E34" i="1" l="1"/>
  <c r="D36" i="1"/>
  <c r="F34" i="1"/>
  <c r="F36" i="1" l="1"/>
  <c r="E36" i="1"/>
</calcChain>
</file>

<file path=xl/sharedStrings.xml><?xml version="1.0" encoding="utf-8"?>
<sst xmlns="http://schemas.openxmlformats.org/spreadsheetml/2006/main" count="1011" uniqueCount="501">
  <si>
    <t>ÎÐÎÍ ÍÓÒÃÈÉÍ ÒªÑÂÈÉÍ ÎÐËÎÃÛÍ Ã¯ÉÖÝÒÃÝËÈÉÍ ÌÝÄÝÝ</t>
  </si>
  <si>
    <t xml:space="preserve">   2015.06.08</t>
  </si>
  <si>
    <t xml:space="preserve">        /ìÿí.òºã/</t>
  </si>
  <si>
    <t>¯ç¿¿ëýëò</t>
  </si>
  <si>
    <t>2014 îíû</t>
  </si>
  <si>
    <t>2015 îíû</t>
  </si>
  <si>
    <t xml:space="preserve"> 15/14</t>
  </si>
  <si>
    <t>ìºí ¿åä</t>
  </si>
  <si>
    <t>òºë</t>
  </si>
  <si>
    <t>ã¿éö</t>
  </si>
  <si>
    <t>õóâü</t>
  </si>
  <si>
    <t>Íèéò îðëîãî /òóñëàìæèéí ä¿í/</t>
  </si>
  <si>
    <t xml:space="preserve">  À.ÓÐÑÃÀË ÎÐËÎÃÎ</t>
  </si>
  <si>
    <t xml:space="preserve">   I.ÒÀÒÂÀÐÛÍ ÎÐËÎÃÎ </t>
  </si>
  <si>
    <t xml:space="preserve">   1.1 Õ¿í àìûí îðëîãûí àëáàí òàòâàð</t>
  </si>
  <si>
    <t xml:space="preserve">   1.1 Öàëèí õºëñ áîëîí ò¿¿íòýé àäèëòãàõ îðëîãûí òàòâàð </t>
  </si>
  <si>
    <t>Хувь хүний орлогын албан татварын буцаалт</t>
  </si>
  <si>
    <t xml:space="preserve">   1.2 Õóâèàðèà àæ àõóé ýðõýëñíèé                                    </t>
  </si>
  <si>
    <t xml:space="preserve">   1.3 Хөрөнгө борлуулсаны                                </t>
  </si>
  <si>
    <t xml:space="preserve">   1.4 Îðëîãûã íü òîäîðõîéëîõ áîëîìæã¿é      èðãýíèé  </t>
  </si>
  <si>
    <t xml:space="preserve">   1.5 Áóñàä òàòâàð</t>
  </si>
  <si>
    <t xml:space="preserve">  2.Хөрөнгийн òàòâàð/ҮХХболон буу/</t>
  </si>
  <si>
    <t xml:space="preserve">  3. Àâòî òýýâðèéí õýðýãñëèéí </t>
  </si>
  <si>
    <t xml:space="preserve">  4. Áóñàä  òàòâàð</t>
  </si>
  <si>
    <t xml:space="preserve">  4.1 Óëñûí òýìäýãòèéí</t>
  </si>
  <si>
    <t xml:space="preserve">  4.2 Àøèãò ìàëòìàë íººöèéí</t>
  </si>
  <si>
    <t xml:space="preserve">  4.3 Ãàçðûí òºëáºð</t>
  </si>
  <si>
    <t xml:space="preserve">  4.5 Àãíóóðûí íººöèéí</t>
  </si>
  <si>
    <t xml:space="preserve"> 4.6 Óñíû òºëáºð</t>
  </si>
  <si>
    <t xml:space="preserve"> 4.7 Ëèöåíöèéí òºëáºð</t>
  </si>
  <si>
    <t xml:space="preserve">  4.6.Áóñàä</t>
  </si>
  <si>
    <t>II.ÒÀÒÂÀÐÛÍ  ÁÓÑ ÎÐËÎÃÎ</t>
  </si>
  <si>
    <t xml:space="preserve">  2.1 Òºñºâò áàéãóóëëàãûí ººðèéí  îðëîãî </t>
  </si>
  <si>
    <t xml:space="preserve">  2.2 Áóñàä íýð çààãäààã¿é     </t>
  </si>
  <si>
    <t xml:space="preserve">   Á. ÕªÐªÍÃÈÉÍ ÎÐËÎÃÎ</t>
  </si>
  <si>
    <t>Â.ÒÓÑËÀÌÆÈÉÍ ÎÐËÎÃÎ</t>
  </si>
  <si>
    <t xml:space="preserve">   1.Óëñûí òºñâººñ àâñàí ñàíõ¿¿ãèéí äýìæëýã</t>
  </si>
  <si>
    <t xml:space="preserve">  Òóñãàé çîðèóëàëòûí øèëæ¿¿ëãýýñ ñàíõ¿¿æèõ</t>
  </si>
  <si>
    <t>Îðîí íóòãèéí õºãæëèéí íýãäñýí ñàíãèéí îðëîãûí øèëæ¿¿ëãýýñ ñàíõ¿¿æèõ</t>
  </si>
  <si>
    <t xml:space="preserve">   2. Àéìãààñ  àâñàí ñàíõ¿¿ãèéí äýìæëýã</t>
  </si>
  <si>
    <t xml:space="preserve">Îðîí íóòãèéí òºñâèéí îðëîãî /òóñëàìæèéí îðëîãî îðîîã¿é / </t>
  </si>
  <si>
    <t>Óëñûí òºñºâò òºâëºð¿¿ëæ  áàéãàà îðëîãî</t>
  </si>
  <si>
    <t xml:space="preserve">  Àéìãèéí íèéò îðëîãî </t>
  </si>
  <si>
    <t>ÒªÑÂÈÉÍ ÎÐËÎÃÛÍ ÒªËªÂËªÃªªÍÈÉ ÁÈÅËÝËÒ</t>
  </si>
  <si>
    <t xml:space="preserve">                                    /ìÿí.òºã/</t>
  </si>
  <si>
    <t>Ñóìä</t>
  </si>
  <si>
    <t xml:space="preserve"> Æèëèéí ýõíýýñ</t>
  </si>
  <si>
    <t>5- ð ñàð</t>
  </si>
  <si>
    <t>Äýëãýðöîãò</t>
  </si>
  <si>
    <t xml:space="preserve">Äýðýí </t>
  </si>
  <si>
    <t>Ãîâü-Óãòààë</t>
  </si>
  <si>
    <t>Öàãààíäýëãýð</t>
  </si>
  <si>
    <t>Áàÿíæàðãàëàí</t>
  </si>
  <si>
    <t>ªíäºðøèë</t>
  </si>
  <si>
    <t>Ãóðâàíñàéõàí</t>
  </si>
  <si>
    <t>ªëçèéò</t>
  </si>
  <si>
    <t>Õóëä</t>
  </si>
  <si>
    <t>Ëóóñ</t>
  </si>
  <si>
    <t>Äýëãýðõàíãàé</t>
  </si>
  <si>
    <t>Ñàéõàí-Îâîî</t>
  </si>
  <si>
    <t>Ýðäýíýäàëàé</t>
  </si>
  <si>
    <t>Ñàéíöàãààí</t>
  </si>
  <si>
    <t>Àäààöàã</t>
  </si>
  <si>
    <t>Äóíäãîâü</t>
  </si>
  <si>
    <t>Ä¿í</t>
  </si>
  <si>
    <t>ÎÐÎÍ ÍÓÒÃÈÉÍ ÒªÑÂÈÉÍ ÇÀÐËÀÃÛÍ Ã¯ÉÖÝÒÃÝË</t>
  </si>
  <si>
    <t>2015.06.08                                                                                         /ìÿí.òºã/</t>
  </si>
  <si>
    <t>2014 îíû ìºí ¿åä</t>
  </si>
  <si>
    <t xml:space="preserve">      2015 îíû </t>
  </si>
  <si>
    <t>15/14 õóâü</t>
  </si>
  <si>
    <t>Òºë</t>
  </si>
  <si>
    <t>Ã¿éö</t>
  </si>
  <si>
    <t>Îðîí íóòãèéí òºñâèéí áàéãóóëëàãûí çàðëàãûí ä¿í</t>
  </si>
  <si>
    <t xml:space="preserve">        -Цалин хөлс болон нэмэгдэл урамшил</t>
  </si>
  <si>
    <t xml:space="preserve">         -Àæèë îëãîã÷îîñ íèéãìèéí äààòãàëä òºëºõ øèìòãýë</t>
  </si>
  <si>
    <t xml:space="preserve">      -Байр ашиглалттай холбоотой тогтмол зардал</t>
  </si>
  <si>
    <t xml:space="preserve">       -Хангамж бараа материалын зардал</t>
  </si>
  <si>
    <t xml:space="preserve">       -Норматив зардал</t>
  </si>
  <si>
    <t xml:space="preserve">       -Эд хогшил урсгал засварын зардал</t>
  </si>
  <si>
    <t xml:space="preserve">      -Томилолтын зардал</t>
  </si>
  <si>
    <t xml:space="preserve">      -Бусдаар гүйцэтгүүлсэн ажил үйлчилгээний төлбөр хураамж</t>
  </si>
  <si>
    <t xml:space="preserve">      -Бараа үйлчилгээний бусад зардал</t>
  </si>
  <si>
    <t xml:space="preserve">      -Засгийн газрын дотоод шилжүүлэг</t>
  </si>
  <si>
    <t xml:space="preserve">        -Бусад урсгал шилжүүлэг</t>
  </si>
  <si>
    <t>Хөрөнгө оруулалт</t>
  </si>
  <si>
    <t xml:space="preserve">          Áàíêíû êàññûí îðëîãî, çàðëàãà, çýýë õàäãàëàìæèéí</t>
  </si>
  <si>
    <t xml:space="preserve">  ìýäýý</t>
  </si>
  <si>
    <t xml:space="preserve"> 2015-06-09                                                                                                                                 </t>
  </si>
  <si>
    <t xml:space="preserve"> /сая. òºã /</t>
  </si>
  <si>
    <t>ä/ä</t>
  </si>
  <si>
    <t>Ìîíãîë áàíê</t>
  </si>
  <si>
    <t xml:space="preserve">ÕÀÀÍ áàíê </t>
  </si>
  <si>
    <t>ÕÀÑ áàíê</t>
  </si>
  <si>
    <t>Капитал áàíê</t>
  </si>
  <si>
    <t>Төрийн банк</t>
  </si>
  <si>
    <t>Ä¯Í</t>
  </si>
  <si>
    <t xml:space="preserve"> 15/14 õóâü</t>
  </si>
  <si>
    <t>Îðëîãî</t>
  </si>
  <si>
    <t>Ìîíãîë áàíêíààñ àâñàí</t>
  </si>
  <si>
    <t>Öýâýð îðëîãî</t>
  </si>
  <si>
    <t>Çàðëàãà</t>
  </si>
  <si>
    <t>Ìîíãîë áàíêèíä ºãñºí</t>
  </si>
  <si>
    <t>Öýâýð çàðëàãà</t>
  </si>
  <si>
    <t>Çýýëèéí ºðèéí ¿ëäýãäýë</t>
  </si>
  <si>
    <t>¯¿íýýñ: õóãàöàà õýòýðñýí çýýë</t>
  </si>
  <si>
    <t>×àíàðã¿é çýýë</t>
  </si>
  <si>
    <t>Èðãýäèéí õóâèéí õàäãàëàìæèéí ¿ëäýãäýë</t>
  </si>
  <si>
    <t>Õ¯Í ÀÌÛÍ ÅÐÄÈÉÍ ÕªÄªËÃªªÍ, Õ¯¯ÕÄÈÉÍ ÝÍÄÝÃÄÝË</t>
  </si>
  <si>
    <t>2015.06.04</t>
  </si>
  <si>
    <t>ñóìä</t>
  </si>
  <si>
    <t>òºðñºí  эхийн тоо</t>
  </si>
  <si>
    <t>амьд òºðñºí  õ¿¿õýä</t>
  </si>
  <si>
    <t>Á¿õ íàñ   áàðàëò</t>
  </si>
  <si>
    <t xml:space="preserve">¿¿íýýñ ýìíýëýãò </t>
  </si>
  <si>
    <t>0-1 íàñíû  õ¿¿õäèéí  ýíäýãäýë</t>
  </si>
  <si>
    <t>1-5 íàñíû  õ¿¿õäèéí  ýíäýãäýë</t>
  </si>
  <si>
    <t>Äýðýí</t>
  </si>
  <si>
    <t>ÝÐ¯¯Ë ÌÝÍÄÈÉÍ ¯ÉË ÀÆÈËËÀÃÀÀÍÛ ¯Ç¯¯ËÝËÒ¯¯Ä</t>
  </si>
  <si>
    <t xml:space="preserve">    Õýâòýæ</t>
  </si>
  <si>
    <t xml:space="preserve">  Õàëäâàðò </t>
  </si>
  <si>
    <t xml:space="preserve">                       ¿¿íýýñ /çàðèì ¿ç¿¿ëýëòýýð/</t>
  </si>
  <si>
    <t xml:space="preserve">  ýì÷ë¿¿ëñýí</t>
  </si>
  <si>
    <t xml:space="preserve">  Á¿ãä ¿çëýã</t>
  </si>
  <si>
    <t xml:space="preserve">    ºâ÷èí</t>
  </si>
  <si>
    <t>ñ¿ðüåý</t>
  </si>
  <si>
    <t xml:space="preserve">   âèðóñò</t>
  </si>
  <si>
    <t xml:space="preserve">   òýìá¿¿</t>
  </si>
  <si>
    <t>òðèõîìîíèàç</t>
  </si>
  <si>
    <t xml:space="preserve">   õ¿íèé òîî</t>
  </si>
  <si>
    <t xml:space="preserve">     á¿ãä</t>
  </si>
  <si>
    <t xml:space="preserve">  ãåïàòèò</t>
  </si>
  <si>
    <t>Äö</t>
  </si>
  <si>
    <t>Äí</t>
  </si>
  <si>
    <t>Ãó</t>
  </si>
  <si>
    <t>Öä</t>
  </si>
  <si>
    <t>Áæ</t>
  </si>
  <si>
    <t>ªø</t>
  </si>
  <si>
    <t>Ãñ</t>
  </si>
  <si>
    <t>ªò</t>
  </si>
  <si>
    <t>Õä</t>
  </si>
  <si>
    <t>Ëñ</t>
  </si>
  <si>
    <t>Äõ</t>
  </si>
  <si>
    <t>Ñî</t>
  </si>
  <si>
    <t>Ýä</t>
  </si>
  <si>
    <t>Àä</t>
  </si>
  <si>
    <t>Сц</t>
  </si>
  <si>
    <t>Мд</t>
  </si>
  <si>
    <t>Эб</t>
  </si>
  <si>
    <t>ÌÓÝ òºâ</t>
  </si>
  <si>
    <t>Халдварт өвчнөөр өвчлөгчдийн тоо, эзлэх хувь онуудаар</t>
  </si>
  <si>
    <t>2013 оны Y сар</t>
  </si>
  <si>
    <t>2014 оны Y сар</t>
  </si>
  <si>
    <t>2015 оны Y сар</t>
  </si>
  <si>
    <r>
      <rPr>
        <u/>
        <sz val="10"/>
        <color indexed="8"/>
        <rFont val="Arial Mon"/>
        <family val="2"/>
      </rPr>
      <t>2015 он</t>
    </r>
    <r>
      <rPr>
        <sz val="10"/>
        <color indexed="8"/>
        <rFont val="Arial Mon"/>
        <family val="2"/>
      </rPr>
      <t xml:space="preserve">         2014 он</t>
    </r>
  </si>
  <si>
    <r>
      <rPr>
        <u/>
        <sz val="10"/>
        <color indexed="8"/>
        <rFont val="Arial Mon"/>
        <family val="2"/>
      </rPr>
      <t>2015 он</t>
    </r>
    <r>
      <rPr>
        <sz val="10"/>
        <color indexed="8"/>
        <rFont val="Arial Mon"/>
        <family val="2"/>
      </rPr>
      <t xml:space="preserve">        2013он</t>
    </r>
  </si>
  <si>
    <t>тоо</t>
  </si>
  <si>
    <t>хувийн жин</t>
  </si>
  <si>
    <t>БҮГД  / TOTAL/</t>
  </si>
  <si>
    <t>ҮҮНЭЭС</t>
  </si>
  <si>
    <t xml:space="preserve">Вируст гепатит                          </t>
  </si>
  <si>
    <t>Гонококкт халдвар</t>
  </si>
  <si>
    <t>Гар хөл амны өвчин</t>
  </si>
  <si>
    <t xml:space="preserve">Гахай хавдар                         </t>
  </si>
  <si>
    <t xml:space="preserve">Салхин цэцэг                          </t>
  </si>
  <si>
    <t xml:space="preserve">Сальмоналлоёз                        </t>
  </si>
  <si>
    <t>Улаанууд</t>
  </si>
  <si>
    <t>Агааргүйтэнт үжил</t>
  </si>
  <si>
    <t xml:space="preserve">Елом                                             </t>
  </si>
  <si>
    <t xml:space="preserve">Сүрьеэ                                   </t>
  </si>
  <si>
    <t xml:space="preserve">Тэмбүү                                   </t>
  </si>
  <si>
    <t>Трихомониаз</t>
  </si>
  <si>
    <t xml:space="preserve">Бруцеллёз                  </t>
  </si>
  <si>
    <t>Цусан суулга</t>
  </si>
  <si>
    <t>Улаан эсэргэнэ</t>
  </si>
  <si>
    <t>Бактерийн гаралтай хоолны хордлого</t>
  </si>
  <si>
    <t>Улаан бурхан</t>
  </si>
  <si>
    <t>Менингококкт халдвар</t>
  </si>
  <si>
    <t>НИЙГМИЙН ХАЛАМЖИЙН САНГИЙН ҮЗҮҮЛЭЛТ               сая.төг</t>
  </si>
  <si>
    <t xml:space="preserve">                                     2015.06.08</t>
  </si>
  <si>
    <t>Үзүүлэлт</t>
  </si>
  <si>
    <t>2015 он I-Y сар</t>
  </si>
  <si>
    <t>Хүн тоо</t>
  </si>
  <si>
    <t>сая.  төг</t>
  </si>
  <si>
    <t xml:space="preserve">                                                                                    Санхүүжилт                                                                                 1622.3                                                                              </t>
  </si>
  <si>
    <t>Халамжийн сан</t>
  </si>
  <si>
    <t>1. Халамжийн тэтгэвэр</t>
  </si>
  <si>
    <t>2. Халамжийн тэтгэмж</t>
  </si>
  <si>
    <t xml:space="preserve">3 хүртэлх насны ихэр хүүхдэд жилд 1 удаа </t>
  </si>
  <si>
    <t>Байнгын асаргаа шаардлагатай иргэнд улиралд 1 удаа</t>
  </si>
  <si>
    <t>3 ба түүнээс дээш тооны хүүхэдтэй өрх толгойлсон эх, эцэгт жилд 1 удаа</t>
  </si>
  <si>
    <t>18 нас хүрээгүй байхдаа бүтэн өнчин болсон 18-24 насны иргэн</t>
  </si>
  <si>
    <t>Гэнэтийн аюулгүйн улмаас орон гэргүй болсон өрхөд 1 удаа</t>
  </si>
  <si>
    <t>3. Амжиргааг дэмжих нөхцөлт мөнгөн тэтгэмж</t>
  </si>
  <si>
    <t>Байнгын асаргаа шаардлагатай</t>
  </si>
  <si>
    <t>Ахмад настныг асарч байгаа иргэдэд олгох тэтгэмж</t>
  </si>
  <si>
    <t>Хөгжлийн бэрхшээлтэй иргэнийг асарч байгаа иргэнд олгох тэтгэмж</t>
  </si>
  <si>
    <t>Хөгжлийн бэрхшээлтэй хүүхдийг асарч байгаа иргэнд олгох тэтгэмж</t>
  </si>
  <si>
    <t>Бүтэн өнчин хүүхэд асран хамгаалж харгалзан дэмжигчид</t>
  </si>
  <si>
    <t>Гэр бүлийн хуулийн тухай хуулийн 25.5-д заасан хүүхдийг гэр бүлдээ авч асран хамгаалж байгаа</t>
  </si>
  <si>
    <t>Хүүхэд төрөл садангүй ганц бие ахмад настны  гэр бүлдээ асран хамгаалж байгаа өрх</t>
  </si>
  <si>
    <t>Хүүхэд төрөл садангүй ганц бие ХБ иргэнийг гэр бүлдээ асран хамгаалж байгаа өрх</t>
  </si>
  <si>
    <t>4. Олон нийтийн оролцоонд түшиглэсэн халамжийн үйлчилгээ</t>
  </si>
  <si>
    <t>5. Ахмад настай иргэдийн хөнгөлөлт тусламж</t>
  </si>
  <si>
    <t>6.ХБ иргэнийг гэр бүлдээ авч асран хамгаалж байгаа</t>
  </si>
  <si>
    <t>Улсын төсвөөс</t>
  </si>
  <si>
    <t>1. Жирэмсэн болон хөхүүл хүүхэдтэй эхчүүдийн мөнгөн тэтгэмж</t>
  </si>
  <si>
    <t>2. Алдарт эхийн одонтой эхчүүдэд олгосон тусламж</t>
  </si>
  <si>
    <t>3. Алдар цолтой ахмадуудад олгосон хөнгөлөлт тусламж</t>
  </si>
  <si>
    <t>4. Хүний хөгжил сан</t>
  </si>
  <si>
    <t>Дүн</t>
  </si>
  <si>
    <t>ÍÈÉÃÌÈÉÍ ÄÀÀÒÃÀËÛÍ ÑÀÍÃÈÉÍ ÎÐËÎÃÎ, ÇÀÐËÀÃÀ /ñàÿ.òºã/</t>
  </si>
  <si>
    <t>2014 оны                   Y сар</t>
  </si>
  <si>
    <r>
      <rPr>
        <u/>
        <sz val="10"/>
        <color theme="1"/>
        <rFont val="Arial Mon"/>
        <family val="2"/>
      </rPr>
      <t xml:space="preserve">2015   Y </t>
    </r>
    <r>
      <rPr>
        <sz val="10"/>
        <color theme="1"/>
        <rFont val="Arial Mon"/>
        <family val="2"/>
      </rPr>
      <t>2014   Y хувь</t>
    </r>
  </si>
  <si>
    <t>Төлөвлөгөө</t>
  </si>
  <si>
    <t>Гүйцэтгэл</t>
  </si>
  <si>
    <t>Хувь</t>
  </si>
  <si>
    <t>Íèéãìèéí äààòãàëûí ñàíãèéí îðëîãî</t>
  </si>
  <si>
    <t>¯¿íýýñ</t>
  </si>
  <si>
    <t>Òýòãýâðèéí äààòãàëûí ñàíãèéí</t>
  </si>
  <si>
    <t>Òýòãýìæèéí äààòãàëûí ñàíãèéí</t>
  </si>
  <si>
    <t>Ýð¿¿ë ìýíäèéí äààòãàëûí ñàíãèéí</t>
  </si>
  <si>
    <t>¯ÎÌØª*-íèé äààòãàëûí ñàíãèéí</t>
  </si>
  <si>
    <t>Àæèëã¿éäëèéí äààòãàëûí ñàíãèéí</t>
  </si>
  <si>
    <t>Íèéãìèéí äààòãàëûí ñàíãèéí çàðëàãà</t>
  </si>
  <si>
    <t>Òàéëáàð: *¯éëäâýðëýëèéí îñîë, ìýðãýæëýýñ øàëòãààëàõ ºâ÷íèé äààòãàë</t>
  </si>
  <si>
    <t>ÍÈÉÃÌÈÉÍ ÄÀÀÒÃÀËÄ ÇÀÀÂÀË ÄÀÀÒÃÓÓËÀÃ×ÈÉÍ ÒÎÎ, ÎËÃÎÑÎÍ ÒÝÒÃÝÂÝÐÈÉÍ ÕÝÌÆÝÝ</t>
  </si>
  <si>
    <t>Үзүүлэлтүүд</t>
  </si>
  <si>
    <t>2013 оны       Y сар</t>
  </si>
  <si>
    <t>2014 оны       Y сар</t>
  </si>
  <si>
    <t>2015 оны       Y сар</t>
  </si>
  <si>
    <r>
      <rPr>
        <u/>
        <sz val="10"/>
        <color theme="1"/>
        <rFont val="Arial Mon"/>
        <family val="2"/>
      </rPr>
      <t>2015  Y</t>
    </r>
    <r>
      <rPr>
        <sz val="10"/>
        <color theme="1"/>
        <rFont val="Arial Mon"/>
        <family val="2"/>
      </rPr>
      <t xml:space="preserve">     2014 Y  хувь</t>
    </r>
  </si>
  <si>
    <t>Çààâàë äààòãóóëàã÷èéí òîî</t>
  </si>
  <si>
    <t>¯¿íýýñ:</t>
  </si>
  <si>
    <t>Àæ àõóé íýãæ, áàéãóóëëàãà</t>
  </si>
  <si>
    <t>Òºñºâò áàéãóóëëàãà</t>
  </si>
  <si>
    <t xml:space="preserve">Ñàéí äóðûí </t>
  </si>
  <si>
    <t>Îëãîñîí òýòãýâýð, ñàÿ.òºã</t>
  </si>
  <si>
    <t xml:space="preserve">ªíäºð íàñòíû </t>
  </si>
  <si>
    <t>Õºãæëèéí áýðõøýýëòýé èðãýäèéí</t>
  </si>
  <si>
    <t>Òýæýýã÷ýý àëäñàíû</t>
  </si>
  <si>
    <t>Öýðãèéí</t>
  </si>
  <si>
    <t>ÍÈÉÃÌÈÉÍ ÄÀÀÒÃÀËÛÍ ØÈÌÒÃÝËÈÉÍ ÎÐËÎÃÎ, ÒÝÒÃÝÂÝÐÈÉÍ ÑÀÍÕ¯¯ÆÈËÒ</t>
  </si>
  <si>
    <t xml:space="preserve">   2015.06.04</t>
  </si>
  <si>
    <t>ìÿí.òºã</t>
  </si>
  <si>
    <t xml:space="preserve">Í.Ä.Øèìòãýëèéí îðëîãî </t>
  </si>
  <si>
    <t>Òýòãýâýðèéí ñàíõ¿¿æèëò</t>
  </si>
  <si>
    <t>îëãîõ</t>
  </si>
  <si>
    <t>îëãîñîí</t>
  </si>
  <si>
    <t xml:space="preserve"> ÀÉÌÃÈÉÍ ÕÝÐÝÃËÝÝÍÈÉ ¯ÍÈÉÍ ÈÍÄÅÊÑ</t>
  </si>
  <si>
    <t>Áàðààíû á¿ëãýýð</t>
  </si>
  <si>
    <t>2015-05</t>
  </si>
  <si>
    <t>2014-05</t>
  </si>
  <si>
    <t>2014-12</t>
  </si>
  <si>
    <t>2015-04</t>
  </si>
  <si>
    <t>ÅÐªÍÕÈÉ ÈÍÄÅÊÑ</t>
  </si>
  <si>
    <t>01.   ÕYÍÑÍÈÉ ÁÀÐÀÀ, ÑÎÃÒÓÓÐÓÓËÀÕ ÁÓÑ ÓÍÄÀÀ</t>
  </si>
  <si>
    <t>01.1 ÕYÍÑÍÈÉ ÁÀÐÀÀ</t>
  </si>
  <si>
    <t>01.1.1  ÒÀËÕ, ÃÓÐÈË, ÁÓÄÀÀ</t>
  </si>
  <si>
    <t>01.1.2  ÌÀÕ, ÌÀÕÀÍ ÁYÒÝÝÃÄÝÕYYÍ</t>
  </si>
  <si>
    <t>01.1.4  ÑYY, ÑYYÍ ÁYÒÝÝÃÄÝÕYYÍ, ªÍÄªÃ</t>
  </si>
  <si>
    <t>01.1.5  ÒªÐªË ÁYÐÈÉÍ ªªÕ, ÒÎÑ</t>
  </si>
  <si>
    <t>01.1.6  ÆÈÌÑ, ÆÈÌÑÃÝÍÝ</t>
  </si>
  <si>
    <t>01.1.7  ÕYÍÑÍÈÉ ÍÎÃÎÎ</t>
  </si>
  <si>
    <t>01.1.8  ÑÀÀÕÀÐ, ÆÈÌÑÍÈÉ ×ÀÍÀÌÀË, ÇªÃÈÉÍ ÁÀË, ×ÈÕÝÐ</t>
  </si>
  <si>
    <t>01.1.9  ÕYÍÑÍÈÉ ÁÓÑÀÄ ÁYÒÝÝÃÄÝÕYYÍ</t>
  </si>
  <si>
    <t>01.2 ÑÎÃÒÓÓÐÓÓËÀÕ ÁÓÑ ÓÍÄÀÀ</t>
  </si>
  <si>
    <t>02.   ÑÎÃÒÓÓÐÓÓËÀÕ ÓÍÄÀÀ, ÒÀÌÕÈ, ÌÀÍÑÓÓÐÓÓËÀÕ ÁÎÄÈÑ</t>
  </si>
  <si>
    <t>02.1 ÑÎÃÒÓÓÐÓÓËÀÕ ÓÍÄÀÀ</t>
  </si>
  <si>
    <t>02.2 ÒÀÌÕÈ</t>
  </si>
  <si>
    <t>03.    ÕÓÂÖÀÑ, ÁªÑ ÁÀÐÀÀ, ÃÓÒÀË</t>
  </si>
  <si>
    <t>03.1   ÕÓÂÖÀÑ, ÁªÑ ÁÀÐÀÀ</t>
  </si>
  <si>
    <t>03.1.1  ÕªÂªÍ, ÁªÑ ÁÀÐÀÀ</t>
  </si>
  <si>
    <t>03.1.2  ÁYÕ ÒªÐËÈÉÍ ÕÓÂÖÀÑ</t>
  </si>
  <si>
    <t>03.1.3  ÆÈÆÈÃ ÝÄËÝË, ÕÝÐÝÃÑÝË</t>
  </si>
  <si>
    <t>03.2  ÃÓÒÀË</t>
  </si>
  <si>
    <t>04.    ÎÐÎÍ ÑÓÓÖ, ÓÑ, ÖÀÕÈËÃÀÀÍ, ÕÈÉÍ ÁÎËÎÍ ÁÓÑÀÄ ÒYËØ</t>
  </si>
  <si>
    <t>04.1  ОРОН СУУЦНЫ БОДИТ ТYРЭЭС</t>
  </si>
  <si>
    <t>04.2  ÎÐÎÍ ÑÓÓÖÍÛ ÒÅÕÍÈÊÈÉÍ ÁÎËÎÍ ÇÀÑÂÀÐÛÍ YÉË×ÈËÃÝÝ</t>
  </si>
  <si>
    <t>04.3  ÓÑÀÍ ÕÀÍÃÀÌÆ ÁÎËÎÍ ÎÐÎÍ ÑÓÓÖÍÛ ÁÓÑÀÄ YÉË×ÈËÃÝÝ</t>
  </si>
  <si>
    <t>04.4  ÖÀÕÈËÃÀÀÍ, ÕÈÉÍ ÁÎËÎÍ ÁÓÑÀÄ ÒYËØ</t>
  </si>
  <si>
    <t>05.    ÃÝÐ ÀÕÓÉÍ ÒÀÂÈËÃÀ, ÃÝÐ ÀÕÓÉÍ ÁÀÐÀÀ</t>
  </si>
  <si>
    <t>05.1  ÃÝÐ ÀÕÓÉÍ ÒÀÂÈËÃÀ, ÕÝÐÝÃÑÝË, ÕÈÂÑ ÁÎËÎÍ ØÀËÍÛ ÁÓÑÀÄ ÄÝÂÑÃÝÐ</t>
  </si>
  <si>
    <t>05.2  ÃÝÐ ÀÕÓÉÍ Î¨ÌÎË, ÍÝÕÌÝË ÝÄËÝË</t>
  </si>
  <si>
    <t>05.3  ÃÝÐ ÀÕÓÉÍ ÖÀÕÈËÃÀÀÍ ÁÀÐÀÀ</t>
  </si>
  <si>
    <t>05.4  ÃÝÐ ÀÕÓÉÍ ØÈËÝÍ ÝÄËÝË, ÑÀÂ ÑÓÓËÃÀ</t>
  </si>
  <si>
    <t>05.5  ÃÝÐ ÀÕÓÉ, ÖÝÖÝÐËÝÃÈÉÍ ÇÎÐÈÓËÀËÒÒÀÉ ÕªÄªËÌªÐÈÉÍ ÁÀÃÀÆ ÕÝÐÝÃÑÝË</t>
  </si>
  <si>
    <t>05.6  ÃÝÐ ÀÕÓÉÍ ÖÝÂÝÐËÝÃÝÝÍÈÉ ÁÎËÎÍ ÁÓÑÀÄ ÆÈÆÈÃ ÁÀÐÀÀ, ÃÝÐÈÉÍ YÉË×ÈËÃÝÝ</t>
  </si>
  <si>
    <t>06.    ÝÌ, ÒÀÐÈÀ, ÝÌÍÝËÃÈÉÍ YÉË×ÈËÃÝÝ</t>
  </si>
  <si>
    <t>06.1  ÝÌ, ÒÀÐÈÀ, ÝÌÍÝËÃÈÉÍ ÕÝÐÝÃÑÝË</t>
  </si>
  <si>
    <t>06.2  ÀÌÁÓËÒÎÐÛÍ YÉË×ÈËÃÝÝ</t>
  </si>
  <si>
    <t>06.3  ÝÌÍÝËÝÃÒ ÕÝÂÒÝÆ YÇYYËÑÝÍ YÉË×ÈËÃÝÝ</t>
  </si>
  <si>
    <t>07.    ÒÝÝÂÝÐ</t>
  </si>
  <si>
    <t>07.1  ÒÝÝÂÐÈÉÍ ÕÝÐÝÃÑËÈÉÍ ÕÓÄÀËÄÀÍ ÀÂÀËÒ</t>
  </si>
  <si>
    <t>07.2  ÕÓÂÈÉÍ ÒÝÝÂÐÈÉÍ ÕÝÐÝÃÑËÈÉÍ ÇÀÑÂÀÐ, YÉË×ÈËÃÝÝ</t>
  </si>
  <si>
    <t>07.3  ÒÝÝÂÐÈÉÍ YÉË×ÈËÃÝÝ</t>
  </si>
  <si>
    <t>08.    ÕÎËÁÎÎÍÛ ÕÝÐÝÃÑÝË, ØÓÓÄÀÍÃÈÉÍ YÉË×ÈËÃÝÝ</t>
  </si>
  <si>
    <t>09.    ÀÌÐÀËÒ, ×ªËªªÒ ÖÀÃ, ÑÎ¨ËÛÍ ÁÀÐÀÀ, YÉË×ÈËÃÝÝ</t>
  </si>
  <si>
    <t>09.1   ÄÓÓ, ÄYÐÑ, ÃÝÐÝË ÇÓÐÀÃ, ÌÝÄÝÝËËÈÉÃ ÁÎËÎÂÑÐÓÓËÀÕ ÒÎÍÎÃ ÒªÕªªÐªÌÆ</t>
  </si>
  <si>
    <t>09.2   ×ªËªªÒ ÖÀÃ, ÑÎ¨ËÛÍ YÉË×ÈËÃÝÝ</t>
  </si>
  <si>
    <t>09.3   ÍÎÌ, ÑÎÍÈÍ, ÁÈ×ÃÈÉÍ ÕÝÐÝÃÑÝË</t>
  </si>
  <si>
    <t>10.    ÁÎËÎÂÑÐÎËÛÍ YÉË×ÈËÃÝÝ</t>
  </si>
  <si>
    <t>11.    ÇÎ×ÈÄ ÁÓÓÄÀË, ÍÈÉÒÈÉÍ ÕÎÎË, ÄÎÒÓÓÐ ÁÀÉÐÍÛ YÉË×ÈËÃÝÝ</t>
  </si>
  <si>
    <t>11.1   ÍÈÉÒÈÉÍ ÕÎÎËÍÛ YÉË×ÈËÃÝÝ</t>
  </si>
  <si>
    <t>11.2   ÇÎ×ÈÄ ÁÓÓÄÀË ÄÎÒÓÓÐ ÁÀÉÐÍÛ YÉË×ÈËÃÝÝ</t>
  </si>
  <si>
    <t>12.    ÁÓÑÀÄ ÁÀÐÀÀ, YÉË×ÈËÃÝÝ</t>
  </si>
  <si>
    <t>12.1   ÕÓÂÜ ÕYÍÄ ÕÀÍÄÑÀÍ YÉË×ÈËÃÝÝ</t>
  </si>
  <si>
    <t>12.2   ÕÓÂÜ ÕYÍÈÉ ÝÄ ÇYÉË, ÕÝÐÝÃËÝË</t>
  </si>
  <si>
    <t>12.3   ÑÀÍÕYYÃÈÉÍ YÉË×ÈËÃÝÝ</t>
  </si>
  <si>
    <t xml:space="preserve">  ÃÎË ÍÝÐ ÒªÐËÈÉÍ  Á¯ÒÝÝÃÄÝÕ¯¯ÍÈÉ  5-ð ÑÀÐÛÍ ¯ÍÈÉÍ ÌÝÄÝÝ</t>
  </si>
  <si>
    <t>¹</t>
  </si>
  <si>
    <t>ÍÝÐ ÒªÐªË</t>
  </si>
  <si>
    <t xml:space="preserve">Äóíä-ãîâü </t>
  </si>
  <si>
    <t>Òºâ</t>
  </si>
  <si>
    <t>ªìíº-ãîâü</t>
  </si>
  <si>
    <t>Äîðíî-ãîâü</t>
  </si>
  <si>
    <t>Ãóðèë, äýýä çýðýã   /Àëòàí òàðèà/</t>
  </si>
  <si>
    <t>Ãóðèë, 1-ð çýðýã    / Àëòàí òàðèà/ çàäãàé</t>
  </si>
  <si>
    <t>Ãóðèë, 2-ð çýðýã   / Àëòàí òàðèà/ çàäãàé</t>
  </si>
  <si>
    <t>Ãîéìîí, "Àëòàí òàðèà", òóóçàí 320 ãð-òàé</t>
  </si>
  <si>
    <t xml:space="preserve">Òàëõ, îðîí íóòãèéí ¿éëäâýðèéí, ø/òàëõ </t>
  </si>
  <si>
    <t>Ãóðèëàí áîîâ, 0.450êã     / àéìãèéí ¿éëäâýðèéí/</t>
  </si>
  <si>
    <t>Æèãíýìýã    /Þáèëåéíûå, 150-180 ãð, öàéíû /</t>
  </si>
  <si>
    <t>Öàãààí áóäàà, çàäãàé, êã</t>
  </si>
  <si>
    <t xml:space="preserve">Øàð áóäàà, çàäãàé, êã, </t>
  </si>
  <si>
    <t>Õîíèíû ìàõ, êã</t>
  </si>
  <si>
    <t>Àäóóíû ìàõ, êã</t>
  </si>
  <si>
    <t>ßìààíû ìàõ, êã</t>
  </si>
  <si>
    <t xml:space="preserve">Äîòîð ìàõ, öóâäàé, öóñã¿é, </t>
  </si>
  <si>
    <t>Õèàì, ÷àíàñàí, 1êã</t>
  </si>
  <si>
    <t>Ñ¿¿, çàäãàé, ëèòð</t>
  </si>
  <si>
    <t>Ñ¿¿, ñàâëàñàí, 1ë, Öýâýð ñ¿¿, ÀÏÓ ÕÕÊ</t>
  </si>
  <si>
    <t>Õîðõîé ààðóóë, çàäãàé, ÷èõýðòýé, êã</t>
  </si>
  <si>
    <t>ªíäºã, ø, äîòîîä</t>
  </si>
  <si>
    <t>Óðãàìëûí òîñ, 1 ëèòð/  Êëàðèíà/</t>
  </si>
  <si>
    <t>ªºõºí òîñ, êã</t>
  </si>
  <si>
    <t>Øàð òîñ, êã</t>
  </si>
  <si>
    <t>Öºöãèéí òîñ, çàäãàé, 1 êã</t>
  </si>
  <si>
    <t>Òºìñ, äîòîîä, êã</t>
  </si>
  <si>
    <t>Ëóóâàí Õÿòàä êã</t>
  </si>
  <si>
    <t>Áàéöàà, Õÿòàä  êã</t>
  </si>
  <si>
    <t>Ñîíãèíî, Õÿòàä, êã</t>
  </si>
  <si>
    <t>Ýëñýí ÷èõýð, êã, îðîñ</t>
  </si>
  <si>
    <t>Õàòóó ÷èõýð, îðîñ, 1 êã/ áàðáàðèñ/</t>
  </si>
  <si>
    <t>Çººëºí ÷èõýð, "Ìèøêà", êã</t>
  </si>
  <si>
    <t>Øîêîëàä, "Alpen Gold"</t>
  </si>
  <si>
    <t>Äàâñ, öàãààí, 1 êã, éîäæóóëñàí</t>
  </si>
  <si>
    <t>Ìàéîíåç,  / Çîëîòîé 500 ãð /</t>
  </si>
  <si>
    <t xml:space="preserve">Êåò÷óï, 900 ãð,  ×èëè, </t>
  </si>
  <si>
    <t>Íîãîîí öàé, Ã¿ðæ, 2 êã</t>
  </si>
  <si>
    <t>Áàéõóó öàé, Àêâàð, 20 øèðõýãòýé</t>
  </si>
  <si>
    <t>Öàãààí àðõè, 0.5ë / åðººë/</t>
  </si>
  <si>
    <t>Ïèâî, "Áîðãèî", 0.5 ë</t>
  </si>
  <si>
    <t>ßíæóóð òàìõè,  / west/ ñààðàë ºíãèéí</t>
  </si>
  <si>
    <t>ßíæóóð òàìõè, "Óëààí øîíõîð" Ìîíãîë òàìõè</t>
  </si>
  <si>
    <t>Бензин, А-80, 1 литр</t>
  </si>
  <si>
    <t>Бензин, А-92, 1 литр</t>
  </si>
  <si>
    <t>Дизелийн түлш, 1 литр</t>
  </si>
  <si>
    <t xml:space="preserve">                Òºë áîéæèëòûí   ìýäýý</t>
  </si>
  <si>
    <t xml:space="preserve">  2015-06-08</t>
  </si>
  <si>
    <t>2014 онд</t>
  </si>
  <si>
    <t>2015 оны 5 сарын байдлаар</t>
  </si>
  <si>
    <t>Оны эхний хээлтэгч</t>
  </si>
  <si>
    <t>òºëëºñºí õýýëòýã÷</t>
  </si>
  <si>
    <t>ãàðñàí òºë</t>
  </si>
  <si>
    <t>áîéæèæ áóé òºë</t>
  </si>
  <si>
    <t>õîðîãäñîí òºë</t>
  </si>
  <si>
    <t xml:space="preserve">  ¯¿íýýñ</t>
  </si>
  <si>
    <t>áîéæèëòûí õóâü</t>
  </si>
  <si>
    <t>Төллөлтийн õóâü</t>
  </si>
  <si>
    <t>áîòãî</t>
  </si>
  <si>
    <t>óíàãà</t>
  </si>
  <si>
    <t>òóãàë</t>
  </si>
  <si>
    <t>õóðãà</t>
  </si>
  <si>
    <t>èøèã</t>
  </si>
  <si>
    <t>-</t>
  </si>
  <si>
    <t>Ñö</t>
  </si>
  <si>
    <t>Àö</t>
  </si>
  <si>
    <t>ÒÎÌ ÌÀËÛÍ Ç¯É ÁÓÑ ÕÎÐÎÃÄÎË, ñóìààð</t>
  </si>
  <si>
    <t xml:space="preserve">          2015-06-08</t>
  </si>
  <si>
    <t>2014 îíä õîðîãäñîí òîì ìàë</t>
  </si>
  <si>
    <t xml:space="preserve">      2015 îíä õîðîãäñîí òîì ìàë </t>
  </si>
  <si>
    <t>Үүнээс: Өвчнөөр хорогдсон том мал</t>
  </si>
  <si>
    <t>Á¿ãä</t>
  </si>
  <si>
    <t>òýìýý</t>
  </si>
  <si>
    <t>àäóó</t>
  </si>
  <si>
    <t>¿õýð</t>
  </si>
  <si>
    <t>õîíü</t>
  </si>
  <si>
    <t>ÿìàà</t>
  </si>
  <si>
    <t>Ãîâüóãòààë</t>
  </si>
  <si>
    <t xml:space="preserve">Ëóóñ </t>
  </si>
  <si>
    <t>Тариалсан талбайн мэдээ</t>
  </si>
  <si>
    <t>2015.06.09</t>
  </si>
  <si>
    <t>2014 оны мөн үед тариалсан талбай(га)</t>
  </si>
  <si>
    <t>2015 îíû ìºí ¿åä òàðèàëñàí òàëáàé /ãà/</t>
  </si>
  <si>
    <t>2015/2014 хувь</t>
  </si>
  <si>
    <t>Ñóìäûí íýð</t>
  </si>
  <si>
    <t>Òºìñ</t>
  </si>
  <si>
    <t>Õ¿íñíèé íîãîî</t>
  </si>
  <si>
    <t>Ìàëûí òýæýýëèéí óðãàìàë</t>
  </si>
  <si>
    <t xml:space="preserve">ÃÎË ÍÝÐ ÒªÐËÈÉÍ Á¯ÒÝÝÃÄÝÕ¯¯Í ¯ÉËÄÂÝÐËÝËÒ                                                      </t>
  </si>
  <si>
    <t xml:space="preserve"> ÃÎË ÍÝÐ ÒªÐËÈÉÍ Á¯ÒÝÝÃÄÝÕ¯¯Í   </t>
  </si>
  <si>
    <t xml:space="preserve">õýìæèõ íýãæ </t>
  </si>
  <si>
    <t xml:space="preserve">2015 îíä </t>
  </si>
  <si>
    <t>2015/2014 õóâü</t>
  </si>
  <si>
    <t xml:space="preserve">Õ¿ðýí í¿¿ðñ                       </t>
  </si>
  <si>
    <t xml:space="preserve">ìÿí,òí </t>
  </si>
  <si>
    <t xml:space="preserve">     Æîíø</t>
  </si>
  <si>
    <t xml:space="preserve">     Äóëààíû ýð÷èì õ¿÷</t>
  </si>
  <si>
    <t>ìÿí.ãêàë</t>
  </si>
  <si>
    <t xml:space="preserve">    Õ¿ñíýãò, Ìàÿãò</t>
  </si>
  <si>
    <t>ì,õ,ä,õ</t>
  </si>
  <si>
    <t xml:space="preserve">    Òàëõ</t>
  </si>
  <si>
    <t xml:space="preserve">òí                  </t>
  </si>
  <si>
    <t xml:space="preserve">    Íàðèéí áîîâ          </t>
  </si>
  <si>
    <t xml:space="preserve">     Чихэр</t>
  </si>
  <si>
    <t xml:space="preserve">     Àðõè                         </t>
  </si>
  <si>
    <t xml:space="preserve">ìÿí.ë </t>
  </si>
  <si>
    <t xml:space="preserve">     Õèàìíû ç¿éë                 </t>
  </si>
  <si>
    <t xml:space="preserve">     Ñ¿¿,òàðàã</t>
  </si>
  <si>
    <t xml:space="preserve">     Õîîðìîã</t>
  </si>
  <si>
    <t xml:space="preserve">     Ààðóóë</t>
  </si>
  <si>
    <t>Âàêóì öîíõ</t>
  </si>
  <si>
    <t>ì2</t>
  </si>
  <si>
    <t>Âàêóì õààëãà</t>
  </si>
  <si>
    <t>Ìîäîí ýäëýë</t>
  </si>
  <si>
    <t xml:space="preserve">     Ò¿ãýýñýí öýâýð óñ,</t>
  </si>
  <si>
    <r>
      <t>ìÿí.ì</t>
    </r>
    <r>
      <rPr>
        <i/>
        <vertAlign val="superscript"/>
        <sz val="10"/>
        <rFont val="Arial Mon"/>
        <family val="2"/>
      </rPr>
      <t xml:space="preserve">3 </t>
    </r>
  </si>
  <si>
    <t xml:space="preserve">     Ñóâàãæóóëàëò          </t>
  </si>
  <si>
    <t xml:space="preserve">     Î¸äîë ýñã¿¿ð</t>
  </si>
  <si>
    <t xml:space="preserve">     Áëîê</t>
  </si>
  <si>
    <t>ìÿí.ø</t>
  </si>
  <si>
    <r>
      <t xml:space="preserve">      ÀÆ ¯ÉËÄÂÝÐÈÉÍ ÍÈÉÒ Á¯ÒÝÝÃÄÝÕ¯¯Í ¯ÉËÄÂÝÐËÝËÒ (</t>
    </r>
    <r>
      <rPr>
        <i/>
        <sz val="8"/>
        <rFont val="Arial Mon"/>
        <family val="2"/>
      </rPr>
      <t xml:space="preserve">îíû ¿íýýð </t>
    </r>
    <r>
      <rPr>
        <sz val="8"/>
        <rFont val="Arial Mon"/>
        <family val="2"/>
      </rPr>
      <t xml:space="preserve">)                        </t>
    </r>
  </si>
  <si>
    <t xml:space="preserve">ìÿí.òºã </t>
  </si>
  <si>
    <t xml:space="preserve">Àæ ¿éëäâýðèéí ñàëáàð                                                 </t>
  </si>
  <si>
    <t xml:space="preserve">Íèéò ä¿í    </t>
  </si>
  <si>
    <t xml:space="preserve">Óóë óóðõàéí îëáîðëîõ àæ  ¿éëäâýð                        </t>
  </si>
  <si>
    <t xml:space="preserve">        Í¿¿ðñ îëáîðëîëò                                                </t>
  </si>
  <si>
    <t xml:space="preserve">       Æîíø îëáîðëîëò</t>
  </si>
  <si>
    <t xml:space="preserve">Áîëîâñðóóëàõ àæ ¿éëäâýð                                       </t>
  </si>
  <si>
    <t xml:space="preserve">    Õ¿íñíèé á¿òýýãäýõ¿¿í óíäàà ¿éëäâýðëýë </t>
  </si>
  <si>
    <t xml:space="preserve">       Õ¿ñíýãò ìàÿãò ¿éëäâýðëýë
</t>
  </si>
  <si>
    <t>Áîëîâñðóóëàõ ¿éëäâýðèéí áóñàä</t>
  </si>
  <si>
    <t xml:space="preserve">Öàõèëãààí äóëààíû ýð÷èì õ¿÷ ¿éëäâýðëýëò, óñàí õàíãàìæ                                                              </t>
  </si>
  <si>
    <t xml:space="preserve">Öàõèëãààí, äóëààí óóð ¿éëäâýðëýë </t>
  </si>
  <si>
    <t xml:space="preserve">       Óñ àðèóòãàë, óñàí õàíãàìæ                     </t>
  </si>
  <si>
    <t>ÃÝÌÒ ÕÝÐÃÈÉÍ ÌÝÄÝÝ</t>
  </si>
  <si>
    <t>2015.06.08</t>
  </si>
  <si>
    <t>Îíû ýõíèé 18 áà ò¿¿íýýñ äýýø íàñíû õ¿íèé òîî</t>
  </si>
  <si>
    <t xml:space="preserve">              Á¿õ õýðýã</t>
  </si>
  <si>
    <t>Õýðãèéí ºíãº</t>
  </si>
  <si>
    <t>Õ¿í àìèíû õýðýã</t>
  </si>
  <si>
    <t>Õ¿÷èíãèéí õýðýã</t>
  </si>
  <si>
    <t>Çîëã¿é ó÷ðàë</t>
  </si>
  <si>
    <t>Äýýðìèéí õýðýã</t>
  </si>
  <si>
    <t>Áóëààëò</t>
  </si>
  <si>
    <t>Òàíõàéí õýðýã</t>
  </si>
  <si>
    <t>Áóñäûí áèå ìàõáîäèä ãýìòýë ó÷ðóóëàõ</t>
  </si>
  <si>
    <t xml:space="preserve">Áóñäûí ºì÷èéí õóëãàé </t>
  </si>
  <si>
    <t>Màëûí õóëãàé</t>
  </si>
  <si>
    <t xml:space="preserve"> Òýýâðèéí õýðýãñëèéí õºäºëãººíèé àþóëã¿é áàéäàë, àøèãëàëòûí æóðìûí ýñðýã  õýðýã</t>
  </si>
  <si>
    <t>Àøèãëàëûí õýðýã</t>
  </si>
  <si>
    <t>Çàëèëàíãèéí õýðýã</t>
  </si>
  <si>
    <t>Àëáàí òóøààë</t>
  </si>
  <si>
    <t>Ãàë ò¿éìýð</t>
  </si>
  <si>
    <t>Áóñàä</t>
  </si>
  <si>
    <t>íºõöºë</t>
  </si>
  <si>
    <t xml:space="preserve">      Ñîãòóóãààð</t>
  </si>
  <si>
    <t xml:space="preserve">      Á¿ëýãëýæ</t>
  </si>
  <si>
    <t xml:space="preserve">      ÍÕÕ ýýñ</t>
  </si>
  <si>
    <t xml:space="preserve">      Èëðýýã¿é õýðýã</t>
  </si>
  <si>
    <t xml:space="preserve">      Ãýð á¿ëèéí õ¿÷èðõèéëëèéí óëìààñ</t>
  </si>
  <si>
    <t>õýðãèéí àíãèëàë</t>
  </si>
  <si>
    <t>Õºíãºí</t>
  </si>
  <si>
    <t>Õ¿íäýâòýð</t>
  </si>
  <si>
    <t>Õ¿íä</t>
  </si>
  <si>
    <t>Îíö õ¿íä</t>
  </si>
  <si>
    <t xml:space="preserve">Ãýìò õýðýãò õîëáîãäîãñîä </t>
  </si>
  <si>
    <t>Ó÷èðñàí á¿õ õîõèðîë /ñàÿ.òºã/</t>
  </si>
  <si>
    <t>Íºõºí òºë¿¿ëñýí õîõèðîë /ñàÿ.òºã/</t>
  </si>
  <si>
    <t>Èëð¿¿ëýëòèéí õóâü</t>
  </si>
  <si>
    <t>18 ààñ äýýø íàñíû 10000 õ¿íä íîãäîõ á¿ðòãýãäñýí ãýìò õýðãèéí òîî /àéìàã/</t>
  </si>
  <si>
    <t>ÃÝÌÒ ÕÝÐÝÃ ÇªÐ×ËÈÉÍ ÌÝÄÝÝ</t>
  </si>
  <si>
    <t>18 áà ò¿¿íýýñ äýýø íàñíû õ¿í</t>
  </si>
  <si>
    <t xml:space="preserve">18 -ààñ äýýø  íàñíû 10000 õ¿íä íîãäîõ  </t>
  </si>
  <si>
    <t>Á¿õ õýðýã</t>
  </si>
  <si>
    <t>Õîëáîãäîã÷</t>
  </si>
  <si>
    <t>Õîõèðîë /ìÿí.òºã/</t>
  </si>
  <si>
    <t>Õ¿í àìü</t>
  </si>
  <si>
    <t>õ¿÷èí</t>
  </si>
  <si>
    <t>äýýðýì</t>
  </si>
  <si>
    <t>òàíõàé</t>
  </si>
  <si>
    <t xml:space="preserve">áóñäûí áèå ìàõáîäüä ãýìòýë ó÷ðóóëñàí </t>
  </si>
  <si>
    <t>áóñäûí ºì÷èéí õóëãàé</t>
  </si>
  <si>
    <t xml:space="preserve"> ìàëûí õóëãàé</t>
  </si>
  <si>
    <t>Òýýâðèéí õýðýãñ-ëèéí õºäºëãººíèé àþóëã¿é áàéäëûí ýñðýã õýðýã</t>
  </si>
  <si>
    <t>ãàë ò¿éìýð</t>
  </si>
  <si>
    <t>àëáàí òóøààë</t>
  </si>
  <si>
    <t>Çàëèëàí</t>
  </si>
  <si>
    <t>áóñàä</t>
  </si>
  <si>
    <t>ñóì</t>
  </si>
  <si>
    <t>áóëààëò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</si>
</sst>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0.0"/>
    <numFmt numFmtId="165" formatCode="#,##0;[Red]\-#,##0"/>
    <numFmt numFmtId="166" formatCode="0.0000_)"/>
    <numFmt numFmtId="167" formatCode="0.0_)"/>
    <numFmt numFmtId="168" formatCode="0.0000"/>
    <numFmt numFmtId="169" formatCode="#\ ###.0"/>
    <numFmt numFmtId="170" formatCode="_(* #,##0.0_);_(* \(#,##0.0\);_(* &quot;-&quot;??_);_(@_)"/>
    <numFmt numFmtId="171" formatCode="_(* #,##0_);_(* \(#,##0\);_(* &quot;-&quot;??_);_(@_)"/>
    <numFmt numFmtId="172" formatCode="0.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Mon"/>
      <family val="2"/>
    </font>
    <font>
      <sz val="8"/>
      <name val="Arial Mon"/>
      <family val="2"/>
    </font>
    <font>
      <sz val="10"/>
      <name val="Arial Mon"/>
      <family val="2"/>
    </font>
    <font>
      <sz val="8"/>
      <name val="Arial"/>
      <family val="2"/>
    </font>
    <font>
      <sz val="12"/>
      <name val="Arial Mon"/>
      <family val="2"/>
    </font>
    <font>
      <sz val="10"/>
      <name val="Arial"/>
    </font>
    <font>
      <sz val="9"/>
      <name val="Arial"/>
      <family val="2"/>
      <charset val="204"/>
    </font>
    <font>
      <sz val="9"/>
      <name val="Arial Mon"/>
      <family val="2"/>
    </font>
    <font>
      <b/>
      <sz val="10"/>
      <name val="Arial Mon"/>
      <family val="2"/>
    </font>
    <font>
      <i/>
      <sz val="10"/>
      <name val="Arial Mon"/>
      <family val="2"/>
    </font>
    <font>
      <i/>
      <sz val="8"/>
      <name val="Arial Mon"/>
      <family val="2"/>
    </font>
    <font>
      <sz val="8"/>
      <name val="Dutch Mon"/>
      <charset val="204"/>
    </font>
    <font>
      <i/>
      <sz val="10"/>
      <name val="Dutch Mon"/>
    </font>
    <font>
      <sz val="10"/>
      <color theme="1"/>
      <name val="Arial Mon"/>
      <family val="2"/>
    </font>
    <font>
      <sz val="11"/>
      <color theme="1"/>
      <name val="Arial Mon"/>
      <family val="2"/>
    </font>
    <font>
      <sz val="10"/>
      <color indexed="8"/>
      <name val="Arial Mon"/>
      <family val="2"/>
    </font>
    <font>
      <u/>
      <sz val="10"/>
      <color indexed="8"/>
      <name val="Arial Mon"/>
      <family val="2"/>
    </font>
    <font>
      <b/>
      <sz val="10"/>
      <color theme="1"/>
      <name val="Arial Mon"/>
      <family val="2"/>
    </font>
    <font>
      <sz val="8"/>
      <color theme="1"/>
      <name val="Arial Mon"/>
      <family val="2"/>
    </font>
    <font>
      <b/>
      <sz val="8"/>
      <color theme="1"/>
      <name val="Arial Mon"/>
      <family val="2"/>
    </font>
    <font>
      <u/>
      <sz val="10"/>
      <color theme="1"/>
      <name val="Arial Mon"/>
      <family val="2"/>
    </font>
    <font>
      <sz val="10"/>
      <name val="Courier"/>
      <family val="1"/>
      <charset val="204"/>
    </font>
    <font>
      <b/>
      <sz val="8"/>
      <name val="Arial Mon"/>
      <family val="2"/>
    </font>
    <font>
      <b/>
      <sz val="9"/>
      <name val="Arial Mon"/>
      <family val="2"/>
    </font>
    <font>
      <b/>
      <sz val="8"/>
      <color indexed="10"/>
      <name val="Arial Mon"/>
      <family val="2"/>
    </font>
    <font>
      <b/>
      <i/>
      <sz val="8"/>
      <name val="Arial Mon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  <charset val="204"/>
    </font>
    <font>
      <sz val="8"/>
      <color indexed="8"/>
      <name val="Arial Mon"/>
      <family val="2"/>
    </font>
    <font>
      <sz val="8"/>
      <color rgb="FF000000"/>
      <name val="Arial Mon"/>
      <family val="2"/>
    </font>
    <font>
      <b/>
      <sz val="11"/>
      <name val="Arial Mon"/>
      <family val="2"/>
    </font>
    <font>
      <sz val="8"/>
      <color indexed="63"/>
      <name val="Arial Mon"/>
      <family val="2"/>
    </font>
    <font>
      <i/>
      <vertAlign val="superscript"/>
      <sz val="10"/>
      <name val="Arial Mon"/>
      <family val="2"/>
    </font>
    <font>
      <i/>
      <sz val="9"/>
      <name val="Arial Mon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166" fontId="23" fillId="0" borderId="0"/>
    <xf numFmtId="166" fontId="23" fillId="0" borderId="0"/>
    <xf numFmtId="0" fontId="1" fillId="0" borderId="0"/>
  </cellStyleXfs>
  <cellXfs count="490">
    <xf numFmtId="0" fontId="0" fillId="0" borderId="0" xfId="0"/>
    <xf numFmtId="0" fontId="2" fillId="0" borderId="0" xfId="0" applyFont="1" applyBorder="1" applyAlignment="1">
      <alignment horizontal="center" vertical="center"/>
    </xf>
    <xf numFmtId="1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164" fontId="3" fillId="3" borderId="6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164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3" fillId="3" borderId="7" xfId="0" applyFont="1" applyFill="1" applyBorder="1" applyAlignment="1">
      <alignment vertical="center" wrapText="1"/>
    </xf>
    <xf numFmtId="164" fontId="3" fillId="3" borderId="7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8" fillId="0" borderId="0" xfId="3" applyNumberFormat="1" applyFont="1" applyBorder="1" applyAlignment="1" applyProtection="1">
      <alignment horizontal="right"/>
      <protection locked="0"/>
    </xf>
    <xf numFmtId="164" fontId="9" fillId="0" borderId="0" xfId="0" applyNumberFormat="1" applyFont="1" applyBorder="1" applyAlignment="1">
      <alignment horizontal="right" vertical="center"/>
    </xf>
    <xf numFmtId="0" fontId="4" fillId="0" borderId="7" xfId="0" applyFont="1" applyFill="1" applyBorder="1" applyAlignment="1">
      <alignment vertical="center"/>
    </xf>
    <xf numFmtId="164" fontId="9" fillId="0" borderId="7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164" fontId="3" fillId="4" borderId="0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64" fontId="13" fillId="0" borderId="0" xfId="0" applyNumberFormat="1" applyFont="1" applyFill="1" applyBorder="1" applyAlignment="1">
      <alignment horizontal="center"/>
    </xf>
    <xf numFmtId="16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164" fontId="13" fillId="0" borderId="7" xfId="0" applyNumberFormat="1" applyFont="1" applyFill="1" applyBorder="1" applyAlignment="1">
      <alignment horizontal="center"/>
    </xf>
    <xf numFmtId="164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4" fillId="2" borderId="0" xfId="0" applyFont="1" applyFill="1"/>
    <xf numFmtId="14" fontId="3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vertical="center" wrapText="1"/>
    </xf>
    <xf numFmtId="1" fontId="4" fillId="2" borderId="0" xfId="0" applyNumberFormat="1" applyFont="1" applyFill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38" fontId="4" fillId="2" borderId="6" xfId="0" applyNumberFormat="1" applyFont="1" applyFill="1" applyBorder="1" applyAlignment="1">
      <alignment horizontal="right" vertical="center"/>
    </xf>
    <xf numFmtId="1" fontId="4" fillId="0" borderId="6" xfId="0" applyNumberFormat="1" applyFont="1" applyFill="1" applyBorder="1" applyAlignment="1">
      <alignment horizontal="right" vertical="center"/>
    </xf>
    <xf numFmtId="1" fontId="4" fillId="2" borderId="6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38" fontId="4" fillId="2" borderId="0" xfId="0" applyNumberFormat="1" applyFont="1" applyFill="1" applyBorder="1" applyAlignment="1">
      <alignment horizontal="right" vertical="center"/>
    </xf>
    <xf numFmtId="1" fontId="4" fillId="2" borderId="0" xfId="0" applyNumberFormat="1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left" vertical="center"/>
    </xf>
    <xf numFmtId="1" fontId="4" fillId="2" borderId="7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15" fillId="0" borderId="7" xfId="0" applyNumberFormat="1" applyFont="1" applyBorder="1" applyAlignment="1">
      <alignment horizontal="right" vertical="center"/>
    </xf>
    <xf numFmtId="1" fontId="4" fillId="0" borderId="7" xfId="0" applyNumberFormat="1" applyFont="1" applyFill="1" applyBorder="1" applyAlignment="1">
      <alignment horizontal="right" vertical="center"/>
    </xf>
    <xf numFmtId="165" fontId="15" fillId="0" borderId="3" xfId="0" applyNumberFormat="1" applyFont="1" applyFill="1" applyBorder="1" applyAlignment="1">
      <alignment horizontal="righ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10" fillId="0" borderId="0" xfId="0" applyNumberFormat="1" applyFont="1" applyAlignment="1">
      <alignment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vertical="center"/>
    </xf>
    <xf numFmtId="0" fontId="4" fillId="0" borderId="11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13" xfId="0" applyNumberFormat="1" applyFont="1" applyBorder="1" applyAlignment="1">
      <alignment vertical="center"/>
    </xf>
    <xf numFmtId="0" fontId="4" fillId="0" borderId="14" xfId="0" applyNumberFormat="1" applyFont="1" applyBorder="1" applyAlignment="1">
      <alignment vertical="center"/>
    </xf>
    <xf numFmtId="0" fontId="4" fillId="0" borderId="15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right" vertical="center"/>
    </xf>
    <xf numFmtId="0" fontId="4" fillId="0" borderId="6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right" vertical="center"/>
    </xf>
    <xf numFmtId="0" fontId="16" fillId="0" borderId="0" xfId="0" applyFont="1"/>
    <xf numFmtId="0" fontId="16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5" fontId="15" fillId="0" borderId="6" xfId="0" applyNumberFormat="1" applyFont="1" applyFill="1" applyBorder="1"/>
    <xf numFmtId="164" fontId="15" fillId="0" borderId="6" xfId="0" applyNumberFormat="1" applyFont="1" applyBorder="1"/>
    <xf numFmtId="165" fontId="15" fillId="0" borderId="6" xfId="0" applyNumberFormat="1" applyFont="1" applyBorder="1"/>
    <xf numFmtId="164" fontId="15" fillId="0" borderId="4" xfId="0" applyNumberFormat="1" applyFont="1" applyBorder="1"/>
    <xf numFmtId="0" fontId="15" fillId="0" borderId="10" xfId="0" applyFont="1" applyBorder="1" applyAlignment="1">
      <alignment horizontal="left" wrapText="1"/>
    </xf>
    <xf numFmtId="0" fontId="15" fillId="0" borderId="6" xfId="0" applyNumberFormat="1" applyFont="1" applyBorder="1"/>
    <xf numFmtId="0" fontId="15" fillId="0" borderId="12" xfId="0" applyFont="1" applyBorder="1" applyAlignment="1">
      <alignment horizontal="left" wrapText="1"/>
    </xf>
    <xf numFmtId="0" fontId="15" fillId="0" borderId="0" xfId="0" applyNumberFormat="1" applyFont="1" applyBorder="1"/>
    <xf numFmtId="164" fontId="15" fillId="0" borderId="0" xfId="0" applyNumberFormat="1" applyFont="1" applyBorder="1"/>
    <xf numFmtId="165" fontId="15" fillId="0" borderId="0" xfId="0" applyNumberFormat="1" applyFont="1" applyFill="1" applyBorder="1"/>
    <xf numFmtId="0" fontId="15" fillId="0" borderId="12" xfId="0" applyFont="1" applyBorder="1" applyAlignment="1">
      <alignment horizontal="left"/>
    </xf>
    <xf numFmtId="165" fontId="15" fillId="0" borderId="0" xfId="0" applyNumberFormat="1" applyFont="1" applyBorder="1"/>
    <xf numFmtId="0" fontId="15" fillId="0" borderId="14" xfId="0" applyFont="1" applyBorder="1" applyAlignment="1">
      <alignment horizontal="left" wrapText="1"/>
    </xf>
    <xf numFmtId="0" fontId="15" fillId="0" borderId="7" xfId="0" applyNumberFormat="1" applyFont="1" applyBorder="1"/>
    <xf numFmtId="164" fontId="15" fillId="0" borderId="7" xfId="0" applyNumberFormat="1" applyFont="1" applyBorder="1"/>
    <xf numFmtId="165" fontId="15" fillId="0" borderId="7" xfId="0" applyNumberFormat="1" applyFont="1" applyBorder="1"/>
    <xf numFmtId="165" fontId="15" fillId="0" borderId="7" xfId="0" applyNumberFormat="1" applyFont="1" applyFill="1" applyBorder="1"/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/>
    </xf>
    <xf numFmtId="164" fontId="21" fillId="2" borderId="8" xfId="0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164" fontId="21" fillId="0" borderId="8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164" fontId="20" fillId="0" borderId="8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center" wrapText="1"/>
    </xf>
    <xf numFmtId="164" fontId="20" fillId="2" borderId="8" xfId="0" applyNumberFormat="1" applyFont="1" applyFill="1" applyBorder="1" applyAlignment="1">
      <alignment horizontal="center" vertical="center"/>
    </xf>
    <xf numFmtId="0" fontId="21" fillId="0" borderId="8" xfId="0" applyNumberFormat="1" applyFont="1" applyBorder="1" applyAlignment="1">
      <alignment horizontal="center" vertical="center"/>
    </xf>
    <xf numFmtId="164" fontId="21" fillId="0" borderId="8" xfId="2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164" fontId="15" fillId="0" borderId="0" xfId="0" applyNumberFormat="1" applyFont="1" applyBorder="1" applyAlignment="1">
      <alignment vertical="center"/>
    </xf>
    <xf numFmtId="164" fontId="15" fillId="0" borderId="0" xfId="0" applyNumberFormat="1" applyFont="1" applyAlignment="1">
      <alignment vertical="center"/>
    </xf>
    <xf numFmtId="0" fontId="15" fillId="0" borderId="0" xfId="0" applyFont="1" applyFill="1" applyBorder="1" applyAlignment="1">
      <alignment vertical="center"/>
    </xf>
    <xf numFmtId="164" fontId="15" fillId="0" borderId="0" xfId="0" applyNumberFormat="1" applyFont="1" applyFill="1" applyBorder="1" applyAlignment="1">
      <alignment vertical="center"/>
    </xf>
    <xf numFmtId="0" fontId="15" fillId="0" borderId="7" xfId="0" applyFont="1" applyBorder="1" applyAlignment="1">
      <alignment vertical="center"/>
    </xf>
    <xf numFmtId="164" fontId="15" fillId="0" borderId="7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Fill="1" applyBorder="1"/>
    <xf numFmtId="164" fontId="15" fillId="0" borderId="0" xfId="0" applyNumberFormat="1" applyFont="1"/>
    <xf numFmtId="0" fontId="15" fillId="0" borderId="0" xfId="0" applyFont="1" applyFill="1" applyBorder="1" applyAlignment="1"/>
    <xf numFmtId="0" fontId="15" fillId="0" borderId="0" xfId="0" applyFont="1"/>
    <xf numFmtId="164" fontId="15" fillId="0" borderId="0" xfId="0" applyNumberFormat="1" applyFont="1" applyFill="1" applyBorder="1"/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right" vertical="center" wrapText="1"/>
    </xf>
    <xf numFmtId="164" fontId="15" fillId="0" borderId="0" xfId="0" applyNumberFormat="1" applyFont="1" applyFill="1" applyBorder="1" applyAlignment="1">
      <alignment horizontal="right" vertical="center"/>
    </xf>
    <xf numFmtId="0" fontId="15" fillId="0" borderId="7" xfId="0" applyFont="1" applyFill="1" applyBorder="1"/>
    <xf numFmtId="164" fontId="15" fillId="0" borderId="7" xfId="0" applyNumberFormat="1" applyFont="1" applyFill="1" applyBorder="1"/>
    <xf numFmtId="164" fontId="4" fillId="0" borderId="0" xfId="0" applyNumberFormat="1" applyFont="1"/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center" vertical="center"/>
    </xf>
    <xf numFmtId="166" fontId="24" fillId="0" borderId="0" xfId="4" applyFont="1" applyFill="1" applyBorder="1" applyAlignment="1" applyProtection="1">
      <alignment horizontal="center" vertical="center"/>
      <protection locked="0"/>
    </xf>
    <xf numFmtId="49" fontId="10" fillId="5" borderId="6" xfId="0" applyNumberFormat="1" applyFont="1" applyFill="1" applyBorder="1" applyAlignment="1">
      <alignment horizontal="center"/>
    </xf>
    <xf numFmtId="49" fontId="10" fillId="5" borderId="9" xfId="0" applyNumberFormat="1" applyFont="1" applyFill="1" applyBorder="1" applyAlignment="1">
      <alignment horizontal="center"/>
    </xf>
    <xf numFmtId="0" fontId="3" fillId="0" borderId="0" xfId="0" applyFont="1" applyFill="1" applyBorder="1"/>
    <xf numFmtId="167" fontId="26" fillId="0" borderId="0" xfId="0" applyNumberFormat="1" applyFont="1" applyFill="1" applyBorder="1"/>
    <xf numFmtId="168" fontId="3" fillId="0" borderId="0" xfId="0" applyNumberFormat="1" applyFont="1" applyFill="1" applyBorder="1"/>
    <xf numFmtId="169" fontId="10" fillId="0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169" fontId="4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0" fontId="27" fillId="0" borderId="0" xfId="0" applyFont="1" applyFill="1" applyBorder="1"/>
    <xf numFmtId="0" fontId="12" fillId="0" borderId="0" xfId="0" applyFont="1" applyFill="1" applyBorder="1"/>
    <xf numFmtId="169" fontId="4" fillId="0" borderId="0" xfId="0" applyNumberFormat="1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27" fillId="0" borderId="7" xfId="0" applyFont="1" applyFill="1" applyBorder="1"/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/>
    <xf numFmtId="0" fontId="12" fillId="0" borderId="7" xfId="0" applyFont="1" applyFill="1" applyBorder="1" applyAlignment="1">
      <alignment wrapText="1"/>
    </xf>
    <xf numFmtId="0" fontId="12" fillId="0" borderId="7" xfId="0" applyFont="1" applyFill="1" applyBorder="1"/>
    <xf numFmtId="168" fontId="3" fillId="0" borderId="7" xfId="0" applyNumberFormat="1" applyFont="1" applyFill="1" applyBorder="1"/>
    <xf numFmtId="169" fontId="4" fillId="0" borderId="7" xfId="0" applyNumberFormat="1" applyFont="1" applyFill="1" applyBorder="1" applyAlignment="1">
      <alignment horizontal="center"/>
    </xf>
    <xf numFmtId="170" fontId="25" fillId="0" borderId="0" xfId="2" applyNumberFormat="1" applyFont="1" applyFill="1" applyBorder="1" applyAlignment="1">
      <alignment horizontal="center"/>
    </xf>
    <xf numFmtId="170" fontId="29" fillId="0" borderId="0" xfId="2" applyNumberFormat="1" applyFont="1" applyAlignment="1">
      <alignment horizontal="center"/>
    </xf>
    <xf numFmtId="0" fontId="3" fillId="0" borderId="0" xfId="0" applyFont="1" applyFill="1" applyBorder="1" applyAlignment="1">
      <alignment vertical="top" wrapText="1"/>
    </xf>
    <xf numFmtId="170" fontId="9" fillId="0" borderId="0" xfId="2" applyNumberFormat="1" applyFont="1" applyFill="1" applyBorder="1" applyAlignment="1">
      <alignment horizontal="right" vertical="top"/>
    </xf>
    <xf numFmtId="170" fontId="30" fillId="0" borderId="0" xfId="2" applyNumberFormat="1" applyFont="1"/>
    <xf numFmtId="0" fontId="31" fillId="0" borderId="0" xfId="1" applyFont="1" applyFill="1" applyBorder="1"/>
    <xf numFmtId="0" fontId="3" fillId="0" borderId="0" xfId="1" applyFont="1" applyFill="1" applyBorder="1" applyAlignment="1"/>
    <xf numFmtId="0" fontId="3" fillId="0" borderId="0" xfId="1" applyFont="1" applyFill="1" applyBorder="1"/>
    <xf numFmtId="0" fontId="3" fillId="0" borderId="0" xfId="1" applyFont="1" applyFill="1" applyBorder="1" applyAlignment="1">
      <alignment vertical="top"/>
    </xf>
    <xf numFmtId="0" fontId="3" fillId="0" borderId="0" xfId="1" applyFont="1" applyFill="1" applyBorder="1" applyAlignment="1">
      <alignment wrapText="1"/>
    </xf>
    <xf numFmtId="170" fontId="9" fillId="0" borderId="0" xfId="2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170" fontId="25" fillId="0" borderId="0" xfId="2" applyNumberFormat="1" applyFont="1" applyFill="1" applyBorder="1" applyAlignment="1">
      <alignment horizontal="right"/>
    </xf>
    <xf numFmtId="170" fontId="29" fillId="0" borderId="0" xfId="2" applyNumberFormat="1" applyFont="1"/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wrapText="1"/>
    </xf>
    <xf numFmtId="0" fontId="24" fillId="0" borderId="7" xfId="0" applyFont="1" applyFill="1" applyBorder="1"/>
    <xf numFmtId="0" fontId="3" fillId="0" borderId="7" xfId="0" applyFont="1" applyFill="1" applyBorder="1" applyAlignment="1">
      <alignment vertical="top"/>
    </xf>
    <xf numFmtId="0" fontId="12" fillId="0" borderId="7" xfId="0" applyFont="1" applyFill="1" applyBorder="1" applyAlignment="1">
      <alignment horizontal="left" wrapText="1"/>
    </xf>
    <xf numFmtId="170" fontId="9" fillId="0" borderId="7" xfId="2" applyNumberFormat="1" applyFont="1" applyFill="1" applyBorder="1" applyAlignment="1">
      <alignment horizontal="right"/>
    </xf>
    <xf numFmtId="170" fontId="30" fillId="0" borderId="7" xfId="2" applyNumberFormat="1" applyFont="1" applyBorder="1"/>
    <xf numFmtId="0" fontId="25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171" fontId="3" fillId="0" borderId="8" xfId="2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 wrapText="1"/>
    </xf>
    <xf numFmtId="1" fontId="32" fillId="0" borderId="8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3" fillId="0" borderId="8" xfId="0" applyFont="1" applyBorder="1" applyAlignment="1">
      <alignment wrapText="1"/>
    </xf>
    <xf numFmtId="1" fontId="3" fillId="0" borderId="8" xfId="2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1" fontId="4" fillId="0" borderId="0" xfId="6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left" vertical="center" wrapText="1"/>
    </xf>
    <xf numFmtId="172" fontId="16" fillId="0" borderId="6" xfId="0" applyNumberFormat="1" applyFont="1" applyBorder="1" applyAlignment="1">
      <alignment horizontal="right"/>
    </xf>
    <xf numFmtId="164" fontId="16" fillId="0" borderId="6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 vertical="center" wrapText="1"/>
    </xf>
    <xf numFmtId="172" fontId="16" fillId="0" borderId="0" xfId="0" applyNumberFormat="1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172" fontId="16" fillId="0" borderId="0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vertical="center"/>
    </xf>
    <xf numFmtId="172" fontId="16" fillId="0" borderId="7" xfId="0" applyNumberFormat="1" applyFont="1" applyBorder="1" applyAlignment="1">
      <alignment horizontal="right"/>
    </xf>
    <xf numFmtId="164" fontId="16" fillId="0" borderId="7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6" xfId="0" applyFont="1" applyBorder="1"/>
    <xf numFmtId="0" fontId="11" fillId="0" borderId="6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9" fillId="0" borderId="0" xfId="0" applyFont="1" applyBorder="1"/>
    <xf numFmtId="0" fontId="37" fillId="0" borderId="0" xfId="0" applyFont="1" applyBorder="1" applyAlignment="1">
      <alignment vertical="center" wrapText="1"/>
    </xf>
    <xf numFmtId="164" fontId="9" fillId="0" borderId="7" xfId="0" applyNumberFormat="1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28" fillId="0" borderId="6" xfId="0" applyFont="1" applyBorder="1"/>
    <xf numFmtId="0" fontId="28" fillId="0" borderId="0" xfId="0" applyFont="1" applyBorder="1"/>
    <xf numFmtId="0" fontId="4" fillId="2" borderId="0" xfId="0" applyFont="1" applyFill="1" applyBorder="1" applyAlignment="1">
      <alignment horizontal="center" vertical="center"/>
    </xf>
    <xf numFmtId="0" fontId="28" fillId="4" borderId="0" xfId="0" applyFont="1" applyFill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4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 textRotation="90" wrapText="1"/>
    </xf>
    <xf numFmtId="1" fontId="6" fillId="2" borderId="0" xfId="0" applyNumberFormat="1" applyFont="1" applyFill="1" applyAlignment="1">
      <alignment horizontal="center"/>
    </xf>
    <xf numFmtId="1" fontId="4" fillId="2" borderId="8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0" fillId="0" borderId="13" xfId="0" applyNumberFormat="1" applyBorder="1" applyAlignment="1">
      <alignment vertical="center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 textRotation="255" wrapText="1"/>
    </xf>
    <xf numFmtId="0" fontId="15" fillId="0" borderId="0" xfId="0" applyFont="1" applyBorder="1" applyAlignment="1">
      <alignment horizontal="center" vertical="center" textRotation="255" wrapText="1"/>
    </xf>
    <xf numFmtId="0" fontId="15" fillId="0" borderId="7" xfId="0" applyFont="1" applyBorder="1" applyAlignment="1">
      <alignment horizontal="center" vertical="center" textRotation="255" wrapText="1"/>
    </xf>
    <xf numFmtId="0" fontId="16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4" fontId="15" fillId="0" borderId="2" xfId="0" applyNumberFormat="1" applyFont="1" applyBorder="1" applyAlignment="1">
      <alignment horizontal="center"/>
    </xf>
    <xf numFmtId="14" fontId="15" fillId="0" borderId="4" xfId="0" applyNumberFormat="1" applyFont="1" applyBorder="1" applyAlignment="1">
      <alignment horizontal="center"/>
    </xf>
    <xf numFmtId="14" fontId="15" fillId="0" borderId="8" xfId="0" applyNumberFormat="1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20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90"/>
    </xf>
    <xf numFmtId="0" fontId="20" fillId="0" borderId="5" xfId="0" applyFont="1" applyBorder="1" applyAlignment="1">
      <alignment horizontal="center" vertical="center" textRotation="90"/>
    </xf>
    <xf numFmtId="0" fontId="20" fillId="0" borderId="16" xfId="0" applyFont="1" applyBorder="1" applyAlignment="1">
      <alignment horizontal="center" vertical="center" textRotation="90"/>
    </xf>
    <xf numFmtId="0" fontId="21" fillId="0" borderId="2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textRotation="90" wrapText="1"/>
    </xf>
    <xf numFmtId="0" fontId="20" fillId="0" borderId="5" xfId="0" applyFont="1" applyBorder="1" applyAlignment="1">
      <alignment horizontal="center" vertical="center" textRotation="90" wrapText="1"/>
    </xf>
    <xf numFmtId="0" fontId="20" fillId="0" borderId="16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6" fontId="24" fillId="0" borderId="0" xfId="4" applyFont="1" applyFill="1" applyBorder="1" applyAlignment="1" applyProtection="1">
      <alignment horizontal="center" vertical="center"/>
      <protection locked="0"/>
    </xf>
    <xf numFmtId="2" fontId="25" fillId="5" borderId="6" xfId="5" applyNumberFormat="1" applyFont="1" applyFill="1" applyBorder="1" applyAlignment="1">
      <alignment horizontal="center" vertical="center"/>
    </xf>
    <xf numFmtId="2" fontId="25" fillId="5" borderId="9" xfId="5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/>
    <xf numFmtId="0" fontId="0" fillId="0" borderId="1" xfId="0" applyBorder="1" applyAlignment="1">
      <alignment horizontal="center" vertical="center" textRotation="90" wrapText="1"/>
    </xf>
    <xf numFmtId="0" fontId="35" fillId="0" borderId="8" xfId="0" applyFont="1" applyFill="1" applyBorder="1" applyAlignment="1">
      <alignment horizontal="center" vertical="center" textRotation="90" wrapText="1"/>
    </xf>
    <xf numFmtId="0" fontId="35" fillId="0" borderId="1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28" fillId="0" borderId="8" xfId="0" applyFont="1" applyBorder="1" applyAlignment="1"/>
    <xf numFmtId="0" fontId="28" fillId="0" borderId="1" xfId="0" applyFont="1" applyBorder="1" applyAlignment="1"/>
    <xf numFmtId="0" fontId="4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37" fillId="0" borderId="7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center" textRotation="1"/>
    </xf>
    <xf numFmtId="0" fontId="6" fillId="4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164" fontId="4" fillId="4" borderId="1" xfId="0" applyNumberFormat="1" applyFont="1" applyFill="1" applyBorder="1" applyAlignment="1">
      <alignment horizontal="center" vertical="center" textRotation="90" wrapText="1"/>
    </xf>
    <xf numFmtId="164" fontId="4" fillId="4" borderId="5" xfId="0" applyNumberFormat="1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4" fillId="4" borderId="10" xfId="0" applyFont="1" applyFill="1" applyBorder="1" applyAlignment="1">
      <alignment horizontal="center" vertical="center" textRotation="90" wrapText="1"/>
    </xf>
    <xf numFmtId="0" fontId="4" fillId="4" borderId="12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textRotation="90"/>
    </xf>
    <xf numFmtId="0" fontId="4" fillId="4" borderId="1" xfId="0" applyFont="1" applyFill="1" applyBorder="1" applyAlignment="1">
      <alignment horizontal="center" textRotation="90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</cellXfs>
  <cellStyles count="7">
    <cellStyle name="Comma" xfId="2" builtinId="3"/>
    <cellStyle name="Normal" xfId="0" builtinId="0"/>
    <cellStyle name="Normal 2" xfId="3"/>
    <cellStyle name="Normal 6" xfId="6"/>
    <cellStyle name="Normal_AR-00-01" xfId="4"/>
    <cellStyle name="Normal_UB2000-12" xfId="5"/>
    <cellStyle name="RowLevel_3" xfId="1" builtinId="1" iLevel="2"/>
  </cellStyles>
  <dxfs count="7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K4" sqref="K4"/>
    </sheetView>
  </sheetViews>
  <sheetFormatPr defaultRowHeight="15"/>
  <cols>
    <col min="1" max="1" width="9.140625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6" ht="22.5">
      <c r="A2" s="2" t="s">
        <v>1</v>
      </c>
      <c r="B2" s="3"/>
      <c r="C2" s="3"/>
      <c r="D2" s="4" t="s">
        <v>2</v>
      </c>
      <c r="E2" s="5"/>
      <c r="F2" s="3"/>
    </row>
    <row r="3" spans="1:6">
      <c r="A3" s="331" t="s">
        <v>3</v>
      </c>
      <c r="B3" s="6" t="s">
        <v>4</v>
      </c>
      <c r="C3" s="333" t="s">
        <v>5</v>
      </c>
      <c r="D3" s="334"/>
      <c r="E3" s="335"/>
      <c r="F3" s="6" t="s">
        <v>6</v>
      </c>
    </row>
    <row r="4" spans="1:6">
      <c r="A4" s="332"/>
      <c r="B4" s="7" t="s">
        <v>7</v>
      </c>
      <c r="C4" s="6" t="s">
        <v>8</v>
      </c>
      <c r="D4" s="6" t="s">
        <v>9</v>
      </c>
      <c r="E4" s="6" t="s">
        <v>10</v>
      </c>
      <c r="F4" s="7" t="s">
        <v>10</v>
      </c>
    </row>
    <row r="5" spans="1:6" ht="33.75">
      <c r="A5" s="8" t="s">
        <v>11</v>
      </c>
      <c r="B5" s="9">
        <f>SUM(B6+B28+B29)</f>
        <v>16763476</v>
      </c>
      <c r="C5" s="9">
        <f>SUM(C6+C28+C29)</f>
        <v>16771131.6</v>
      </c>
      <c r="D5" s="9">
        <f>SUM(D6+D28+D29)</f>
        <v>16430859.4</v>
      </c>
      <c r="E5" s="9">
        <f t="shared" ref="E5:E10" si="0">(D5/C5)*100</f>
        <v>97.971083835511735</v>
      </c>
      <c r="F5" s="9">
        <f t="shared" ref="F5:F26" si="1">(D5/B5)*100</f>
        <v>98.015825596075658</v>
      </c>
    </row>
    <row r="6" spans="1:6" ht="33.75">
      <c r="A6" s="10" t="s">
        <v>12</v>
      </c>
      <c r="B6" s="11">
        <f>B7+B25</f>
        <v>1225711.7999999998</v>
      </c>
      <c r="C6" s="11">
        <f>C7+C25</f>
        <v>1277413</v>
      </c>
      <c r="D6" s="11">
        <f>D7+D25</f>
        <v>1462294.9</v>
      </c>
      <c r="E6" s="11">
        <f t="shared" si="0"/>
        <v>114.4731500305696</v>
      </c>
      <c r="F6" s="11">
        <f t="shared" si="1"/>
        <v>119.30169065844028</v>
      </c>
    </row>
    <row r="7" spans="1:6" ht="33.75">
      <c r="A7" s="10" t="s">
        <v>13</v>
      </c>
      <c r="B7" s="11">
        <f>SUM(B8+B15+B16+B17)</f>
        <v>1141210.5999999999</v>
      </c>
      <c r="C7" s="11">
        <f>SUM(C8+C15+C16+C17)</f>
        <v>1158592.1000000001</v>
      </c>
      <c r="D7" s="11">
        <f>SUM(D8+D15+D16+D17)</f>
        <v>1292254.2</v>
      </c>
      <c r="E7" s="11">
        <f t="shared" si="0"/>
        <v>111.53659687477584</v>
      </c>
      <c r="F7" s="11">
        <f t="shared" si="1"/>
        <v>113.23538354796214</v>
      </c>
    </row>
    <row r="8" spans="1:6" ht="45">
      <c r="A8" s="10" t="s">
        <v>14</v>
      </c>
      <c r="B8" s="11">
        <f>SUM(B9:B14)</f>
        <v>834830</v>
      </c>
      <c r="C8" s="11">
        <f>SUM(C9:C14)</f>
        <v>832226.3</v>
      </c>
      <c r="D8" s="11">
        <f>SUM(D9:D14)</f>
        <v>1004393.5</v>
      </c>
      <c r="E8" s="11">
        <f t="shared" si="0"/>
        <v>120.68754616382587</v>
      </c>
      <c r="F8" s="11">
        <f t="shared" si="1"/>
        <v>120.31114119042201</v>
      </c>
    </row>
    <row r="9" spans="1:6" ht="67.5">
      <c r="A9" s="12" t="s">
        <v>15</v>
      </c>
      <c r="B9" s="13">
        <v>1029004.4</v>
      </c>
      <c r="C9" s="13">
        <v>1064635.8</v>
      </c>
      <c r="D9" s="13">
        <v>1208500.8999999999</v>
      </c>
      <c r="E9" s="13">
        <f t="shared" si="0"/>
        <v>113.51308118701249</v>
      </c>
      <c r="F9" s="13">
        <f t="shared" si="1"/>
        <v>117.44370578007246</v>
      </c>
    </row>
    <row r="10" spans="1:6" ht="67.5">
      <c r="A10" s="12" t="s">
        <v>16</v>
      </c>
      <c r="B10" s="13">
        <v>-328874</v>
      </c>
      <c r="C10" s="13">
        <v>-380000</v>
      </c>
      <c r="D10" s="13">
        <v>-348233.7</v>
      </c>
      <c r="E10" s="13">
        <f t="shared" si="0"/>
        <v>91.64044736842105</v>
      </c>
      <c r="F10" s="13">
        <f t="shared" si="1"/>
        <v>105.88666176103918</v>
      </c>
    </row>
    <row r="11" spans="1:6" ht="45">
      <c r="A11" s="14" t="s">
        <v>17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</row>
    <row r="12" spans="1:6" ht="45">
      <c r="A12" s="14" t="s">
        <v>18</v>
      </c>
      <c r="B12" s="13">
        <v>0</v>
      </c>
      <c r="C12" s="13">
        <v>57500</v>
      </c>
      <c r="D12" s="13">
        <v>47214.5</v>
      </c>
      <c r="E12" s="13">
        <f>(D12/C12)*100</f>
        <v>82.112173913043478</v>
      </c>
      <c r="F12" s="13">
        <v>0</v>
      </c>
    </row>
    <row r="13" spans="1:6" ht="56.25">
      <c r="A13" s="14" t="s">
        <v>19</v>
      </c>
      <c r="B13" s="13">
        <v>134699.6</v>
      </c>
      <c r="C13" s="13">
        <v>90090.5</v>
      </c>
      <c r="D13" s="13">
        <v>96911.8</v>
      </c>
      <c r="E13" s="13">
        <f>(D13/C13)*100</f>
        <v>107.57160854918111</v>
      </c>
      <c r="F13" s="13">
        <f t="shared" si="1"/>
        <v>71.946613056015025</v>
      </c>
    </row>
    <row r="14" spans="1:6" ht="33.75">
      <c r="A14" s="14" t="s">
        <v>20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</row>
    <row r="15" spans="1:6" ht="67.5">
      <c r="A15" s="15" t="s">
        <v>21</v>
      </c>
      <c r="B15" s="11">
        <v>20840.5</v>
      </c>
      <c r="C15" s="11">
        <v>24014</v>
      </c>
      <c r="D15" s="11">
        <v>19344.5</v>
      </c>
      <c r="E15" s="11">
        <f t="shared" ref="E15:E20" si="2">(D15/C15)*100</f>
        <v>80.555092862496878</v>
      </c>
      <c r="F15" s="11">
        <f>(D15/B15)*100</f>
        <v>92.821669345745065</v>
      </c>
    </row>
    <row r="16" spans="1:6" ht="33.75">
      <c r="A16" s="15" t="s">
        <v>22</v>
      </c>
      <c r="B16" s="11">
        <v>195680.9</v>
      </c>
      <c r="C16" s="11">
        <v>161800</v>
      </c>
      <c r="D16" s="11">
        <v>139052.79999999999</v>
      </c>
      <c r="E16" s="11">
        <f t="shared" si="2"/>
        <v>85.941161928306542</v>
      </c>
      <c r="F16" s="11">
        <f t="shared" si="1"/>
        <v>71.060997777504085</v>
      </c>
    </row>
    <row r="17" spans="1:6" ht="22.5">
      <c r="A17" s="15" t="s">
        <v>23</v>
      </c>
      <c r="B17" s="16">
        <f>SUM(B18:B24)</f>
        <v>89859.199999999997</v>
      </c>
      <c r="C17" s="16">
        <f>SUM(C18:C24)</f>
        <v>140551.79999999999</v>
      </c>
      <c r="D17" s="16">
        <f>SUM(D18:D24)</f>
        <v>129463.4</v>
      </c>
      <c r="E17" s="11">
        <f t="shared" si="2"/>
        <v>92.110808968650701</v>
      </c>
      <c r="F17" s="11">
        <f t="shared" si="1"/>
        <v>144.07361739254301</v>
      </c>
    </row>
    <row r="18" spans="1:6" ht="22.5">
      <c r="A18" s="17" t="s">
        <v>24</v>
      </c>
      <c r="B18" s="18">
        <v>30261</v>
      </c>
      <c r="C18" s="18">
        <v>24173</v>
      </c>
      <c r="D18" s="18">
        <v>35905.800000000003</v>
      </c>
      <c r="E18" s="18">
        <f t="shared" si="2"/>
        <v>148.53679725313367</v>
      </c>
      <c r="F18" s="18">
        <f t="shared" si="1"/>
        <v>118.65371269951423</v>
      </c>
    </row>
    <row r="19" spans="1:6" ht="33.75">
      <c r="A19" s="17" t="s">
        <v>25</v>
      </c>
      <c r="B19" s="18">
        <v>7124.3</v>
      </c>
      <c r="C19" s="3">
        <v>8180</v>
      </c>
      <c r="D19" s="3">
        <v>8816.7000000000007</v>
      </c>
      <c r="E19" s="18">
        <f t="shared" si="2"/>
        <v>107.78361858190711</v>
      </c>
      <c r="F19" s="18">
        <f>(D22/B19)*100</f>
        <v>218.37092767008687</v>
      </c>
    </row>
    <row r="20" spans="1:6" ht="33.75">
      <c r="A20" s="17" t="s">
        <v>26</v>
      </c>
      <c r="B20" s="18">
        <v>47100</v>
      </c>
      <c r="C20" s="18">
        <v>55856.800000000003</v>
      </c>
      <c r="D20" s="18">
        <v>37241.699999999997</v>
      </c>
      <c r="E20" s="18">
        <f t="shared" si="2"/>
        <v>66.67352945388923</v>
      </c>
      <c r="F20" s="18">
        <f t="shared" si="1"/>
        <v>79.06942675159236</v>
      </c>
    </row>
    <row r="21" spans="1:6" ht="33.75">
      <c r="A21" s="17" t="s">
        <v>27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</row>
    <row r="22" spans="1:6" ht="22.5">
      <c r="A22" s="17" t="s">
        <v>28</v>
      </c>
      <c r="B22" s="18">
        <v>1179</v>
      </c>
      <c r="C22" s="18">
        <v>6127</v>
      </c>
      <c r="D22" s="18">
        <v>15557.4</v>
      </c>
      <c r="E22" s="18">
        <f>(D22/C22)*100</f>
        <v>253.91545617757467</v>
      </c>
      <c r="F22" s="18">
        <f t="shared" si="1"/>
        <v>1319.5419847328244</v>
      </c>
    </row>
    <row r="23" spans="1:6" ht="33.75">
      <c r="A23" s="17" t="s">
        <v>29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</row>
    <row r="24" spans="1:6">
      <c r="A24" s="14" t="s">
        <v>30</v>
      </c>
      <c r="B24" s="13">
        <v>4194.8999999999996</v>
      </c>
      <c r="C24" s="13">
        <v>46215</v>
      </c>
      <c r="D24" s="13">
        <v>31941.8</v>
      </c>
      <c r="E24" s="18">
        <f>(D24/C24)*100</f>
        <v>69.115655090338635</v>
      </c>
      <c r="F24" s="18">
        <f t="shared" si="1"/>
        <v>761.44365777491726</v>
      </c>
    </row>
    <row r="25" spans="1:6" ht="33.75">
      <c r="A25" s="15" t="s">
        <v>31</v>
      </c>
      <c r="B25" s="11">
        <f>SUM(B26:B27)</f>
        <v>84501.2</v>
      </c>
      <c r="C25" s="11">
        <f>SUM(C26:C27)</f>
        <v>118820.9</v>
      </c>
      <c r="D25" s="11">
        <f>SUM(D26:D27)</f>
        <v>170040.7</v>
      </c>
      <c r="E25" s="11">
        <f>(D25/C25)*100</f>
        <v>143.10672617359407</v>
      </c>
      <c r="F25" s="11">
        <f>(D25/B25)*100</f>
        <v>201.22873994688834</v>
      </c>
    </row>
    <row r="26" spans="1:6" ht="56.25">
      <c r="A26" s="17" t="s">
        <v>32</v>
      </c>
      <c r="B26" s="18">
        <v>19324.7</v>
      </c>
      <c r="C26" s="18">
        <v>59334.9</v>
      </c>
      <c r="D26" s="18">
        <v>114006.8</v>
      </c>
      <c r="E26" s="18">
        <f>(D26/C26)*100</f>
        <v>192.14121874310058</v>
      </c>
      <c r="F26" s="18">
        <f t="shared" si="1"/>
        <v>589.95378970954266</v>
      </c>
    </row>
    <row r="27" spans="1:6" ht="45">
      <c r="A27" s="14" t="s">
        <v>33</v>
      </c>
      <c r="B27" s="18">
        <v>65176.5</v>
      </c>
      <c r="C27" s="13">
        <v>59486</v>
      </c>
      <c r="D27" s="18">
        <v>56033.9</v>
      </c>
      <c r="E27" s="18">
        <f>(D27/C27)*100</f>
        <v>94.196785798339107</v>
      </c>
      <c r="F27" s="18">
        <f>(D27/B27)*100</f>
        <v>85.972551456429841</v>
      </c>
    </row>
    <row r="28" spans="1:6" ht="33.75">
      <c r="A28" s="14" t="s">
        <v>34</v>
      </c>
      <c r="B28" s="13">
        <v>167374.39999999999</v>
      </c>
      <c r="C28" s="13">
        <v>0</v>
      </c>
      <c r="D28" s="13">
        <v>0</v>
      </c>
      <c r="E28" s="18">
        <v>0</v>
      </c>
      <c r="F28" s="18">
        <f>(D28/B28)*100</f>
        <v>0</v>
      </c>
    </row>
    <row r="29" spans="1:6" ht="22.5">
      <c r="A29" s="15" t="s">
        <v>35</v>
      </c>
      <c r="B29" s="11">
        <f>SUM(B30:B32)</f>
        <v>15370389.800000001</v>
      </c>
      <c r="C29" s="11">
        <f>SUM(C30:C32)</f>
        <v>15493718.6</v>
      </c>
      <c r="D29" s="11">
        <f>SUM(D30:D32)</f>
        <v>14968564.5</v>
      </c>
      <c r="E29" s="11">
        <f t="shared" ref="E29:E36" si="3">(D29/C29)*100</f>
        <v>96.610535446280792</v>
      </c>
      <c r="F29" s="11">
        <f t="shared" ref="F29:F36" si="4">(D29/B29)*100</f>
        <v>97.385718220366783</v>
      </c>
    </row>
    <row r="30" spans="1:6" ht="56.25">
      <c r="A30" s="17" t="s">
        <v>36</v>
      </c>
      <c r="B30" s="18">
        <v>3982600</v>
      </c>
      <c r="C30" s="18">
        <v>3892476.4</v>
      </c>
      <c r="D30" s="18">
        <v>3892476.4</v>
      </c>
      <c r="E30" s="18">
        <f t="shared" si="3"/>
        <v>100</v>
      </c>
      <c r="F30" s="18">
        <f t="shared" si="4"/>
        <v>97.737066238135881</v>
      </c>
    </row>
    <row r="31" spans="1:6" ht="67.5">
      <c r="A31" s="17" t="s">
        <v>37</v>
      </c>
      <c r="B31" s="18">
        <v>8978443.5</v>
      </c>
      <c r="C31" s="18">
        <v>9835574.6999999993</v>
      </c>
      <c r="D31" s="18">
        <v>9749148.5</v>
      </c>
      <c r="E31" s="18">
        <f t="shared" si="3"/>
        <v>99.121289780860494</v>
      </c>
      <c r="F31" s="18">
        <f t="shared" si="4"/>
        <v>108.58394887710772</v>
      </c>
    </row>
    <row r="32" spans="1:6" ht="90">
      <c r="A32" s="17" t="s">
        <v>38</v>
      </c>
      <c r="B32" s="18">
        <v>2409346.2999999998</v>
      </c>
      <c r="C32" s="18">
        <v>1765667.5</v>
      </c>
      <c r="D32" s="19">
        <v>1326939.6000000001</v>
      </c>
      <c r="E32" s="18">
        <f t="shared" si="3"/>
        <v>75.152292263407475</v>
      </c>
      <c r="F32" s="18">
        <f t="shared" si="4"/>
        <v>55.07467315927147</v>
      </c>
    </row>
    <row r="33" spans="1:6" ht="56.25">
      <c r="A33" s="17" t="s">
        <v>39</v>
      </c>
      <c r="B33" s="18">
        <v>3016286.9</v>
      </c>
      <c r="C33" s="18">
        <v>0</v>
      </c>
      <c r="D33" s="18">
        <v>0</v>
      </c>
      <c r="E33" s="18">
        <v>0</v>
      </c>
      <c r="F33" s="18">
        <v>0</v>
      </c>
    </row>
    <row r="34" spans="1:6" ht="67.5">
      <c r="A34" s="15" t="s">
        <v>40</v>
      </c>
      <c r="B34" s="11">
        <f>B5-B29</f>
        <v>1393086.1999999993</v>
      </c>
      <c r="C34" s="11">
        <f>C5-C29</f>
        <v>1277413</v>
      </c>
      <c r="D34" s="11">
        <f>D5-D29</f>
        <v>1462294.9000000004</v>
      </c>
      <c r="E34" s="11">
        <f t="shared" si="3"/>
        <v>114.47315003056961</v>
      </c>
      <c r="F34" s="11">
        <f t="shared" si="4"/>
        <v>104.96801274752426</v>
      </c>
    </row>
    <row r="35" spans="1:6" ht="56.25">
      <c r="A35" s="17" t="s">
        <v>41</v>
      </c>
      <c r="B35" s="13">
        <v>750826.6</v>
      </c>
      <c r="C35" s="20">
        <v>570999</v>
      </c>
      <c r="D35" s="20">
        <v>854872.4</v>
      </c>
      <c r="E35" s="18">
        <f t="shared" si="3"/>
        <v>149.71521841544381</v>
      </c>
      <c r="F35" s="18">
        <f t="shared" si="4"/>
        <v>113.85750052009347</v>
      </c>
    </row>
    <row r="36" spans="1:6" ht="22.5">
      <c r="A36" s="21" t="s">
        <v>42</v>
      </c>
      <c r="B36" s="22">
        <f>B34+B35</f>
        <v>2143912.7999999993</v>
      </c>
      <c r="C36" s="22">
        <f>C34+C35</f>
        <v>1848412</v>
      </c>
      <c r="D36" s="22">
        <f>D34+D35</f>
        <v>2317167.3000000003</v>
      </c>
      <c r="E36" s="22">
        <f t="shared" si="3"/>
        <v>125.3598927079028</v>
      </c>
      <c r="F36" s="22">
        <f t="shared" si="4"/>
        <v>108.08122886341278</v>
      </c>
    </row>
  </sheetData>
  <mergeCells count="3">
    <mergeCell ref="A1:F1"/>
    <mergeCell ref="A3:A4"/>
    <mergeCell ref="C3:E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O12" sqref="O12"/>
    </sheetView>
  </sheetViews>
  <sheetFormatPr defaultRowHeight="15"/>
  <sheetData>
    <row r="1" spans="1:6">
      <c r="A1" s="417" t="s">
        <v>225</v>
      </c>
      <c r="B1" s="417"/>
      <c r="C1" s="417"/>
      <c r="D1" s="417"/>
      <c r="E1" s="417"/>
      <c r="F1" s="417"/>
    </row>
    <row r="2" spans="1:6">
      <c r="A2" s="418" t="s">
        <v>108</v>
      </c>
      <c r="B2" s="418"/>
      <c r="C2" s="418"/>
      <c r="D2" s="418"/>
      <c r="E2" s="154"/>
      <c r="F2" s="154"/>
    </row>
    <row r="3" spans="1:6" ht="38.25">
      <c r="A3" s="419" t="s">
        <v>226</v>
      </c>
      <c r="B3" s="420"/>
      <c r="C3" s="144" t="s">
        <v>227</v>
      </c>
      <c r="D3" s="144" t="s">
        <v>228</v>
      </c>
      <c r="E3" s="144" t="s">
        <v>229</v>
      </c>
      <c r="F3" s="144" t="s">
        <v>230</v>
      </c>
    </row>
    <row r="4" spans="1:6">
      <c r="A4" s="155" t="s">
        <v>231</v>
      </c>
      <c r="B4" s="155"/>
      <c r="C4" s="155">
        <f t="shared" ref="C4" si="0">C6+C7+C8</f>
        <v>7016</v>
      </c>
      <c r="D4" s="155">
        <f>D6+D7+D8</f>
        <v>8002</v>
      </c>
      <c r="E4" s="155">
        <f>E6+E7+E8</f>
        <v>8558</v>
      </c>
      <c r="F4" s="156">
        <f>E4/D4*100</f>
        <v>106.94826293426642</v>
      </c>
    </row>
    <row r="5" spans="1:6">
      <c r="A5" s="157" t="s">
        <v>232</v>
      </c>
      <c r="B5" s="157"/>
      <c r="C5" s="157"/>
      <c r="D5" s="157"/>
      <c r="E5" s="157"/>
      <c r="F5" s="158"/>
    </row>
    <row r="6" spans="1:6">
      <c r="A6" s="155"/>
      <c r="B6" s="155" t="s">
        <v>233</v>
      </c>
      <c r="C6" s="155">
        <v>1681</v>
      </c>
      <c r="D6" s="155">
        <v>1706</v>
      </c>
      <c r="E6" s="155">
        <v>1859</v>
      </c>
      <c r="F6" s="156">
        <f t="shared" ref="F6:F9" si="1">E6/D6*100</f>
        <v>108.968347010551</v>
      </c>
    </row>
    <row r="7" spans="1:6">
      <c r="A7" s="155"/>
      <c r="B7" s="155" t="s">
        <v>234</v>
      </c>
      <c r="C7" s="155">
        <v>3535</v>
      </c>
      <c r="D7" s="155">
        <v>3675</v>
      </c>
      <c r="E7" s="155">
        <v>3665</v>
      </c>
      <c r="F7" s="156">
        <f t="shared" si="1"/>
        <v>99.72789115646259</v>
      </c>
    </row>
    <row r="8" spans="1:6">
      <c r="A8" s="155"/>
      <c r="B8" s="155" t="s">
        <v>235</v>
      </c>
      <c r="C8" s="155">
        <v>1800</v>
      </c>
      <c r="D8" s="155">
        <v>2621</v>
      </c>
      <c r="E8" s="155">
        <v>3034</v>
      </c>
      <c r="F8" s="156">
        <f t="shared" si="1"/>
        <v>115.75734452499047</v>
      </c>
    </row>
    <row r="9" spans="1:6">
      <c r="A9" s="155" t="s">
        <v>236</v>
      </c>
      <c r="B9" s="155"/>
      <c r="C9" s="159">
        <f>SUM(C11:C14)</f>
        <v>5896.5000000000009</v>
      </c>
      <c r="D9" s="159">
        <f>SUM(D11:D14)</f>
        <v>6911.4</v>
      </c>
      <c r="E9" s="159">
        <f>SUM(E11:E14)</f>
        <v>8036.1</v>
      </c>
      <c r="F9" s="156">
        <f t="shared" si="1"/>
        <v>116.27311398558903</v>
      </c>
    </row>
    <row r="10" spans="1:6">
      <c r="A10" s="157" t="s">
        <v>232</v>
      </c>
      <c r="B10" s="157"/>
      <c r="C10" s="157"/>
      <c r="D10" s="157"/>
      <c r="E10" s="157"/>
      <c r="F10" s="158"/>
    </row>
    <row r="11" spans="1:6">
      <c r="A11" s="155"/>
      <c r="B11" s="155" t="s">
        <v>237</v>
      </c>
      <c r="C11" s="155">
        <v>4643</v>
      </c>
      <c r="D11" s="155">
        <v>5479.1</v>
      </c>
      <c r="E11" s="159">
        <v>6444</v>
      </c>
      <c r="F11" s="156">
        <f t="shared" ref="F11:F14" si="2">E11/D11*100</f>
        <v>117.61055647825371</v>
      </c>
    </row>
    <row r="12" spans="1:6" ht="63.75">
      <c r="A12" s="155"/>
      <c r="B12" s="160" t="s">
        <v>238</v>
      </c>
      <c r="C12" s="161">
        <v>888.3</v>
      </c>
      <c r="D12" s="161">
        <v>1016.7</v>
      </c>
      <c r="E12" s="162">
        <v>1133.5999999999999</v>
      </c>
      <c r="F12" s="156">
        <f t="shared" si="2"/>
        <v>111.49798367266645</v>
      </c>
    </row>
    <row r="13" spans="1:6">
      <c r="A13" s="155"/>
      <c r="B13" s="155" t="s">
        <v>239</v>
      </c>
      <c r="C13" s="159">
        <v>191.6</v>
      </c>
      <c r="D13" s="159">
        <v>216.9</v>
      </c>
      <c r="E13" s="159">
        <v>234.3</v>
      </c>
      <c r="F13" s="156">
        <f t="shared" si="2"/>
        <v>108.02213001383126</v>
      </c>
    </row>
    <row r="14" spans="1:6">
      <c r="A14" s="163"/>
      <c r="B14" s="163" t="s">
        <v>240</v>
      </c>
      <c r="C14" s="163">
        <v>173.6</v>
      </c>
      <c r="D14" s="163">
        <v>198.7</v>
      </c>
      <c r="E14" s="164">
        <v>224.2</v>
      </c>
      <c r="F14" s="127">
        <f t="shared" si="2"/>
        <v>112.8334172118772</v>
      </c>
    </row>
  </sheetData>
  <mergeCells count="3">
    <mergeCell ref="A1:F1"/>
    <mergeCell ref="A2:D2"/>
    <mergeCell ref="A3:B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5" sqref="J5"/>
    </sheetView>
  </sheetViews>
  <sheetFormatPr defaultRowHeight="15"/>
  <cols>
    <col min="2" max="2" width="10.7109375" customWidth="1"/>
    <col min="3" max="3" width="11.5703125" customWidth="1"/>
    <col min="5" max="5" width="10.7109375" customWidth="1"/>
    <col min="6" max="6" width="10.85546875" customWidth="1"/>
  </cols>
  <sheetData>
    <row r="1" spans="1:7">
      <c r="A1" s="421" t="s">
        <v>241</v>
      </c>
      <c r="B1" s="421"/>
      <c r="C1" s="421"/>
      <c r="D1" s="421"/>
      <c r="E1" s="421"/>
      <c r="F1" s="421"/>
      <c r="G1" s="421"/>
    </row>
    <row r="2" spans="1:7">
      <c r="A2" s="23"/>
      <c r="B2" s="165"/>
      <c r="C2" s="166"/>
      <c r="D2" s="166"/>
      <c r="E2" s="166"/>
      <c r="F2" s="167"/>
      <c r="G2" s="167"/>
    </row>
    <row r="3" spans="1:7">
      <c r="A3" s="23" t="s">
        <v>242</v>
      </c>
      <c r="B3" s="165"/>
      <c r="C3" s="166"/>
      <c r="D3" s="166"/>
      <c r="E3" s="166"/>
      <c r="F3" s="167"/>
      <c r="G3" s="167" t="s">
        <v>243</v>
      </c>
    </row>
    <row r="4" spans="1:7">
      <c r="A4" s="340" t="s">
        <v>45</v>
      </c>
      <c r="B4" s="423" t="s">
        <v>244</v>
      </c>
      <c r="C4" s="424"/>
      <c r="D4" s="425"/>
      <c r="E4" s="426" t="s">
        <v>245</v>
      </c>
      <c r="F4" s="427"/>
      <c r="G4" s="428"/>
    </row>
    <row r="5" spans="1:7">
      <c r="A5" s="422"/>
      <c r="B5" s="168" t="s">
        <v>8</v>
      </c>
      <c r="C5" s="169" t="s">
        <v>9</v>
      </c>
      <c r="D5" s="170" t="s">
        <v>10</v>
      </c>
      <c r="E5" s="168" t="s">
        <v>246</v>
      </c>
      <c r="F5" s="169" t="s">
        <v>247</v>
      </c>
      <c r="G5" s="169" t="s">
        <v>10</v>
      </c>
    </row>
    <row r="6" spans="1:7">
      <c r="A6" s="171" t="s">
        <v>48</v>
      </c>
      <c r="B6" s="172">
        <v>83031.600000000006</v>
      </c>
      <c r="C6" s="172">
        <v>77253.8</v>
      </c>
      <c r="D6" s="172">
        <f>(C6/B6)*100</f>
        <v>93.041444462108402</v>
      </c>
      <c r="E6" s="172">
        <v>328021.3</v>
      </c>
      <c r="F6" s="172">
        <v>328021.3</v>
      </c>
      <c r="G6" s="172">
        <f>(F6/E6)*100</f>
        <v>100</v>
      </c>
    </row>
    <row r="7" spans="1:7">
      <c r="A7" s="26" t="s">
        <v>116</v>
      </c>
      <c r="B7" s="170">
        <v>86555.1</v>
      </c>
      <c r="C7" s="170">
        <v>83911.9</v>
      </c>
      <c r="D7" s="170">
        <f t="shared" ref="D7:D20" si="0">(C7/B7)*100</f>
        <v>96.946222695138701</v>
      </c>
      <c r="E7" s="170">
        <v>358917.4</v>
      </c>
      <c r="F7" s="170">
        <v>358917.4</v>
      </c>
      <c r="G7" s="170">
        <f>(F7/E7)*100</f>
        <v>100</v>
      </c>
    </row>
    <row r="8" spans="1:7">
      <c r="A8" s="26" t="s">
        <v>50</v>
      </c>
      <c r="B8" s="170">
        <v>121396.7</v>
      </c>
      <c r="C8" s="170">
        <v>102015.1</v>
      </c>
      <c r="D8" s="170">
        <f t="shared" si="0"/>
        <v>84.034491876632572</v>
      </c>
      <c r="E8" s="170">
        <v>282935.90000000002</v>
      </c>
      <c r="F8" s="170">
        <v>282935.90000000002</v>
      </c>
      <c r="G8" s="170">
        <f t="shared" ref="G8:G21" si="1">(F8/E8)*100</f>
        <v>100</v>
      </c>
    </row>
    <row r="9" spans="1:7">
      <c r="A9" s="26" t="s">
        <v>51</v>
      </c>
      <c r="B9" s="170">
        <v>66291.600000000006</v>
      </c>
      <c r="C9" s="170">
        <v>65928.899999999994</v>
      </c>
      <c r="D9" s="170">
        <f>(C9/B9)*100</f>
        <v>99.452871857067848</v>
      </c>
      <c r="E9" s="170">
        <v>169735.7</v>
      </c>
      <c r="F9" s="170">
        <v>169735.7</v>
      </c>
      <c r="G9" s="170">
        <f t="shared" si="1"/>
        <v>100</v>
      </c>
    </row>
    <row r="10" spans="1:7">
      <c r="A10" s="26" t="s">
        <v>52</v>
      </c>
      <c r="B10" s="170">
        <v>89792.5</v>
      </c>
      <c r="C10" s="170">
        <v>77210.600000000006</v>
      </c>
      <c r="D10" s="170">
        <f t="shared" si="0"/>
        <v>85.987805217584992</v>
      </c>
      <c r="E10" s="170">
        <v>182633.8</v>
      </c>
      <c r="F10" s="170">
        <v>182633.8</v>
      </c>
      <c r="G10" s="170">
        <f t="shared" si="1"/>
        <v>100</v>
      </c>
    </row>
    <row r="11" spans="1:7">
      <c r="A11" s="26" t="s">
        <v>53</v>
      </c>
      <c r="B11" s="170">
        <v>94530.8</v>
      </c>
      <c r="C11" s="170">
        <v>87970.3</v>
      </c>
      <c r="D11" s="170">
        <f t="shared" si="0"/>
        <v>93.059933905139914</v>
      </c>
      <c r="E11" s="170">
        <v>217613.6</v>
      </c>
      <c r="F11" s="170">
        <v>217613.6</v>
      </c>
      <c r="G11" s="170">
        <f t="shared" si="1"/>
        <v>100</v>
      </c>
    </row>
    <row r="12" spans="1:7">
      <c r="A12" s="26" t="s">
        <v>54</v>
      </c>
      <c r="B12" s="170">
        <v>132270.70000000001</v>
      </c>
      <c r="C12" s="170">
        <v>169221</v>
      </c>
      <c r="D12" s="170">
        <f t="shared" si="0"/>
        <v>127.93536285813865</v>
      </c>
      <c r="E12" s="170">
        <v>333100.2</v>
      </c>
      <c r="F12" s="170">
        <v>333100.2</v>
      </c>
      <c r="G12" s="170">
        <f>(F12/E12)*100</f>
        <v>100</v>
      </c>
    </row>
    <row r="13" spans="1:7">
      <c r="A13" s="26" t="s">
        <v>55</v>
      </c>
      <c r="B13" s="170">
        <v>105149</v>
      </c>
      <c r="C13" s="170">
        <v>90174.7</v>
      </c>
      <c r="D13" s="170">
        <f t="shared" si="0"/>
        <v>85.758970603619616</v>
      </c>
      <c r="E13" s="170">
        <v>358227.5</v>
      </c>
      <c r="F13" s="170">
        <v>358227.5</v>
      </c>
      <c r="G13" s="170">
        <f t="shared" si="1"/>
        <v>100</v>
      </c>
    </row>
    <row r="14" spans="1:7">
      <c r="A14" s="26" t="s">
        <v>56</v>
      </c>
      <c r="B14" s="170">
        <v>123867.8</v>
      </c>
      <c r="C14" s="170">
        <v>116187.5</v>
      </c>
      <c r="D14" s="170">
        <f t="shared" si="0"/>
        <v>93.799599250168313</v>
      </c>
      <c r="E14" s="170">
        <v>329454.8</v>
      </c>
      <c r="F14" s="170">
        <v>329454.8</v>
      </c>
      <c r="G14" s="170">
        <f t="shared" si="1"/>
        <v>100</v>
      </c>
    </row>
    <row r="15" spans="1:7">
      <c r="A15" s="26" t="s">
        <v>57</v>
      </c>
      <c r="B15" s="170">
        <v>92461.6</v>
      </c>
      <c r="C15" s="170">
        <v>96376.4</v>
      </c>
      <c r="D15" s="170">
        <f t="shared" si="0"/>
        <v>104.23397388753817</v>
      </c>
      <c r="E15" s="170">
        <v>297492.3</v>
      </c>
      <c r="F15" s="170">
        <v>297492.3</v>
      </c>
      <c r="G15" s="170">
        <f t="shared" si="1"/>
        <v>100</v>
      </c>
    </row>
    <row r="16" spans="1:7">
      <c r="A16" s="26" t="s">
        <v>58</v>
      </c>
      <c r="B16" s="170">
        <v>118164.7</v>
      </c>
      <c r="C16" s="170">
        <v>111542.5</v>
      </c>
      <c r="D16" s="170">
        <f t="shared" si="0"/>
        <v>94.395788251482898</v>
      </c>
      <c r="E16" s="170">
        <v>405507.6</v>
      </c>
      <c r="F16" s="170">
        <v>405507.6</v>
      </c>
      <c r="G16" s="170">
        <f t="shared" si="1"/>
        <v>100</v>
      </c>
    </row>
    <row r="17" spans="1:7">
      <c r="A17" s="26" t="s">
        <v>59</v>
      </c>
      <c r="B17" s="170">
        <v>90937.3</v>
      </c>
      <c r="C17" s="170">
        <v>86629.8</v>
      </c>
      <c r="D17" s="170">
        <f t="shared" si="0"/>
        <v>95.263219822888956</v>
      </c>
      <c r="E17" s="170">
        <v>301327.8</v>
      </c>
      <c r="F17" s="170">
        <v>301327.8</v>
      </c>
      <c r="G17" s="170">
        <f t="shared" si="1"/>
        <v>100</v>
      </c>
    </row>
    <row r="18" spans="1:7">
      <c r="A18" s="26" t="s">
        <v>60</v>
      </c>
      <c r="B18" s="170">
        <v>242464.2</v>
      </c>
      <c r="C18" s="170">
        <v>248967.7</v>
      </c>
      <c r="D18" s="170">
        <f t="shared" si="0"/>
        <v>102.68225164787215</v>
      </c>
      <c r="E18" s="170">
        <v>995384.3</v>
      </c>
      <c r="F18" s="170">
        <v>995384.3</v>
      </c>
      <c r="G18" s="170">
        <f t="shared" si="1"/>
        <v>100</v>
      </c>
    </row>
    <row r="19" spans="1:7">
      <c r="A19" s="26" t="s">
        <v>62</v>
      </c>
      <c r="B19" s="170">
        <v>110858.9</v>
      </c>
      <c r="C19" s="170">
        <v>111648.1</v>
      </c>
      <c r="D19" s="170">
        <f t="shared" si="0"/>
        <v>100.71189593257736</v>
      </c>
      <c r="E19" s="170">
        <v>440843.1</v>
      </c>
      <c r="F19" s="170">
        <v>440843.1</v>
      </c>
      <c r="G19" s="170">
        <f t="shared" si="1"/>
        <v>100</v>
      </c>
    </row>
    <row r="20" spans="1:7">
      <c r="A20" s="26" t="s">
        <v>61</v>
      </c>
      <c r="B20" s="170">
        <v>2249329.2000000002</v>
      </c>
      <c r="C20" s="170">
        <v>2100719.2999999998</v>
      </c>
      <c r="D20" s="170">
        <f t="shared" si="0"/>
        <v>93.393145832099606</v>
      </c>
      <c r="E20" s="170">
        <v>3034916.9</v>
      </c>
      <c r="F20" s="170">
        <v>3034916.9</v>
      </c>
      <c r="G20" s="170">
        <f t="shared" si="1"/>
        <v>100</v>
      </c>
    </row>
    <row r="21" spans="1:7">
      <c r="A21" s="173" t="s">
        <v>64</v>
      </c>
      <c r="B21" s="174">
        <f>SUM(B6:B20)</f>
        <v>3807101.7</v>
      </c>
      <c r="C21" s="174">
        <f>SUM(C6:C20)</f>
        <v>3625757.6</v>
      </c>
      <c r="D21" s="174">
        <f>(C21/B21)*100</f>
        <v>95.236688843904531</v>
      </c>
      <c r="E21" s="174">
        <f>SUM(E6:E20)</f>
        <v>8036112.1999999993</v>
      </c>
      <c r="F21" s="174">
        <f>SUM(F6:F20)</f>
        <v>8036112.1999999993</v>
      </c>
      <c r="G21" s="174">
        <f t="shared" si="1"/>
        <v>100</v>
      </c>
    </row>
  </sheetData>
  <mergeCells count="4">
    <mergeCell ref="A1:G1"/>
    <mergeCell ref="A4:A5"/>
    <mergeCell ref="B4:D4"/>
    <mergeCell ref="E4:G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opLeftCell="A16" workbookViewId="0">
      <selection activeCell="O22" sqref="O22"/>
    </sheetView>
  </sheetViews>
  <sheetFormatPr defaultRowHeight="15"/>
  <sheetData>
    <row r="1" spans="1:10">
      <c r="A1" s="429" t="s">
        <v>248</v>
      </c>
      <c r="B1" s="429"/>
      <c r="C1" s="429"/>
      <c r="D1" s="429"/>
      <c r="E1" s="429"/>
      <c r="F1" s="429"/>
      <c r="G1" s="429"/>
      <c r="H1" s="429"/>
      <c r="I1" s="429"/>
      <c r="J1" s="175"/>
    </row>
    <row r="2" spans="1:10">
      <c r="A2" s="429"/>
      <c r="B2" s="429"/>
      <c r="C2" s="429"/>
      <c r="D2" s="429"/>
      <c r="E2" s="429"/>
      <c r="F2" s="429"/>
      <c r="G2" s="429"/>
      <c r="H2" s="429"/>
      <c r="I2" s="429"/>
      <c r="J2" s="175"/>
    </row>
    <row r="3" spans="1:10">
      <c r="A3" s="430" t="s">
        <v>249</v>
      </c>
      <c r="B3" s="430"/>
      <c r="C3" s="430"/>
      <c r="D3" s="430"/>
      <c r="E3" s="430"/>
      <c r="F3" s="430"/>
      <c r="G3" s="430"/>
      <c r="H3" s="176" t="s">
        <v>250</v>
      </c>
      <c r="I3" s="176" t="s">
        <v>250</v>
      </c>
      <c r="J3" s="176" t="s">
        <v>250</v>
      </c>
    </row>
    <row r="4" spans="1:10" ht="15.75" thickBot="1">
      <c r="A4" s="431"/>
      <c r="B4" s="431"/>
      <c r="C4" s="431"/>
      <c r="D4" s="431"/>
      <c r="E4" s="431"/>
      <c r="F4" s="431"/>
      <c r="G4" s="431"/>
      <c r="H4" s="177" t="s">
        <v>251</v>
      </c>
      <c r="I4" s="177" t="s">
        <v>252</v>
      </c>
      <c r="J4" s="177" t="s">
        <v>253</v>
      </c>
    </row>
    <row r="5" spans="1:10">
      <c r="A5" s="178"/>
      <c r="B5" s="179" t="s">
        <v>254</v>
      </c>
      <c r="C5" s="178"/>
      <c r="D5" s="178"/>
      <c r="E5" s="178"/>
      <c r="F5" s="178"/>
      <c r="G5" s="180"/>
      <c r="H5" s="181">
        <v>108.08133139090907</v>
      </c>
      <c r="I5" s="181">
        <v>103.14171885748111</v>
      </c>
      <c r="J5" s="181">
        <v>100.44227551955463</v>
      </c>
    </row>
    <row r="6" spans="1:10">
      <c r="A6" s="182" t="s">
        <v>255</v>
      </c>
      <c r="B6" s="182"/>
      <c r="C6" s="178"/>
      <c r="D6" s="178"/>
      <c r="E6" s="178"/>
      <c r="F6" s="183"/>
      <c r="G6" s="180"/>
      <c r="H6" s="181">
        <v>106.82475142402662</v>
      </c>
      <c r="I6" s="181">
        <v>105.54596147542104</v>
      </c>
      <c r="J6" s="181">
        <v>99.244262555594545</v>
      </c>
    </row>
    <row r="7" spans="1:10">
      <c r="A7" s="182"/>
      <c r="B7" s="178" t="s">
        <v>256</v>
      </c>
      <c r="C7" s="182"/>
      <c r="D7" s="178"/>
      <c r="E7" s="178"/>
      <c r="F7" s="183"/>
      <c r="G7" s="180"/>
      <c r="H7" s="184">
        <v>106.48784456802713</v>
      </c>
      <c r="I7" s="184">
        <v>105.67926552584493</v>
      </c>
      <c r="J7" s="184">
        <v>99.201145912259207</v>
      </c>
    </row>
    <row r="8" spans="1:10">
      <c r="A8" s="182"/>
      <c r="B8" s="182"/>
      <c r="C8" s="178" t="s">
        <v>257</v>
      </c>
      <c r="D8" s="178"/>
      <c r="E8" s="185"/>
      <c r="F8" s="183"/>
      <c r="G8" s="180"/>
      <c r="H8" s="184">
        <v>115.12879317054437</v>
      </c>
      <c r="I8" s="184">
        <v>104.79983052011799</v>
      </c>
      <c r="J8" s="184">
        <v>99.936657286763108</v>
      </c>
    </row>
    <row r="9" spans="1:10">
      <c r="A9" s="182"/>
      <c r="B9" s="182"/>
      <c r="C9" s="178" t="s">
        <v>258</v>
      </c>
      <c r="D9" s="186"/>
      <c r="E9" s="185"/>
      <c r="F9" s="183"/>
      <c r="G9" s="180"/>
      <c r="H9" s="184">
        <v>86.622382706458097</v>
      </c>
      <c r="I9" s="184">
        <v>109.98131035203831</v>
      </c>
      <c r="J9" s="184">
        <v>99.994854157006273</v>
      </c>
    </row>
    <row r="10" spans="1:10">
      <c r="A10" s="182"/>
      <c r="B10" s="182"/>
      <c r="C10" s="187" t="s">
        <v>259</v>
      </c>
      <c r="D10" s="186"/>
      <c r="E10" s="178"/>
      <c r="F10" s="178"/>
      <c r="G10" s="180"/>
      <c r="H10" s="184">
        <v>110.0871046779906</v>
      </c>
      <c r="I10" s="184">
        <v>103.89978456611271</v>
      </c>
      <c r="J10" s="184">
        <v>97.365391911474887</v>
      </c>
    </row>
    <row r="11" spans="1:10">
      <c r="A11" s="182"/>
      <c r="B11" s="182"/>
      <c r="C11" s="187" t="s">
        <v>260</v>
      </c>
      <c r="D11" s="186"/>
      <c r="E11" s="178"/>
      <c r="F11" s="178"/>
      <c r="G11" s="180"/>
      <c r="H11" s="184">
        <v>101.16145441261293</v>
      </c>
      <c r="I11" s="184">
        <v>98.735242421338995</v>
      </c>
      <c r="J11" s="184">
        <v>100.6313288848994</v>
      </c>
    </row>
    <row r="12" spans="1:10">
      <c r="A12" s="188"/>
      <c r="B12" s="188"/>
      <c r="C12" s="187" t="s">
        <v>261</v>
      </c>
      <c r="D12" s="186"/>
      <c r="E12" s="189"/>
      <c r="F12" s="189"/>
      <c r="G12" s="180"/>
      <c r="H12" s="184">
        <v>141.56880430851785</v>
      </c>
      <c r="I12" s="184">
        <v>98.952852341961531</v>
      </c>
      <c r="J12" s="184">
        <v>95.653389573005512</v>
      </c>
    </row>
    <row r="13" spans="1:10">
      <c r="A13" s="188"/>
      <c r="B13" s="188"/>
      <c r="C13" s="187" t="s">
        <v>262</v>
      </c>
      <c r="D13" s="186"/>
      <c r="E13" s="189"/>
      <c r="F13" s="189"/>
      <c r="G13" s="180"/>
      <c r="H13" s="184">
        <v>121.58824817678875</v>
      </c>
      <c r="I13" s="184">
        <v>109.86553407796298</v>
      </c>
      <c r="J13" s="184">
        <v>95.057840534984919</v>
      </c>
    </row>
    <row r="14" spans="1:10">
      <c r="A14" s="182"/>
      <c r="B14" s="182"/>
      <c r="C14" s="186" t="s">
        <v>263</v>
      </c>
      <c r="D14" s="186"/>
      <c r="E14" s="186"/>
      <c r="F14" s="186"/>
      <c r="G14" s="180"/>
      <c r="H14" s="190">
        <v>105.9197173669411</v>
      </c>
      <c r="I14" s="190">
        <v>101.99777532954056</v>
      </c>
      <c r="J14" s="190">
        <v>100.1594773769194</v>
      </c>
    </row>
    <row r="15" spans="1:10">
      <c r="A15" s="182"/>
      <c r="B15" s="182"/>
      <c r="C15" s="178" t="s">
        <v>264</v>
      </c>
      <c r="D15" s="186"/>
      <c r="E15" s="178"/>
      <c r="F15" s="178"/>
      <c r="G15" s="180"/>
      <c r="H15" s="184">
        <v>118.98083064504574</v>
      </c>
      <c r="I15" s="184">
        <v>108.64358936418613</v>
      </c>
      <c r="J15" s="184">
        <v>104.89741668381724</v>
      </c>
    </row>
    <row r="16" spans="1:10">
      <c r="A16" s="182"/>
      <c r="B16" s="178" t="s">
        <v>265</v>
      </c>
      <c r="C16" s="182"/>
      <c r="D16" s="186"/>
      <c r="E16" s="178"/>
      <c r="F16" s="178"/>
      <c r="G16" s="180"/>
      <c r="H16" s="184">
        <v>118.46609364282583</v>
      </c>
      <c r="I16" s="184">
        <v>101.56668589364814</v>
      </c>
      <c r="J16" s="184">
        <v>100.60237479461848</v>
      </c>
    </row>
    <row r="17" spans="1:20">
      <c r="A17" s="191" t="s">
        <v>266</v>
      </c>
      <c r="B17" s="182"/>
      <c r="C17" s="178"/>
      <c r="D17" s="186"/>
      <c r="E17" s="178"/>
      <c r="F17" s="178"/>
      <c r="G17" s="180"/>
      <c r="H17" s="181">
        <v>105.89533427856344</v>
      </c>
      <c r="I17" s="181">
        <v>100.49488667336868</v>
      </c>
      <c r="J17" s="181">
        <v>100.17681919313213</v>
      </c>
    </row>
    <row r="18" spans="1:20">
      <c r="A18" s="182"/>
      <c r="B18" s="178" t="s">
        <v>267</v>
      </c>
      <c r="C18" s="182"/>
      <c r="D18" s="186"/>
      <c r="E18" s="178"/>
      <c r="F18" s="178"/>
      <c r="G18" s="180"/>
      <c r="H18" s="184">
        <v>106.53762545207977</v>
      </c>
      <c r="I18" s="184">
        <v>100.94912674575566</v>
      </c>
      <c r="J18" s="184">
        <v>100.33813337162647</v>
      </c>
    </row>
    <row r="19" spans="1:20">
      <c r="A19" s="182"/>
      <c r="B19" s="178" t="s">
        <v>268</v>
      </c>
      <c r="C19" s="182"/>
      <c r="D19" s="186"/>
      <c r="E19" s="178"/>
      <c r="F19" s="178"/>
      <c r="G19" s="180"/>
      <c r="H19" s="184">
        <v>105.19781128866002</v>
      </c>
      <c r="I19" s="184">
        <v>100</v>
      </c>
      <c r="J19" s="184">
        <v>100</v>
      </c>
    </row>
    <row r="20" spans="1:20">
      <c r="A20" s="182" t="s">
        <v>269</v>
      </c>
      <c r="B20" s="182"/>
      <c r="C20" s="178"/>
      <c r="D20" s="186"/>
      <c r="E20" s="178"/>
      <c r="F20" s="178"/>
      <c r="G20" s="180"/>
      <c r="H20" s="181">
        <v>112.94913375893525</v>
      </c>
      <c r="I20" s="181">
        <v>103.03213981480287</v>
      </c>
      <c r="J20" s="181">
        <v>101.93752399672715</v>
      </c>
    </row>
    <row r="21" spans="1:20">
      <c r="A21" s="182"/>
      <c r="B21" s="178" t="s">
        <v>270</v>
      </c>
      <c r="C21" s="182"/>
      <c r="D21" s="186"/>
      <c r="E21" s="178"/>
      <c r="F21" s="178"/>
      <c r="G21" s="180"/>
      <c r="H21" s="184">
        <v>115.48505284365783</v>
      </c>
      <c r="I21" s="184">
        <v>103.53884172700556</v>
      </c>
      <c r="J21" s="184">
        <v>102.32669705330282</v>
      </c>
    </row>
    <row r="22" spans="1:20">
      <c r="A22" s="182"/>
      <c r="B22" s="182"/>
      <c r="C22" s="187" t="s">
        <v>271</v>
      </c>
      <c r="D22" s="186"/>
      <c r="E22" s="178"/>
      <c r="F22" s="189"/>
      <c r="G22" s="180"/>
      <c r="H22" s="184">
        <v>132.92858071721813</v>
      </c>
      <c r="I22" s="184">
        <v>105.35751694085143</v>
      </c>
      <c r="J22" s="184">
        <v>100.05572945933872</v>
      </c>
    </row>
    <row r="23" spans="1:20">
      <c r="A23" s="182"/>
      <c r="B23" s="182"/>
      <c r="C23" s="187" t="s">
        <v>272</v>
      </c>
      <c r="D23" s="186"/>
      <c r="E23" s="178"/>
      <c r="F23" s="178"/>
      <c r="G23" s="180"/>
      <c r="H23" s="184">
        <v>114.34784599317092</v>
      </c>
      <c r="I23" s="184">
        <v>103.66478979716709</v>
      </c>
      <c r="J23" s="184">
        <v>102.58837541867231</v>
      </c>
    </row>
    <row r="24" spans="1:20">
      <c r="A24" s="182"/>
      <c r="B24" s="182"/>
      <c r="C24" s="178" t="s">
        <v>273</v>
      </c>
      <c r="D24" s="186"/>
      <c r="E24" s="192"/>
      <c r="F24" s="178"/>
      <c r="G24" s="180"/>
      <c r="H24" s="184">
        <v>117.54996895764747</v>
      </c>
      <c r="I24" s="184">
        <v>89.273421643457198</v>
      </c>
      <c r="J24" s="184">
        <v>96.86336986495013</v>
      </c>
    </row>
    <row r="25" spans="1:20">
      <c r="A25" s="188"/>
      <c r="B25" s="178" t="s">
        <v>274</v>
      </c>
      <c r="C25" s="182"/>
      <c r="D25" s="186"/>
      <c r="E25" s="193"/>
      <c r="F25" s="189"/>
      <c r="G25" s="180"/>
      <c r="H25" s="184">
        <v>104.14841909485129</v>
      </c>
      <c r="I25" s="184">
        <v>101.12766658981978</v>
      </c>
      <c r="J25" s="184">
        <v>100.46713090628981</v>
      </c>
    </row>
    <row r="26" spans="1:20">
      <c r="A26" s="182" t="s">
        <v>275</v>
      </c>
      <c r="B26" s="182"/>
      <c r="C26" s="178"/>
      <c r="D26" s="186"/>
      <c r="E26" s="192"/>
      <c r="F26" s="178"/>
      <c r="G26" s="180"/>
      <c r="H26" s="181">
        <v>103.20065969372382</v>
      </c>
      <c r="I26" s="181">
        <v>100.91278494367653</v>
      </c>
      <c r="J26" s="181">
        <v>99.172952424789486</v>
      </c>
    </row>
    <row r="27" spans="1:20">
      <c r="A27" s="182"/>
      <c r="B27" s="187" t="s">
        <v>276</v>
      </c>
      <c r="C27" s="178"/>
      <c r="D27" s="186"/>
      <c r="E27" s="192"/>
      <c r="F27" s="178"/>
      <c r="G27" s="180"/>
      <c r="H27" s="184">
        <v>136.84210526315792</v>
      </c>
      <c r="I27" s="184">
        <v>100</v>
      </c>
      <c r="J27" s="184">
        <v>100</v>
      </c>
    </row>
    <row r="28" spans="1:20">
      <c r="A28" s="182"/>
      <c r="B28" s="187" t="s">
        <v>277</v>
      </c>
      <c r="C28" s="187"/>
      <c r="D28" s="186"/>
      <c r="E28" s="192"/>
      <c r="F28" s="178"/>
      <c r="G28" s="180"/>
      <c r="H28" s="184">
        <v>99.575367985920153</v>
      </c>
      <c r="I28" s="184">
        <v>99.908376211405397</v>
      </c>
      <c r="J28" s="184">
        <v>99.970052900071266</v>
      </c>
    </row>
    <row r="29" spans="1:20">
      <c r="A29" s="188"/>
      <c r="B29" s="187" t="s">
        <v>278</v>
      </c>
      <c r="C29" s="187"/>
      <c r="D29" s="178"/>
      <c r="E29" s="193"/>
      <c r="F29" s="189"/>
      <c r="G29" s="180"/>
      <c r="H29" s="184">
        <v>104.92368776205339</v>
      </c>
      <c r="I29" s="184">
        <v>104.92368776205339</v>
      </c>
      <c r="J29" s="184">
        <v>100</v>
      </c>
    </row>
    <row r="30" spans="1:20">
      <c r="A30" s="194"/>
      <c r="B30" s="195" t="s">
        <v>279</v>
      </c>
      <c r="C30" s="195"/>
      <c r="D30" s="196"/>
      <c r="E30" s="197"/>
      <c r="F30" s="198"/>
      <c r="G30" s="199"/>
      <c r="H30" s="200">
        <v>102.50126041818777</v>
      </c>
      <c r="I30" s="200">
        <v>99.107537852305029</v>
      </c>
      <c r="J30" s="200">
        <v>98.703237733173751</v>
      </c>
    </row>
    <row r="31" spans="1:20">
      <c r="K31" s="430" t="s">
        <v>249</v>
      </c>
      <c r="L31" s="430"/>
      <c r="M31" s="430"/>
      <c r="N31" s="430"/>
      <c r="O31" s="430"/>
      <c r="P31" s="430"/>
      <c r="Q31" s="430"/>
      <c r="R31" s="176" t="s">
        <v>250</v>
      </c>
      <c r="S31" s="176" t="s">
        <v>250</v>
      </c>
      <c r="T31" s="176" t="s">
        <v>250</v>
      </c>
    </row>
    <row r="32" spans="1:20" ht="15.75" thickBot="1">
      <c r="K32" s="431"/>
      <c r="L32" s="431"/>
      <c r="M32" s="431"/>
      <c r="N32" s="431"/>
      <c r="O32" s="431"/>
      <c r="P32" s="431"/>
      <c r="Q32" s="431"/>
      <c r="R32" s="177" t="s">
        <v>251</v>
      </c>
      <c r="S32" s="177" t="s">
        <v>252</v>
      </c>
      <c r="T32" s="177" t="s">
        <v>253</v>
      </c>
    </row>
    <row r="33" spans="11:20">
      <c r="K33" s="182" t="s">
        <v>280</v>
      </c>
      <c r="L33" s="182"/>
      <c r="M33" s="178"/>
      <c r="N33" s="178"/>
      <c r="O33" s="192"/>
      <c r="P33" s="178"/>
      <c r="Q33" s="180"/>
      <c r="R33" s="201">
        <v>115.46294355105009</v>
      </c>
      <c r="S33" s="201">
        <v>103.20928179565887</v>
      </c>
      <c r="T33" s="202">
        <v>101.5225182996039</v>
      </c>
    </row>
    <row r="34" spans="11:20">
      <c r="K34" s="182"/>
      <c r="L34" s="186" t="s">
        <v>281</v>
      </c>
      <c r="M34" s="203"/>
      <c r="N34" s="203"/>
      <c r="O34" s="203"/>
      <c r="P34" s="203"/>
      <c r="Q34" s="180"/>
      <c r="R34" s="204">
        <v>116.28297152079216</v>
      </c>
      <c r="S34" s="204">
        <v>101.44160788171594</v>
      </c>
      <c r="T34" s="205">
        <v>100.2417353515491</v>
      </c>
    </row>
    <row r="35" spans="11:20">
      <c r="K35" s="206"/>
      <c r="L35" s="207" t="s">
        <v>282</v>
      </c>
      <c r="M35" s="208"/>
      <c r="N35" s="209"/>
      <c r="O35" s="210"/>
      <c r="P35" s="208"/>
      <c r="Q35" s="180"/>
      <c r="R35" s="211">
        <v>122.00397152132818</v>
      </c>
      <c r="S35" s="211">
        <v>108.3449609084725</v>
      </c>
      <c r="T35" s="205">
        <v>105.69800756974597</v>
      </c>
    </row>
    <row r="36" spans="11:20">
      <c r="K36" s="182"/>
      <c r="L36" s="212" t="s">
        <v>283</v>
      </c>
      <c r="M36" s="178"/>
      <c r="N36" s="178"/>
      <c r="O36" s="192"/>
      <c r="P36" s="178"/>
      <c r="Q36" s="180"/>
      <c r="R36" s="211">
        <v>109.61828760394189</v>
      </c>
      <c r="S36" s="211">
        <v>101.82836477932422</v>
      </c>
      <c r="T36" s="205">
        <v>100.45976843503179</v>
      </c>
    </row>
    <row r="37" spans="11:20">
      <c r="K37" s="182"/>
      <c r="L37" s="212" t="s">
        <v>284</v>
      </c>
      <c r="M37" s="178"/>
      <c r="N37" s="186"/>
      <c r="O37" s="192"/>
      <c r="P37" s="178"/>
      <c r="Q37" s="180"/>
      <c r="R37" s="211">
        <v>121.63844970312987</v>
      </c>
      <c r="S37" s="211">
        <v>113.44059361294339</v>
      </c>
      <c r="T37" s="205">
        <v>112.98488057358283</v>
      </c>
    </row>
    <row r="38" spans="11:20">
      <c r="K38" s="182"/>
      <c r="L38" s="186" t="s">
        <v>285</v>
      </c>
      <c r="M38" s="203"/>
      <c r="N38" s="203"/>
      <c r="O38" s="203"/>
      <c r="P38" s="203"/>
      <c r="Q38" s="180"/>
      <c r="R38" s="204">
        <v>103.71239052149012</v>
      </c>
      <c r="S38" s="204">
        <v>101.1108553858044</v>
      </c>
      <c r="T38" s="205">
        <v>101.1108553858044</v>
      </c>
    </row>
    <row r="39" spans="11:20">
      <c r="K39" s="182"/>
      <c r="L39" s="186" t="s">
        <v>286</v>
      </c>
      <c r="M39" s="203"/>
      <c r="N39" s="203"/>
      <c r="O39" s="203"/>
      <c r="P39" s="203"/>
      <c r="Q39" s="180"/>
      <c r="R39" s="204">
        <v>111.34632311008281</v>
      </c>
      <c r="S39" s="204">
        <v>102.34133731097022</v>
      </c>
      <c r="T39" s="205">
        <v>100</v>
      </c>
    </row>
    <row r="40" spans="11:20">
      <c r="K40" s="182" t="s">
        <v>287</v>
      </c>
      <c r="L40" s="182"/>
      <c r="M40" s="178"/>
      <c r="N40" s="186"/>
      <c r="O40" s="192"/>
      <c r="P40" s="178"/>
      <c r="Q40" s="180"/>
      <c r="R40" s="213">
        <v>109.08131673352111</v>
      </c>
      <c r="S40" s="213">
        <v>100.55532330769164</v>
      </c>
      <c r="T40" s="214">
        <v>100</v>
      </c>
    </row>
    <row r="41" spans="11:20">
      <c r="K41" s="182"/>
      <c r="L41" s="178" t="s">
        <v>288</v>
      </c>
      <c r="M41" s="182"/>
      <c r="N41" s="186"/>
      <c r="O41" s="192"/>
      <c r="P41" s="178"/>
      <c r="Q41" s="180"/>
      <c r="R41" s="211">
        <v>105.74363368976938</v>
      </c>
      <c r="S41" s="211">
        <v>100.45828544378337</v>
      </c>
      <c r="T41" s="205">
        <v>100</v>
      </c>
    </row>
    <row r="42" spans="11:20">
      <c r="K42" s="182"/>
      <c r="L42" s="178" t="s">
        <v>289</v>
      </c>
      <c r="M42" s="178"/>
      <c r="N42" s="186"/>
      <c r="O42" s="193"/>
      <c r="P42" s="178"/>
      <c r="Q42" s="180"/>
      <c r="R42" s="211">
        <v>145.65822386603205</v>
      </c>
      <c r="S42" s="211">
        <v>118.58607586894033</v>
      </c>
      <c r="T42" s="205">
        <v>100</v>
      </c>
    </row>
    <row r="43" spans="11:20">
      <c r="K43" s="182"/>
      <c r="L43" s="178" t="s">
        <v>290</v>
      </c>
      <c r="M43" s="178"/>
      <c r="N43" s="186"/>
      <c r="O43" s="215"/>
      <c r="P43" s="178"/>
      <c r="Q43" s="180"/>
      <c r="R43" s="211">
        <v>117.5392670157068</v>
      </c>
      <c r="S43" s="211">
        <v>100</v>
      </c>
      <c r="T43" s="205">
        <v>100</v>
      </c>
    </row>
    <row r="44" spans="11:20">
      <c r="K44" s="182" t="s">
        <v>291</v>
      </c>
      <c r="L44" s="182"/>
      <c r="M44" s="178"/>
      <c r="N44" s="186"/>
      <c r="O44" s="216"/>
      <c r="P44" s="178"/>
      <c r="Q44" s="180"/>
      <c r="R44" s="213">
        <v>99.988833180663818</v>
      </c>
      <c r="S44" s="213">
        <v>100.17640579309585</v>
      </c>
      <c r="T44" s="214">
        <v>100.17640579309585</v>
      </c>
    </row>
    <row r="45" spans="11:20">
      <c r="K45" s="182"/>
      <c r="L45" s="178" t="s">
        <v>292</v>
      </c>
      <c r="M45" s="178"/>
      <c r="N45" s="186"/>
      <c r="O45" s="216"/>
      <c r="P45" s="178"/>
      <c r="Q45" s="180"/>
      <c r="R45" s="211">
        <v>102.58482613761836</v>
      </c>
      <c r="S45" s="211">
        <v>100.82752340532821</v>
      </c>
      <c r="T45" s="205">
        <v>100.82752340532821</v>
      </c>
    </row>
    <row r="46" spans="11:20">
      <c r="K46" s="182"/>
      <c r="L46" s="178" t="s">
        <v>293</v>
      </c>
      <c r="M46" s="178"/>
      <c r="N46" s="186"/>
      <c r="O46" s="216"/>
      <c r="P46" s="178"/>
      <c r="Q46" s="180"/>
      <c r="R46" s="211">
        <v>99.09229407171695</v>
      </c>
      <c r="S46" s="211">
        <v>100</v>
      </c>
      <c r="T46" s="205">
        <v>100</v>
      </c>
    </row>
    <row r="47" spans="11:20">
      <c r="K47" s="182"/>
      <c r="L47" s="178" t="s">
        <v>294</v>
      </c>
      <c r="M47" s="178"/>
      <c r="N47" s="186"/>
      <c r="O47" s="216"/>
      <c r="P47" s="178"/>
      <c r="Q47" s="180"/>
      <c r="R47" s="211">
        <v>103.73840757292103</v>
      </c>
      <c r="S47" s="211">
        <v>100</v>
      </c>
      <c r="T47" s="205">
        <v>100</v>
      </c>
    </row>
    <row r="48" spans="11:20">
      <c r="K48" s="182" t="s">
        <v>295</v>
      </c>
      <c r="L48" s="182"/>
      <c r="M48" s="178"/>
      <c r="N48" s="186"/>
      <c r="O48" s="216"/>
      <c r="P48" s="178"/>
      <c r="Q48" s="180"/>
      <c r="R48" s="213">
        <v>100.6647917425138</v>
      </c>
      <c r="S48" s="213">
        <v>100.69731268600258</v>
      </c>
      <c r="T48" s="214">
        <v>100.69731268600258</v>
      </c>
    </row>
    <row r="49" spans="11:20">
      <c r="K49" s="182" t="s">
        <v>296</v>
      </c>
      <c r="L49" s="182"/>
      <c r="M49" s="178"/>
      <c r="N49" s="178"/>
      <c r="O49" s="215"/>
      <c r="P49" s="178"/>
      <c r="Q49" s="180"/>
      <c r="R49" s="213">
        <v>100.37850340323109</v>
      </c>
      <c r="S49" s="213">
        <v>100.28676376868175</v>
      </c>
      <c r="T49" s="214">
        <v>99.690472622504657</v>
      </c>
    </row>
    <row r="50" spans="11:20">
      <c r="K50" s="182"/>
      <c r="L50" s="186" t="s">
        <v>297</v>
      </c>
      <c r="M50" s="203"/>
      <c r="N50" s="203"/>
      <c r="O50" s="203"/>
      <c r="P50" s="203"/>
      <c r="Q50" s="180"/>
      <c r="R50" s="204">
        <v>96.700434203869449</v>
      </c>
      <c r="S50" s="204">
        <v>91.548499080413251</v>
      </c>
      <c r="T50" s="205">
        <v>94.819381065176444</v>
      </c>
    </row>
    <row r="51" spans="11:20">
      <c r="K51" s="182"/>
      <c r="L51" s="178" t="s">
        <v>298</v>
      </c>
      <c r="M51" s="178"/>
      <c r="N51" s="186"/>
      <c r="O51" s="192"/>
      <c r="P51" s="178"/>
      <c r="Q51" s="180"/>
      <c r="R51" s="211">
        <v>112.55441926027675</v>
      </c>
      <c r="S51" s="211">
        <v>106.4781839709831</v>
      </c>
      <c r="T51" s="205">
        <v>100</v>
      </c>
    </row>
    <row r="52" spans="11:20">
      <c r="K52" s="182"/>
      <c r="L52" s="178" t="s">
        <v>299</v>
      </c>
      <c r="M52" s="178"/>
      <c r="N52" s="186"/>
      <c r="O52" s="192"/>
      <c r="P52" s="178"/>
      <c r="Q52" s="180"/>
      <c r="R52" s="211">
        <v>98.882853541048348</v>
      </c>
      <c r="S52" s="211">
        <v>100</v>
      </c>
      <c r="T52" s="205">
        <v>100</v>
      </c>
    </row>
    <row r="53" spans="11:20">
      <c r="K53" s="182" t="s">
        <v>300</v>
      </c>
      <c r="L53" s="182"/>
      <c r="M53" s="178"/>
      <c r="N53" s="186"/>
      <c r="O53" s="192"/>
      <c r="P53" s="178"/>
      <c r="Q53" s="180"/>
      <c r="R53" s="213">
        <v>111.68907935569676</v>
      </c>
      <c r="S53" s="213">
        <v>100</v>
      </c>
      <c r="T53" s="214">
        <v>100</v>
      </c>
    </row>
    <row r="54" spans="11:20">
      <c r="K54" s="182" t="s">
        <v>301</v>
      </c>
      <c r="L54" s="182"/>
      <c r="M54" s="178"/>
      <c r="N54" s="186"/>
      <c r="O54" s="192"/>
      <c r="P54" s="178"/>
      <c r="Q54" s="180"/>
      <c r="R54" s="213">
        <v>119.72087588810514</v>
      </c>
      <c r="S54" s="213">
        <v>115.31570882730516</v>
      </c>
      <c r="T54" s="214">
        <v>110.20610918841696</v>
      </c>
    </row>
    <row r="55" spans="11:20">
      <c r="K55" s="182"/>
      <c r="L55" s="178" t="s">
        <v>302</v>
      </c>
      <c r="M55" s="178"/>
      <c r="N55" s="186"/>
      <c r="O55" s="192"/>
      <c r="P55" s="178"/>
      <c r="Q55" s="180"/>
      <c r="R55" s="211">
        <v>107.84349254121071</v>
      </c>
      <c r="S55" s="211">
        <v>102.19886571734462</v>
      </c>
      <c r="T55" s="205">
        <v>101.23673309984646</v>
      </c>
    </row>
    <row r="56" spans="11:20">
      <c r="K56" s="182"/>
      <c r="L56" s="178" t="s">
        <v>303</v>
      </c>
      <c r="M56" s="178"/>
      <c r="N56" s="186"/>
      <c r="O56" s="216"/>
      <c r="P56" s="178"/>
      <c r="Q56" s="180"/>
      <c r="R56" s="211">
        <v>128.57142857142858</v>
      </c>
      <c r="S56" s="211">
        <v>125.37313432835822</v>
      </c>
      <c r="T56" s="205">
        <v>116.66666666666667</v>
      </c>
    </row>
    <row r="57" spans="11:20">
      <c r="K57" s="182" t="s">
        <v>304</v>
      </c>
      <c r="L57" s="182"/>
      <c r="M57" s="178"/>
      <c r="N57" s="186"/>
      <c r="O57" s="216"/>
      <c r="P57" s="178"/>
      <c r="Q57" s="180"/>
      <c r="R57" s="213">
        <v>108.47963807869252</v>
      </c>
      <c r="S57" s="213">
        <v>103.61724587676555</v>
      </c>
      <c r="T57" s="214">
        <v>101.76950931390488</v>
      </c>
    </row>
    <row r="58" spans="11:20">
      <c r="K58" s="182"/>
      <c r="L58" s="178" t="s">
        <v>305</v>
      </c>
      <c r="M58" s="178"/>
      <c r="N58" s="186"/>
      <c r="O58" s="216"/>
      <c r="P58" s="178"/>
      <c r="Q58" s="180"/>
      <c r="R58" s="211">
        <v>107.48048434352685</v>
      </c>
      <c r="S58" s="211">
        <v>103.74928741008387</v>
      </c>
      <c r="T58" s="205">
        <v>101.94928256672169</v>
      </c>
    </row>
    <row r="59" spans="11:20">
      <c r="K59" s="182"/>
      <c r="L59" s="178" t="s">
        <v>306</v>
      </c>
      <c r="M59" s="178"/>
      <c r="N59" s="186"/>
      <c r="O59" s="215"/>
      <c r="P59" s="178"/>
      <c r="Q59" s="180"/>
      <c r="R59" s="211">
        <v>121.09718392301663</v>
      </c>
      <c r="S59" s="211">
        <v>102.45560476962912</v>
      </c>
      <c r="T59" s="205">
        <v>100</v>
      </c>
    </row>
    <row r="60" spans="11:20">
      <c r="K60" s="217"/>
      <c r="L60" s="196" t="s">
        <v>307</v>
      </c>
      <c r="M60" s="196"/>
      <c r="N60" s="218"/>
      <c r="O60" s="219"/>
      <c r="P60" s="196"/>
      <c r="Q60" s="199"/>
      <c r="R60" s="220">
        <v>100</v>
      </c>
      <c r="S60" s="220">
        <v>100</v>
      </c>
      <c r="T60" s="221">
        <v>100</v>
      </c>
    </row>
  </sheetData>
  <mergeCells count="3">
    <mergeCell ref="A1:I2"/>
    <mergeCell ref="A3:G4"/>
    <mergeCell ref="K31:Q32"/>
  </mergeCells>
  <conditionalFormatting sqref="A6:F30">
    <cfRule type="cellIs" dxfId="6" priority="5" stopIfTrue="1" operator="lessThan">
      <formula>0.001</formula>
    </cfRule>
  </conditionalFormatting>
  <conditionalFormatting sqref="H6:J30">
    <cfRule type="cellIs" dxfId="5" priority="4" stopIfTrue="1" operator="lessThan">
      <formula>0.001</formula>
    </cfRule>
  </conditionalFormatting>
  <conditionalFormatting sqref="K33:P60 R33:R58 S33:S39 S41:S60">
    <cfRule type="cellIs" dxfId="4" priority="3" stopIfTrue="1" operator="lessThan">
      <formula>0.001</formula>
    </cfRule>
  </conditionalFormatting>
  <conditionalFormatting sqref="R33:R60">
    <cfRule type="cellIs" dxfId="3" priority="2" stopIfTrue="1" operator="lessThan">
      <formula>0.001</formula>
    </cfRule>
  </conditionalFormatting>
  <conditionalFormatting sqref="S33:S60">
    <cfRule type="cellIs" dxfId="2" priority="1" stopIfTrue="1" operator="lessThan">
      <formula>0.001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19" workbookViewId="0">
      <selection activeCell="P21" sqref="P21"/>
    </sheetView>
  </sheetViews>
  <sheetFormatPr defaultRowHeight="15"/>
  <sheetData>
    <row r="1" spans="1:6">
      <c r="A1" s="432" t="s">
        <v>308</v>
      </c>
      <c r="B1" s="432"/>
      <c r="C1" s="432"/>
      <c r="D1" s="432"/>
      <c r="E1" s="432"/>
      <c r="F1" s="432"/>
    </row>
    <row r="2" spans="1:6">
      <c r="A2" s="222"/>
      <c r="B2" s="223"/>
      <c r="C2" s="224"/>
      <c r="D2" s="224"/>
      <c r="E2" s="224"/>
      <c r="F2" s="224"/>
    </row>
    <row r="3" spans="1:6">
      <c r="A3" s="225" t="s">
        <v>309</v>
      </c>
      <c r="B3" s="226" t="s">
        <v>310</v>
      </c>
      <c r="C3" s="227" t="s">
        <v>311</v>
      </c>
      <c r="D3" s="227" t="s">
        <v>312</v>
      </c>
      <c r="E3" s="227" t="s">
        <v>313</v>
      </c>
      <c r="F3" s="227" t="s">
        <v>314</v>
      </c>
    </row>
    <row r="4" spans="1:6" ht="45">
      <c r="A4" s="228">
        <v>1</v>
      </c>
      <c r="B4" s="229" t="s">
        <v>315</v>
      </c>
      <c r="C4" s="230">
        <v>1283</v>
      </c>
      <c r="D4" s="231">
        <v>1266.5999999999999</v>
      </c>
      <c r="E4" s="230">
        <v>1350</v>
      </c>
      <c r="F4" s="230">
        <v>1175</v>
      </c>
    </row>
    <row r="5" spans="1:6" ht="56.25">
      <c r="A5" s="228">
        <v>2</v>
      </c>
      <c r="B5" s="229" t="s">
        <v>316</v>
      </c>
      <c r="C5" s="230">
        <v>1083</v>
      </c>
      <c r="D5" s="231">
        <v>1100</v>
      </c>
      <c r="E5" s="230">
        <v>1100</v>
      </c>
      <c r="F5" s="230">
        <v>975</v>
      </c>
    </row>
    <row r="6" spans="1:6" ht="56.25">
      <c r="A6" s="228">
        <v>3</v>
      </c>
      <c r="B6" s="229" t="s">
        <v>317</v>
      </c>
      <c r="C6" s="230">
        <v>850</v>
      </c>
      <c r="D6" s="231">
        <v>925</v>
      </c>
      <c r="E6" s="230">
        <v>950</v>
      </c>
      <c r="F6" s="230">
        <v>838</v>
      </c>
    </row>
    <row r="7" spans="1:6" ht="56.25">
      <c r="A7" s="228">
        <v>4</v>
      </c>
      <c r="B7" s="229" t="s">
        <v>318</v>
      </c>
      <c r="C7" s="230">
        <v>783</v>
      </c>
      <c r="D7" s="231">
        <v>800</v>
      </c>
      <c r="E7" s="230">
        <v>816.8</v>
      </c>
      <c r="F7" s="230">
        <v>775</v>
      </c>
    </row>
    <row r="8" spans="1:6" ht="45">
      <c r="A8" s="228">
        <v>5</v>
      </c>
      <c r="B8" s="229" t="s">
        <v>319</v>
      </c>
      <c r="C8" s="230">
        <v>966</v>
      </c>
      <c r="D8" s="231">
        <v>1100</v>
      </c>
      <c r="E8" s="230">
        <v>966.7</v>
      </c>
      <c r="F8" s="230">
        <v>1300</v>
      </c>
    </row>
    <row r="9" spans="1:6" ht="67.5">
      <c r="A9" s="228">
        <v>6</v>
      </c>
      <c r="B9" s="229" t="s">
        <v>320</v>
      </c>
      <c r="C9" s="230">
        <v>1600</v>
      </c>
      <c r="D9" s="231">
        <v>1000</v>
      </c>
      <c r="E9" s="230">
        <v>2400</v>
      </c>
      <c r="F9" s="230">
        <v>1867</v>
      </c>
    </row>
    <row r="10" spans="1:6" ht="45">
      <c r="A10" s="228">
        <v>7</v>
      </c>
      <c r="B10" s="229" t="s">
        <v>321</v>
      </c>
      <c r="C10" s="230">
        <v>1066</v>
      </c>
      <c r="D10" s="231">
        <v>1066</v>
      </c>
      <c r="E10" s="230">
        <v>1050</v>
      </c>
      <c r="F10" s="230">
        <v>1000</v>
      </c>
    </row>
    <row r="11" spans="1:6" ht="33.75">
      <c r="A11" s="228">
        <v>8</v>
      </c>
      <c r="B11" s="229" t="s">
        <v>322</v>
      </c>
      <c r="C11" s="230">
        <v>2200</v>
      </c>
      <c r="D11" s="231">
        <v>2300</v>
      </c>
      <c r="E11" s="230">
        <v>2150</v>
      </c>
      <c r="F11" s="230">
        <v>2150</v>
      </c>
    </row>
    <row r="12" spans="1:6" ht="22.5">
      <c r="A12" s="228">
        <v>9</v>
      </c>
      <c r="B12" s="229" t="s">
        <v>323</v>
      </c>
      <c r="C12" s="230">
        <v>1766</v>
      </c>
      <c r="D12" s="231">
        <v>1900</v>
      </c>
      <c r="E12" s="230">
        <v>1900</v>
      </c>
      <c r="F12" s="230">
        <v>1700</v>
      </c>
    </row>
    <row r="13" spans="1:6">
      <c r="A13" s="228">
        <v>10</v>
      </c>
      <c r="B13" s="232" t="s">
        <v>324</v>
      </c>
      <c r="C13" s="231">
        <v>7000</v>
      </c>
      <c r="D13" s="231">
        <v>7500</v>
      </c>
      <c r="E13" s="230">
        <v>7500</v>
      </c>
      <c r="F13" s="230">
        <v>6400</v>
      </c>
    </row>
    <row r="14" spans="1:6">
      <c r="A14" s="228">
        <v>11</v>
      </c>
      <c r="B14" s="232" t="s">
        <v>325</v>
      </c>
      <c r="C14" s="230">
        <v>5500</v>
      </c>
      <c r="D14" s="231">
        <v>7500</v>
      </c>
      <c r="E14" s="230">
        <v>7350</v>
      </c>
      <c r="F14" s="230">
        <v>5500</v>
      </c>
    </row>
    <row r="15" spans="1:6">
      <c r="A15" s="228">
        <v>12</v>
      </c>
      <c r="B15" s="232" t="s">
        <v>326</v>
      </c>
      <c r="C15" s="230">
        <v>6166</v>
      </c>
      <c r="D15" s="231">
        <v>6500</v>
      </c>
      <c r="E15" s="230">
        <v>6766</v>
      </c>
      <c r="F15" s="230">
        <v>5400</v>
      </c>
    </row>
    <row r="16" spans="1:6">
      <c r="A16" s="228">
        <v>13</v>
      </c>
      <c r="B16" s="232" t="s">
        <v>327</v>
      </c>
      <c r="C16" s="230">
        <v>2000</v>
      </c>
      <c r="D16" s="231">
        <v>3250</v>
      </c>
      <c r="E16" s="230">
        <v>5000</v>
      </c>
      <c r="F16" s="230">
        <v>2500</v>
      </c>
    </row>
    <row r="17" spans="1:6">
      <c r="A17" s="228">
        <v>14</v>
      </c>
      <c r="B17" s="232" t="s">
        <v>328</v>
      </c>
      <c r="C17" s="230">
        <v>7800</v>
      </c>
      <c r="D17" s="231">
        <v>8333</v>
      </c>
      <c r="E17" s="230">
        <v>6600</v>
      </c>
      <c r="F17" s="230">
        <v>6600</v>
      </c>
    </row>
    <row r="18" spans="1:6">
      <c r="A18" s="228">
        <v>15</v>
      </c>
      <c r="B18" s="232" t="s">
        <v>329</v>
      </c>
      <c r="C18" s="230">
        <v>2100</v>
      </c>
      <c r="D18" s="231">
        <v>1500</v>
      </c>
      <c r="E18" s="230">
        <v>2500</v>
      </c>
      <c r="F18" s="230">
        <v>1800</v>
      </c>
    </row>
    <row r="19" spans="1:6">
      <c r="A19" s="228">
        <v>16</v>
      </c>
      <c r="B19" s="232" t="s">
        <v>330</v>
      </c>
      <c r="C19" s="231">
        <v>2466</v>
      </c>
      <c r="D19" s="231">
        <v>2533</v>
      </c>
      <c r="E19" s="230">
        <v>2466</v>
      </c>
      <c r="F19" s="230">
        <v>2425</v>
      </c>
    </row>
    <row r="20" spans="1:6">
      <c r="A20" s="228">
        <v>17</v>
      </c>
      <c r="B20" s="232" t="s">
        <v>331</v>
      </c>
      <c r="C20" s="230">
        <v>17000</v>
      </c>
      <c r="D20" s="231">
        <v>13000</v>
      </c>
      <c r="E20" s="230">
        <v>13000</v>
      </c>
      <c r="F20" s="230">
        <v>12167</v>
      </c>
    </row>
    <row r="21" spans="1:6">
      <c r="A21" s="228">
        <v>18</v>
      </c>
      <c r="B21" s="233" t="s">
        <v>332</v>
      </c>
      <c r="C21" s="230">
        <v>350</v>
      </c>
      <c r="D21" s="231">
        <v>310</v>
      </c>
      <c r="E21" s="230">
        <v>316</v>
      </c>
      <c r="F21" s="230">
        <v>338</v>
      </c>
    </row>
    <row r="22" spans="1:6">
      <c r="A22" s="228">
        <v>19</v>
      </c>
      <c r="B22" s="232" t="s">
        <v>333</v>
      </c>
      <c r="C22" s="230">
        <v>3466.6</v>
      </c>
      <c r="D22" s="231">
        <v>3400</v>
      </c>
      <c r="E22" s="230">
        <v>3660</v>
      </c>
      <c r="F22" s="230">
        <v>3075</v>
      </c>
    </row>
    <row r="23" spans="1:6">
      <c r="A23" s="228">
        <v>20</v>
      </c>
      <c r="B23" s="232" t="s">
        <v>334</v>
      </c>
      <c r="C23" s="230">
        <v>600</v>
      </c>
      <c r="D23" s="231">
        <v>950</v>
      </c>
      <c r="E23" s="230">
        <v>0</v>
      </c>
      <c r="F23" s="230">
        <v>1000</v>
      </c>
    </row>
    <row r="24" spans="1:6">
      <c r="A24" s="228">
        <v>21</v>
      </c>
      <c r="B24" s="232" t="s">
        <v>335</v>
      </c>
      <c r="C24" s="231">
        <v>6000</v>
      </c>
      <c r="D24" s="231">
        <v>12000</v>
      </c>
      <c r="E24" s="230">
        <v>13000</v>
      </c>
      <c r="F24" s="230">
        <v>13500</v>
      </c>
    </row>
    <row r="25" spans="1:6">
      <c r="A25" s="228">
        <v>22</v>
      </c>
      <c r="B25" s="232" t="s">
        <v>336</v>
      </c>
      <c r="C25" s="230">
        <v>3300</v>
      </c>
      <c r="D25" s="231">
        <v>3350</v>
      </c>
      <c r="E25" s="230">
        <v>4400</v>
      </c>
      <c r="F25" s="230">
        <v>3250</v>
      </c>
    </row>
    <row r="26" spans="1:6">
      <c r="A26" s="228">
        <v>23</v>
      </c>
      <c r="B26" s="232" t="s">
        <v>337</v>
      </c>
      <c r="C26" s="230">
        <v>1266</v>
      </c>
      <c r="D26" s="231">
        <v>1400</v>
      </c>
      <c r="E26" s="230">
        <v>1466</v>
      </c>
      <c r="F26" s="230">
        <v>1400</v>
      </c>
    </row>
    <row r="27" spans="1:6">
      <c r="A27" s="228">
        <v>24</v>
      </c>
      <c r="B27" s="232" t="s">
        <v>338</v>
      </c>
      <c r="C27" s="230">
        <v>1133</v>
      </c>
      <c r="D27" s="231">
        <v>1500</v>
      </c>
      <c r="E27" s="230">
        <v>1433</v>
      </c>
      <c r="F27" s="230">
        <v>1400</v>
      </c>
    </row>
    <row r="28" spans="1:6">
      <c r="A28" s="228">
        <v>25</v>
      </c>
      <c r="B28" s="232" t="s">
        <v>339</v>
      </c>
      <c r="C28" s="230">
        <v>1233</v>
      </c>
      <c r="D28" s="231">
        <v>1350</v>
      </c>
      <c r="E28" s="230">
        <v>1333</v>
      </c>
      <c r="F28" s="230">
        <v>1400</v>
      </c>
    </row>
    <row r="29" spans="1:6">
      <c r="A29" s="228">
        <v>26</v>
      </c>
      <c r="B29" s="232" t="s">
        <v>340</v>
      </c>
      <c r="C29" s="231">
        <v>1166</v>
      </c>
      <c r="D29" s="231">
        <v>1250</v>
      </c>
      <c r="E29" s="230">
        <v>1233</v>
      </c>
      <c r="F29" s="230">
        <v>1400</v>
      </c>
    </row>
    <row r="30" spans="1:6">
      <c r="A30" s="228">
        <v>27</v>
      </c>
      <c r="B30" s="232" t="s">
        <v>341</v>
      </c>
      <c r="C30" s="230">
        <v>1650</v>
      </c>
      <c r="D30" s="231">
        <v>1666</v>
      </c>
      <c r="E30" s="230">
        <v>2000</v>
      </c>
      <c r="F30" s="230">
        <v>1550</v>
      </c>
    </row>
    <row r="31" spans="1:6">
      <c r="A31" s="228">
        <v>28</v>
      </c>
      <c r="B31" s="232" t="s">
        <v>342</v>
      </c>
      <c r="C31" s="230">
        <v>4633</v>
      </c>
      <c r="D31" s="231">
        <v>5250</v>
      </c>
      <c r="E31" s="230">
        <v>5333</v>
      </c>
      <c r="F31" s="230">
        <v>4875</v>
      </c>
    </row>
    <row r="32" spans="1:6">
      <c r="A32" s="228">
        <v>29</v>
      </c>
      <c r="B32" s="232" t="s">
        <v>343</v>
      </c>
      <c r="C32" s="230">
        <v>9100</v>
      </c>
      <c r="D32" s="231">
        <v>10666</v>
      </c>
      <c r="E32" s="230">
        <v>9200</v>
      </c>
      <c r="F32" s="230">
        <v>10000</v>
      </c>
    </row>
    <row r="33" spans="1:6">
      <c r="A33" s="228">
        <v>30</v>
      </c>
      <c r="B33" s="232" t="s">
        <v>344</v>
      </c>
      <c r="C33" s="230">
        <v>1800</v>
      </c>
      <c r="D33" s="231">
        <v>1800</v>
      </c>
      <c r="E33" s="230">
        <v>1700</v>
      </c>
      <c r="F33" s="230">
        <v>1650</v>
      </c>
    </row>
    <row r="34" spans="1:6">
      <c r="A34" s="228">
        <v>31</v>
      </c>
      <c r="B34" s="232" t="s">
        <v>345</v>
      </c>
      <c r="C34" s="230">
        <v>820</v>
      </c>
      <c r="D34" s="231">
        <v>800</v>
      </c>
      <c r="E34" s="230">
        <v>550</v>
      </c>
      <c r="F34" s="230">
        <v>550</v>
      </c>
    </row>
    <row r="35" spans="1:6">
      <c r="A35" s="228">
        <v>32</v>
      </c>
      <c r="B35" s="233" t="s">
        <v>346</v>
      </c>
      <c r="C35" s="230">
        <v>4233</v>
      </c>
      <c r="D35" s="231">
        <v>4000</v>
      </c>
      <c r="E35" s="230">
        <v>4140</v>
      </c>
      <c r="F35" s="230">
        <v>4033.3333333333335</v>
      </c>
    </row>
    <row r="36" spans="1:6">
      <c r="A36" s="228">
        <v>33</v>
      </c>
      <c r="B36" s="232" t="s">
        <v>347</v>
      </c>
      <c r="C36" s="230">
        <v>1733</v>
      </c>
      <c r="D36" s="231">
        <v>1866.6</v>
      </c>
      <c r="E36" s="230">
        <v>1826.7</v>
      </c>
      <c r="F36" s="230">
        <v>1888</v>
      </c>
    </row>
    <row r="37" spans="1:6">
      <c r="A37" s="228">
        <v>34</v>
      </c>
      <c r="B37" s="232" t="s">
        <v>348</v>
      </c>
      <c r="C37" s="231">
        <v>5733.333333333333</v>
      </c>
      <c r="D37" s="231">
        <v>5500</v>
      </c>
      <c r="E37" s="230">
        <v>0</v>
      </c>
      <c r="F37" s="230">
        <v>5500</v>
      </c>
    </row>
    <row r="38" spans="1:6">
      <c r="A38" s="228">
        <v>35</v>
      </c>
      <c r="B38" s="232" t="s">
        <v>349</v>
      </c>
      <c r="C38" s="230">
        <v>1266.6666666666667</v>
      </c>
      <c r="D38" s="231">
        <v>1300</v>
      </c>
      <c r="E38" s="230">
        <v>1243.3</v>
      </c>
      <c r="F38" s="230">
        <v>1225</v>
      </c>
    </row>
    <row r="39" spans="1:6">
      <c r="A39" s="228">
        <v>36</v>
      </c>
      <c r="B39" s="232" t="s">
        <v>350</v>
      </c>
      <c r="C39" s="230">
        <v>7300</v>
      </c>
      <c r="D39" s="231">
        <v>8000</v>
      </c>
      <c r="E39" s="230">
        <v>7466.7</v>
      </c>
      <c r="F39" s="230">
        <v>7675</v>
      </c>
    </row>
    <row r="40" spans="1:6">
      <c r="A40" s="228">
        <v>37</v>
      </c>
      <c r="B40" s="232" t="s">
        <v>351</v>
      </c>
      <c r="C40" s="231">
        <v>1250</v>
      </c>
      <c r="D40" s="231">
        <v>1433</v>
      </c>
      <c r="E40" s="230">
        <v>1383</v>
      </c>
      <c r="F40" s="230">
        <v>1483</v>
      </c>
    </row>
    <row r="41" spans="1:6">
      <c r="A41" s="228">
        <v>38</v>
      </c>
      <c r="B41" s="233" t="s">
        <v>352</v>
      </c>
      <c r="C41" s="231">
        <v>2266.6999999999998</v>
      </c>
      <c r="D41" s="231">
        <v>2600</v>
      </c>
      <c r="E41" s="230">
        <v>2450</v>
      </c>
      <c r="F41" s="230">
        <v>2400</v>
      </c>
    </row>
    <row r="42" spans="1:6">
      <c r="A42" s="228">
        <v>39</v>
      </c>
      <c r="B42" s="232" t="s">
        <v>353</v>
      </c>
      <c r="C42" s="230">
        <v>1800</v>
      </c>
      <c r="D42" s="231">
        <v>1700</v>
      </c>
      <c r="E42" s="230">
        <v>1700</v>
      </c>
      <c r="F42" s="230">
        <v>1800</v>
      </c>
    </row>
    <row r="43" spans="1:6" ht="23.25">
      <c r="A43" s="228">
        <v>40</v>
      </c>
      <c r="B43" s="234" t="s">
        <v>354</v>
      </c>
      <c r="C43" s="235">
        <v>1570</v>
      </c>
      <c r="D43" s="231">
        <v>1570</v>
      </c>
      <c r="E43" s="230">
        <v>1650</v>
      </c>
      <c r="F43" s="230">
        <v>1552.5</v>
      </c>
    </row>
    <row r="44" spans="1:6" ht="23.25">
      <c r="A44" s="228">
        <v>41</v>
      </c>
      <c r="B44" s="234" t="s">
        <v>355</v>
      </c>
      <c r="C44" s="235">
        <v>1810</v>
      </c>
      <c r="D44" s="231">
        <v>1690</v>
      </c>
      <c r="E44" s="230">
        <v>1890</v>
      </c>
      <c r="F44" s="230">
        <v>1812.5</v>
      </c>
    </row>
    <row r="45" spans="1:6" ht="34.5">
      <c r="A45" s="228">
        <v>42</v>
      </c>
      <c r="B45" s="234" t="s">
        <v>356</v>
      </c>
      <c r="C45" s="235">
        <v>1890</v>
      </c>
      <c r="D45" s="231">
        <v>1790</v>
      </c>
      <c r="E45" s="231">
        <v>1910</v>
      </c>
      <c r="F45" s="230">
        <v>1910</v>
      </c>
    </row>
  </sheetData>
  <mergeCells count="1">
    <mergeCell ref="A1:F1"/>
  </mergeCells>
  <conditionalFormatting sqref="C4:C42">
    <cfRule type="cellIs" dxfId="1" priority="1" stopIfTrue="1" operator="lessThan">
      <formula>0.001</formula>
    </cfRule>
  </conditionalFormatting>
  <conditionalFormatting sqref="C43:C45 E23:E42 D43 E14:E21 E2:E12 B2:B42 F4:F42 C2:D3 A1:A45">
    <cfRule type="cellIs" dxfId="0" priority="2" stopIfTrue="1" operator="lessThan">
      <formula>0.001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M19" sqref="M19"/>
    </sheetView>
  </sheetViews>
  <sheetFormatPr defaultRowHeight="15"/>
  <sheetData>
    <row r="1" spans="1:20">
      <c r="A1" s="236"/>
      <c r="B1" s="237"/>
      <c r="C1" s="237"/>
      <c r="D1" s="237"/>
      <c r="E1" s="238" t="s">
        <v>357</v>
      </c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</row>
    <row r="2" spans="1:20">
      <c r="A2" s="236" t="s">
        <v>358</v>
      </c>
      <c r="B2" s="237"/>
      <c r="C2" s="237"/>
      <c r="D2" s="237"/>
      <c r="E2" s="183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</row>
    <row r="3" spans="1:20">
      <c r="A3" s="433" t="s">
        <v>109</v>
      </c>
      <c r="B3" s="435" t="s">
        <v>359</v>
      </c>
      <c r="C3" s="435"/>
      <c r="D3" s="435" t="s">
        <v>360</v>
      </c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7"/>
    </row>
    <row r="4" spans="1:20">
      <c r="A4" s="433"/>
      <c r="B4" s="435"/>
      <c r="C4" s="435"/>
      <c r="D4" s="433" t="s">
        <v>361</v>
      </c>
      <c r="E4" s="439" t="s">
        <v>362</v>
      </c>
      <c r="F4" s="439" t="s">
        <v>363</v>
      </c>
      <c r="G4" s="439" t="s">
        <v>364</v>
      </c>
      <c r="H4" s="240"/>
      <c r="I4" s="240"/>
      <c r="J4" s="240" t="s">
        <v>217</v>
      </c>
      <c r="K4" s="240"/>
      <c r="L4" s="240"/>
      <c r="M4" s="439" t="s">
        <v>365</v>
      </c>
      <c r="N4" s="240"/>
      <c r="O4" s="240" t="s">
        <v>366</v>
      </c>
      <c r="P4" s="240"/>
      <c r="Q4" s="240"/>
      <c r="R4" s="240"/>
      <c r="S4" s="433" t="s">
        <v>367</v>
      </c>
      <c r="T4" s="433" t="s">
        <v>368</v>
      </c>
    </row>
    <row r="5" spans="1:20" ht="36">
      <c r="A5" s="434"/>
      <c r="B5" s="241" t="s">
        <v>362</v>
      </c>
      <c r="C5" s="241" t="s">
        <v>364</v>
      </c>
      <c r="D5" s="438"/>
      <c r="E5" s="440"/>
      <c r="F5" s="440"/>
      <c r="G5" s="440"/>
      <c r="H5" s="241" t="s">
        <v>369</v>
      </c>
      <c r="I5" s="241" t="s">
        <v>370</v>
      </c>
      <c r="J5" s="241" t="s">
        <v>371</v>
      </c>
      <c r="K5" s="241" t="s">
        <v>372</v>
      </c>
      <c r="L5" s="241" t="s">
        <v>373</v>
      </c>
      <c r="M5" s="440"/>
      <c r="N5" s="241" t="s">
        <v>369</v>
      </c>
      <c r="O5" s="241" t="s">
        <v>370</v>
      </c>
      <c r="P5" s="241" t="s">
        <v>371</v>
      </c>
      <c r="Q5" s="241" t="s">
        <v>372</v>
      </c>
      <c r="R5" s="241" t="s">
        <v>373</v>
      </c>
      <c r="S5" s="434"/>
      <c r="T5" s="434"/>
    </row>
    <row r="6" spans="1:20">
      <c r="A6" s="242" t="s">
        <v>131</v>
      </c>
      <c r="B6" s="243">
        <v>34696</v>
      </c>
      <c r="C6" s="242">
        <v>35645</v>
      </c>
      <c r="D6" s="242">
        <v>46401</v>
      </c>
      <c r="E6" s="243">
        <v>38770</v>
      </c>
      <c r="F6" s="243">
        <v>38770</v>
      </c>
      <c r="G6" s="242">
        <f>SUM(H6:L6)</f>
        <v>38663</v>
      </c>
      <c r="H6" s="243">
        <v>51</v>
      </c>
      <c r="I6" s="243">
        <v>358</v>
      </c>
      <c r="J6" s="243">
        <v>361</v>
      </c>
      <c r="K6" s="243">
        <v>18746</v>
      </c>
      <c r="L6" s="243">
        <v>19147</v>
      </c>
      <c r="M6" s="242">
        <f>SUM(N6:R6)</f>
        <v>107</v>
      </c>
      <c r="N6" s="243">
        <v>2</v>
      </c>
      <c r="O6" s="243" t="s">
        <v>374</v>
      </c>
      <c r="P6" s="243">
        <v>5</v>
      </c>
      <c r="Q6" s="243">
        <v>17</v>
      </c>
      <c r="R6" s="243">
        <v>83</v>
      </c>
      <c r="S6" s="33">
        <f>G6/F6*100</f>
        <v>99.724013412432285</v>
      </c>
      <c r="T6" s="33">
        <f t="shared" ref="T6:T21" si="0">E6/D6*100</f>
        <v>83.554233744962389</v>
      </c>
    </row>
    <row r="7" spans="1:20">
      <c r="A7" s="244" t="s">
        <v>132</v>
      </c>
      <c r="B7" s="245">
        <v>53380</v>
      </c>
      <c r="C7" s="244">
        <v>56894</v>
      </c>
      <c r="D7" s="244">
        <v>69228</v>
      </c>
      <c r="E7" s="245">
        <v>61829</v>
      </c>
      <c r="F7" s="245">
        <v>63722</v>
      </c>
      <c r="G7" s="244">
        <f>SUM(H7:L7)</f>
        <v>63722</v>
      </c>
      <c r="H7" s="245">
        <v>195</v>
      </c>
      <c r="I7" s="245">
        <v>1351</v>
      </c>
      <c r="J7" s="245">
        <v>765</v>
      </c>
      <c r="K7" s="245">
        <v>31492</v>
      </c>
      <c r="L7" s="245">
        <v>29919</v>
      </c>
      <c r="M7" s="244">
        <f t="shared" ref="M7:M20" si="1">SUM(N7:R7)</f>
        <v>0</v>
      </c>
      <c r="N7" s="245" t="s">
        <v>374</v>
      </c>
      <c r="O7" s="245" t="s">
        <v>374</v>
      </c>
      <c r="P7" s="245" t="s">
        <v>374</v>
      </c>
      <c r="Q7" s="245" t="s">
        <v>374</v>
      </c>
      <c r="R7" s="245" t="s">
        <v>374</v>
      </c>
      <c r="S7" s="13">
        <f t="shared" ref="S7:S20" si="2">G7/F7*100</f>
        <v>100</v>
      </c>
      <c r="T7" s="13">
        <f t="shared" si="0"/>
        <v>89.31212804067718</v>
      </c>
    </row>
    <row r="8" spans="1:20">
      <c r="A8" s="244" t="s">
        <v>133</v>
      </c>
      <c r="B8" s="245">
        <v>52270</v>
      </c>
      <c r="C8" s="244">
        <v>53537</v>
      </c>
      <c r="D8" s="244">
        <v>63320</v>
      </c>
      <c r="E8" s="245">
        <v>52722</v>
      </c>
      <c r="F8" s="245">
        <v>52855</v>
      </c>
      <c r="G8" s="244">
        <f t="shared" ref="G8:G21" si="3">SUM(H8:L8)</f>
        <v>52719</v>
      </c>
      <c r="H8" s="245">
        <v>30</v>
      </c>
      <c r="I8" s="245">
        <v>531</v>
      </c>
      <c r="J8" s="245">
        <v>504</v>
      </c>
      <c r="K8" s="245">
        <v>27108</v>
      </c>
      <c r="L8" s="245">
        <v>24546</v>
      </c>
      <c r="M8" s="244">
        <f t="shared" si="1"/>
        <v>136</v>
      </c>
      <c r="N8" s="245" t="s">
        <v>374</v>
      </c>
      <c r="O8" s="245" t="s">
        <v>374</v>
      </c>
      <c r="P8" s="245">
        <v>3</v>
      </c>
      <c r="Q8" s="245">
        <v>53</v>
      </c>
      <c r="R8" s="245">
        <v>80</v>
      </c>
      <c r="S8" s="13">
        <f t="shared" si="2"/>
        <v>99.7426922713083</v>
      </c>
      <c r="T8" s="13">
        <f t="shared" si="0"/>
        <v>83.262792166771945</v>
      </c>
    </row>
    <row r="9" spans="1:20">
      <c r="A9" s="244" t="s">
        <v>134</v>
      </c>
      <c r="B9" s="245">
        <v>34003</v>
      </c>
      <c r="C9" s="244">
        <v>36018</v>
      </c>
      <c r="D9" s="244">
        <v>41253</v>
      </c>
      <c r="E9" s="245">
        <v>39836</v>
      </c>
      <c r="F9" s="245">
        <v>41108</v>
      </c>
      <c r="G9" s="244">
        <f t="shared" si="3"/>
        <v>41107</v>
      </c>
      <c r="H9" s="245">
        <v>87</v>
      </c>
      <c r="I9" s="245">
        <v>1166</v>
      </c>
      <c r="J9" s="245">
        <v>557</v>
      </c>
      <c r="K9" s="245">
        <v>21305</v>
      </c>
      <c r="L9" s="245">
        <v>17992</v>
      </c>
      <c r="M9" s="244">
        <f t="shared" si="1"/>
        <v>1</v>
      </c>
      <c r="N9" s="245">
        <v>1</v>
      </c>
      <c r="O9" s="245" t="s">
        <v>374</v>
      </c>
      <c r="P9" s="245" t="s">
        <v>374</v>
      </c>
      <c r="Q9" s="245" t="s">
        <v>374</v>
      </c>
      <c r="R9" s="245" t="s">
        <v>374</v>
      </c>
      <c r="S9" s="13">
        <f t="shared" si="2"/>
        <v>99.997567383477673</v>
      </c>
      <c r="T9" s="13">
        <f t="shared" si="0"/>
        <v>96.565098295881512</v>
      </c>
    </row>
    <row r="10" spans="1:20">
      <c r="A10" s="244" t="s">
        <v>135</v>
      </c>
      <c r="B10" s="245">
        <v>34715</v>
      </c>
      <c r="C10" s="244">
        <v>36581</v>
      </c>
      <c r="D10" s="244">
        <v>44314</v>
      </c>
      <c r="E10" s="245">
        <v>39444</v>
      </c>
      <c r="F10" s="245">
        <v>39960</v>
      </c>
      <c r="G10" s="244">
        <f t="shared" si="3"/>
        <v>39495</v>
      </c>
      <c r="H10" s="245">
        <v>19</v>
      </c>
      <c r="I10" s="245">
        <v>627</v>
      </c>
      <c r="J10" s="245">
        <v>537</v>
      </c>
      <c r="K10" s="245">
        <v>21583</v>
      </c>
      <c r="L10" s="245">
        <v>16729</v>
      </c>
      <c r="M10" s="244">
        <f t="shared" si="1"/>
        <v>465</v>
      </c>
      <c r="N10" s="245" t="s">
        <v>374</v>
      </c>
      <c r="O10" s="245">
        <v>2</v>
      </c>
      <c r="P10" s="245">
        <v>5</v>
      </c>
      <c r="Q10" s="245">
        <v>189</v>
      </c>
      <c r="R10" s="245">
        <v>269</v>
      </c>
      <c r="S10" s="13">
        <f t="shared" si="2"/>
        <v>98.836336336336345</v>
      </c>
      <c r="T10" s="13">
        <f t="shared" si="0"/>
        <v>89.010245069278326</v>
      </c>
    </row>
    <row r="11" spans="1:20">
      <c r="A11" s="244" t="s">
        <v>136</v>
      </c>
      <c r="B11" s="245">
        <v>47875</v>
      </c>
      <c r="C11" s="244">
        <v>48949</v>
      </c>
      <c r="D11" s="244">
        <v>57876</v>
      </c>
      <c r="E11" s="245">
        <v>41121</v>
      </c>
      <c r="F11" s="245">
        <v>41121</v>
      </c>
      <c r="G11" s="244">
        <f t="shared" si="3"/>
        <v>40454</v>
      </c>
      <c r="H11" s="245">
        <v>255</v>
      </c>
      <c r="I11" s="245">
        <v>985</v>
      </c>
      <c r="J11" s="245">
        <v>534</v>
      </c>
      <c r="K11" s="245">
        <v>22461</v>
      </c>
      <c r="L11" s="245">
        <v>16219</v>
      </c>
      <c r="M11" s="244">
        <f t="shared" si="1"/>
        <v>667</v>
      </c>
      <c r="N11" s="245" t="s">
        <v>374</v>
      </c>
      <c r="O11" s="245" t="s">
        <v>374</v>
      </c>
      <c r="P11" s="245" t="s">
        <v>374</v>
      </c>
      <c r="Q11" s="245">
        <v>317</v>
      </c>
      <c r="R11" s="245">
        <v>350</v>
      </c>
      <c r="S11" s="13">
        <f t="shared" si="2"/>
        <v>98.377957734490892</v>
      </c>
      <c r="T11" s="13">
        <f t="shared" si="0"/>
        <v>71.050176238855485</v>
      </c>
    </row>
    <row r="12" spans="1:20">
      <c r="A12" s="244" t="s">
        <v>137</v>
      </c>
      <c r="B12" s="245">
        <v>59720</v>
      </c>
      <c r="C12" s="244">
        <v>63506</v>
      </c>
      <c r="D12" s="244">
        <v>77602</v>
      </c>
      <c r="E12" s="245">
        <v>74797</v>
      </c>
      <c r="F12" s="245">
        <v>74797</v>
      </c>
      <c r="G12" s="244">
        <f t="shared" si="3"/>
        <v>74797</v>
      </c>
      <c r="H12" s="245">
        <v>347</v>
      </c>
      <c r="I12" s="245">
        <v>1242</v>
      </c>
      <c r="J12" s="245">
        <v>958</v>
      </c>
      <c r="K12" s="245">
        <v>40800</v>
      </c>
      <c r="L12" s="245">
        <v>31450</v>
      </c>
      <c r="M12" s="244">
        <f t="shared" si="1"/>
        <v>0</v>
      </c>
      <c r="N12" s="245" t="s">
        <v>374</v>
      </c>
      <c r="O12" s="245" t="s">
        <v>374</v>
      </c>
      <c r="P12" s="245" t="s">
        <v>374</v>
      </c>
      <c r="Q12" s="245" t="s">
        <v>374</v>
      </c>
      <c r="R12" s="245" t="s">
        <v>374</v>
      </c>
      <c r="S12" s="13">
        <f t="shared" si="2"/>
        <v>100</v>
      </c>
      <c r="T12" s="13">
        <f t="shared" si="0"/>
        <v>96.385402438081485</v>
      </c>
    </row>
    <row r="13" spans="1:20">
      <c r="A13" s="244" t="s">
        <v>138</v>
      </c>
      <c r="B13" s="245">
        <v>51092</v>
      </c>
      <c r="C13" s="244">
        <v>52970</v>
      </c>
      <c r="D13" s="244">
        <v>71601</v>
      </c>
      <c r="E13" s="245">
        <v>55432</v>
      </c>
      <c r="F13" s="245">
        <v>55432</v>
      </c>
      <c r="G13" s="244">
        <f t="shared" si="3"/>
        <v>55432</v>
      </c>
      <c r="H13" s="245">
        <v>1513</v>
      </c>
      <c r="I13" s="245">
        <v>555</v>
      </c>
      <c r="J13" s="245">
        <v>187</v>
      </c>
      <c r="K13" s="245">
        <v>25425</v>
      </c>
      <c r="L13" s="245">
        <v>27752</v>
      </c>
      <c r="M13" s="244">
        <f t="shared" si="1"/>
        <v>0</v>
      </c>
      <c r="N13" s="245" t="s">
        <v>374</v>
      </c>
      <c r="O13" s="245" t="s">
        <v>374</v>
      </c>
      <c r="P13" s="245" t="s">
        <v>374</v>
      </c>
      <c r="Q13" s="245" t="s">
        <v>374</v>
      </c>
      <c r="R13" s="245" t="s">
        <v>374</v>
      </c>
      <c r="S13" s="13">
        <f t="shared" si="2"/>
        <v>100</v>
      </c>
      <c r="T13" s="13">
        <f t="shared" si="0"/>
        <v>77.417913157637457</v>
      </c>
    </row>
    <row r="14" spans="1:20">
      <c r="A14" s="244" t="s">
        <v>139</v>
      </c>
      <c r="B14" s="245">
        <v>52347</v>
      </c>
      <c r="C14" s="244">
        <v>52347</v>
      </c>
      <c r="D14" s="244">
        <v>65610</v>
      </c>
      <c r="E14" s="245">
        <v>57452</v>
      </c>
      <c r="F14" s="245">
        <v>57452</v>
      </c>
      <c r="G14" s="244">
        <f t="shared" si="3"/>
        <v>57452</v>
      </c>
      <c r="H14" s="245">
        <v>862</v>
      </c>
      <c r="I14" s="245">
        <v>1315</v>
      </c>
      <c r="J14" s="245">
        <v>373</v>
      </c>
      <c r="K14" s="245">
        <v>27651</v>
      </c>
      <c r="L14" s="245">
        <v>27251</v>
      </c>
      <c r="M14" s="244">
        <f t="shared" si="1"/>
        <v>0</v>
      </c>
      <c r="N14" s="245" t="s">
        <v>374</v>
      </c>
      <c r="O14" s="245" t="s">
        <v>374</v>
      </c>
      <c r="P14" s="245" t="s">
        <v>374</v>
      </c>
      <c r="Q14" s="245" t="s">
        <v>374</v>
      </c>
      <c r="R14" s="245" t="s">
        <v>374</v>
      </c>
      <c r="S14" s="13">
        <f t="shared" si="2"/>
        <v>100</v>
      </c>
      <c r="T14" s="13">
        <f t="shared" si="0"/>
        <v>87.565919829294316</v>
      </c>
    </row>
    <row r="15" spans="1:20">
      <c r="A15" s="244" t="s">
        <v>140</v>
      </c>
      <c r="B15" s="245">
        <v>36781</v>
      </c>
      <c r="C15" s="244">
        <v>39357</v>
      </c>
      <c r="D15" s="244">
        <v>45636</v>
      </c>
      <c r="E15" s="245">
        <v>40960</v>
      </c>
      <c r="F15" s="245">
        <v>42868</v>
      </c>
      <c r="G15" s="244">
        <f t="shared" si="3"/>
        <v>42825</v>
      </c>
      <c r="H15" s="245">
        <v>64</v>
      </c>
      <c r="I15" s="245">
        <v>782</v>
      </c>
      <c r="J15" s="245">
        <v>564</v>
      </c>
      <c r="K15" s="245">
        <v>19734</v>
      </c>
      <c r="L15" s="245">
        <v>21681</v>
      </c>
      <c r="M15" s="244">
        <f t="shared" si="1"/>
        <v>43</v>
      </c>
      <c r="N15" s="245" t="s">
        <v>374</v>
      </c>
      <c r="O15" s="245">
        <v>4</v>
      </c>
      <c r="P15" s="245">
        <v>1</v>
      </c>
      <c r="Q15" s="245"/>
      <c r="R15" s="245">
        <v>38</v>
      </c>
      <c r="S15" s="13">
        <f t="shared" si="2"/>
        <v>99.899692078006908</v>
      </c>
      <c r="T15" s="13">
        <f t="shared" si="0"/>
        <v>89.753703216758694</v>
      </c>
    </row>
    <row r="16" spans="1:20">
      <c r="A16" s="244" t="s">
        <v>141</v>
      </c>
      <c r="B16" s="245">
        <v>29847</v>
      </c>
      <c r="C16" s="244">
        <v>30744</v>
      </c>
      <c r="D16" s="244">
        <v>41555</v>
      </c>
      <c r="E16" s="245">
        <v>37110</v>
      </c>
      <c r="F16" s="245">
        <v>37110</v>
      </c>
      <c r="G16" s="244">
        <f t="shared" si="3"/>
        <v>37110</v>
      </c>
      <c r="H16" s="245">
        <v>717</v>
      </c>
      <c r="I16" s="245">
        <v>850</v>
      </c>
      <c r="J16" s="245">
        <v>367</v>
      </c>
      <c r="K16" s="245">
        <v>13725</v>
      </c>
      <c r="L16" s="245">
        <v>21451</v>
      </c>
      <c r="M16" s="244">
        <f t="shared" si="1"/>
        <v>0</v>
      </c>
      <c r="N16" s="245" t="s">
        <v>374</v>
      </c>
      <c r="O16" s="245" t="s">
        <v>374</v>
      </c>
      <c r="P16" s="245" t="s">
        <v>374</v>
      </c>
      <c r="Q16" s="245" t="s">
        <v>374</v>
      </c>
      <c r="R16" s="245" t="s">
        <v>374</v>
      </c>
      <c r="S16" s="13">
        <f t="shared" si="2"/>
        <v>100</v>
      </c>
      <c r="T16" s="13">
        <f t="shared" si="0"/>
        <v>89.303332932258456</v>
      </c>
    </row>
    <row r="17" spans="1:20">
      <c r="A17" s="244" t="s">
        <v>142</v>
      </c>
      <c r="B17" s="245">
        <v>38569</v>
      </c>
      <c r="C17" s="244">
        <v>38691</v>
      </c>
      <c r="D17" s="244">
        <v>47024</v>
      </c>
      <c r="E17" s="245">
        <v>45775</v>
      </c>
      <c r="F17" s="245">
        <v>45838</v>
      </c>
      <c r="G17" s="244">
        <f t="shared" si="3"/>
        <v>45838</v>
      </c>
      <c r="H17" s="245">
        <v>200</v>
      </c>
      <c r="I17" s="245">
        <v>765</v>
      </c>
      <c r="J17" s="245">
        <v>406</v>
      </c>
      <c r="K17" s="245">
        <v>20367</v>
      </c>
      <c r="L17" s="245">
        <v>24100</v>
      </c>
      <c r="M17" s="244">
        <f t="shared" si="1"/>
        <v>0</v>
      </c>
      <c r="N17" s="245" t="s">
        <v>374</v>
      </c>
      <c r="O17" s="245" t="s">
        <v>374</v>
      </c>
      <c r="P17" s="245" t="s">
        <v>374</v>
      </c>
      <c r="Q17" s="245" t="s">
        <v>374</v>
      </c>
      <c r="R17" s="245" t="s">
        <v>374</v>
      </c>
      <c r="S17" s="13">
        <f t="shared" si="2"/>
        <v>100</v>
      </c>
      <c r="T17" s="13">
        <f t="shared" si="0"/>
        <v>97.343909493024839</v>
      </c>
    </row>
    <row r="18" spans="1:20">
      <c r="A18" s="244" t="s">
        <v>143</v>
      </c>
      <c r="B18" s="245">
        <v>120826</v>
      </c>
      <c r="C18" s="244">
        <v>122063</v>
      </c>
      <c r="D18" s="244">
        <v>147153</v>
      </c>
      <c r="E18" s="245">
        <v>125013</v>
      </c>
      <c r="F18" s="245">
        <v>126012</v>
      </c>
      <c r="G18" s="244">
        <f t="shared" si="3"/>
        <v>126012</v>
      </c>
      <c r="H18" s="245">
        <v>173</v>
      </c>
      <c r="I18" s="245">
        <v>2212</v>
      </c>
      <c r="J18" s="245">
        <v>2478</v>
      </c>
      <c r="K18" s="245">
        <v>64160</v>
      </c>
      <c r="L18" s="245">
        <v>56989</v>
      </c>
      <c r="M18" s="244">
        <f t="shared" si="1"/>
        <v>0</v>
      </c>
      <c r="N18" s="245" t="s">
        <v>374</v>
      </c>
      <c r="O18" s="245" t="s">
        <v>374</v>
      </c>
      <c r="P18" s="245" t="s">
        <v>374</v>
      </c>
      <c r="Q18" s="245" t="s">
        <v>374</v>
      </c>
      <c r="R18" s="245" t="s">
        <v>374</v>
      </c>
      <c r="S18" s="13">
        <f t="shared" si="2"/>
        <v>100</v>
      </c>
      <c r="T18" s="13">
        <f t="shared" si="0"/>
        <v>84.954435179710913</v>
      </c>
    </row>
    <row r="19" spans="1:20">
      <c r="A19" s="244" t="s">
        <v>375</v>
      </c>
      <c r="B19" s="245">
        <v>78255</v>
      </c>
      <c r="C19" s="244">
        <v>82220</v>
      </c>
      <c r="D19" s="244">
        <v>106439</v>
      </c>
      <c r="E19" s="245">
        <v>95075</v>
      </c>
      <c r="F19" s="245">
        <v>95586</v>
      </c>
      <c r="G19" s="244">
        <f t="shared" si="3"/>
        <v>95479</v>
      </c>
      <c r="H19" s="245">
        <v>174</v>
      </c>
      <c r="I19" s="245">
        <v>1859</v>
      </c>
      <c r="J19" s="245">
        <v>1085</v>
      </c>
      <c r="K19" s="245">
        <v>45704</v>
      </c>
      <c r="L19" s="245">
        <v>46657</v>
      </c>
      <c r="M19" s="244">
        <f t="shared" si="1"/>
        <v>95</v>
      </c>
      <c r="N19" s="245" t="s">
        <v>374</v>
      </c>
      <c r="O19" s="245" t="s">
        <v>374</v>
      </c>
      <c r="P19" s="245"/>
      <c r="Q19" s="245">
        <v>43</v>
      </c>
      <c r="R19" s="245">
        <v>52</v>
      </c>
      <c r="S19" s="13">
        <f t="shared" si="2"/>
        <v>99.888058920762461</v>
      </c>
      <c r="T19" s="13">
        <f t="shared" si="0"/>
        <v>89.323462264771365</v>
      </c>
    </row>
    <row r="20" spans="1:20">
      <c r="A20" s="244" t="s">
        <v>376</v>
      </c>
      <c r="B20" s="245">
        <v>62316</v>
      </c>
      <c r="C20" s="244">
        <v>64890</v>
      </c>
      <c r="D20" s="244">
        <v>77891</v>
      </c>
      <c r="E20" s="245">
        <v>73263</v>
      </c>
      <c r="F20" s="245">
        <v>73661</v>
      </c>
      <c r="G20" s="244">
        <f t="shared" si="3"/>
        <v>73340</v>
      </c>
      <c r="H20" s="245">
        <v>117</v>
      </c>
      <c r="I20" s="245">
        <v>2027</v>
      </c>
      <c r="J20" s="245">
        <v>1623</v>
      </c>
      <c r="K20" s="245">
        <v>34561</v>
      </c>
      <c r="L20" s="245">
        <v>35012</v>
      </c>
      <c r="M20" s="244">
        <f t="shared" si="1"/>
        <v>321</v>
      </c>
      <c r="N20" s="245" t="s">
        <v>374</v>
      </c>
      <c r="O20" s="245" t="s">
        <v>374</v>
      </c>
      <c r="P20" s="245">
        <v>3</v>
      </c>
      <c r="Q20" s="245">
        <v>106</v>
      </c>
      <c r="R20" s="245">
        <v>212</v>
      </c>
      <c r="S20" s="13">
        <f t="shared" si="2"/>
        <v>99.564219872116851</v>
      </c>
      <c r="T20" s="13">
        <f t="shared" si="0"/>
        <v>94.058363610686726</v>
      </c>
    </row>
    <row r="21" spans="1:20">
      <c r="A21" s="246" t="s">
        <v>64</v>
      </c>
      <c r="B21" s="246">
        <f>SUM(B6:B20)</f>
        <v>786692</v>
      </c>
      <c r="C21" s="246">
        <f>SUM(C6:C20)</f>
        <v>814412</v>
      </c>
      <c r="D21" s="246">
        <f>SUM(D6:D20)</f>
        <v>1002903</v>
      </c>
      <c r="E21" s="246">
        <f t="shared" ref="E21:L21" si="4">SUM(E6:E20)</f>
        <v>878599</v>
      </c>
      <c r="F21" s="246">
        <f t="shared" si="4"/>
        <v>886292</v>
      </c>
      <c r="G21" s="246">
        <f t="shared" si="3"/>
        <v>884445</v>
      </c>
      <c r="H21" s="246">
        <f>SUM(H6:H20)</f>
        <v>4804</v>
      </c>
      <c r="I21" s="246">
        <f t="shared" si="4"/>
        <v>16625</v>
      </c>
      <c r="J21" s="246">
        <f t="shared" si="4"/>
        <v>11299</v>
      </c>
      <c r="K21" s="246">
        <f t="shared" si="4"/>
        <v>434822</v>
      </c>
      <c r="L21" s="246">
        <f t="shared" si="4"/>
        <v>416895</v>
      </c>
      <c r="M21" s="246">
        <f t="shared" ref="M21:R21" si="5" xml:space="preserve"> SUM(M6:M20)</f>
        <v>1835</v>
      </c>
      <c r="N21" s="246">
        <f t="shared" si="5"/>
        <v>3</v>
      </c>
      <c r="O21" s="246">
        <f t="shared" si="5"/>
        <v>6</v>
      </c>
      <c r="P21" s="246">
        <f t="shared" si="5"/>
        <v>17</v>
      </c>
      <c r="Q21" s="246">
        <f t="shared" si="5"/>
        <v>725</v>
      </c>
      <c r="R21" s="246">
        <f t="shared" si="5"/>
        <v>1084</v>
      </c>
      <c r="S21" s="48">
        <f>G21/F21*100</f>
        <v>99.791603670122271</v>
      </c>
      <c r="T21" s="48">
        <f t="shared" si="0"/>
        <v>87.605580998361759</v>
      </c>
    </row>
  </sheetData>
  <mergeCells count="10">
    <mergeCell ref="A3:A5"/>
    <mergeCell ref="B3:C4"/>
    <mergeCell ref="D3:T3"/>
    <mergeCell ref="D4:D5"/>
    <mergeCell ref="E4:E5"/>
    <mergeCell ref="F4:F5"/>
    <mergeCell ref="G4:G5"/>
    <mergeCell ref="M4:M5"/>
    <mergeCell ref="S4:S5"/>
    <mergeCell ref="T4:T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Q13" sqref="Q13"/>
    </sheetView>
  </sheetViews>
  <sheetFormatPr defaultRowHeight="15"/>
  <sheetData>
    <row r="1" spans="1:14">
      <c r="A1" s="441" t="s">
        <v>377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</row>
    <row r="2" spans="1:14">
      <c r="A2" s="247" t="s">
        <v>378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14">
      <c r="A3" s="247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</row>
    <row r="4" spans="1:14">
      <c r="A4" s="442" t="s">
        <v>109</v>
      </c>
      <c r="B4" s="444" t="s">
        <v>379</v>
      </c>
      <c r="C4" s="446" t="s">
        <v>380</v>
      </c>
      <c r="D4" s="447"/>
      <c r="E4" s="447"/>
      <c r="F4" s="447"/>
      <c r="G4" s="447"/>
      <c r="H4" s="448"/>
      <c r="I4" s="446" t="s">
        <v>381</v>
      </c>
      <c r="J4" s="447"/>
      <c r="K4" s="447"/>
      <c r="L4" s="447"/>
      <c r="M4" s="447"/>
      <c r="N4" s="448"/>
    </row>
    <row r="5" spans="1:14" ht="15.75">
      <c r="A5" s="443"/>
      <c r="B5" s="445"/>
      <c r="C5" s="249" t="s">
        <v>382</v>
      </c>
      <c r="D5" s="249" t="s">
        <v>383</v>
      </c>
      <c r="E5" s="249" t="s">
        <v>384</v>
      </c>
      <c r="F5" s="249" t="s">
        <v>385</v>
      </c>
      <c r="G5" s="249" t="s">
        <v>386</v>
      </c>
      <c r="H5" s="249" t="s">
        <v>387</v>
      </c>
      <c r="I5" s="249" t="s">
        <v>382</v>
      </c>
      <c r="J5" s="249" t="s">
        <v>383</v>
      </c>
      <c r="K5" s="249" t="s">
        <v>384</v>
      </c>
      <c r="L5" s="249" t="s">
        <v>385</v>
      </c>
      <c r="M5" s="249" t="s">
        <v>386</v>
      </c>
      <c r="N5" s="249" t="s">
        <v>387</v>
      </c>
    </row>
    <row r="6" spans="1:14">
      <c r="A6" s="250" t="s">
        <v>48</v>
      </c>
      <c r="B6" s="251">
        <v>283</v>
      </c>
      <c r="C6" s="251">
        <f>SUM(D6:H6)</f>
        <v>46</v>
      </c>
      <c r="D6" s="252" t="s">
        <v>374</v>
      </c>
      <c r="E6" s="252" t="s">
        <v>374</v>
      </c>
      <c r="F6" s="252">
        <v>3</v>
      </c>
      <c r="G6" s="252">
        <v>24</v>
      </c>
      <c r="H6" s="252">
        <v>19</v>
      </c>
      <c r="I6" s="253">
        <f>SUM(J6:N6)</f>
        <v>2</v>
      </c>
      <c r="J6" s="253" t="s">
        <v>374</v>
      </c>
      <c r="K6" s="253" t="s">
        <v>374</v>
      </c>
      <c r="L6" s="253">
        <v>2</v>
      </c>
      <c r="M6" s="253" t="s">
        <v>374</v>
      </c>
      <c r="N6" s="253" t="s">
        <v>374</v>
      </c>
    </row>
    <row r="7" spans="1:14">
      <c r="A7" s="254" t="s">
        <v>49</v>
      </c>
      <c r="B7" s="248">
        <v>39</v>
      </c>
      <c r="C7" s="248">
        <f t="shared" ref="C7:C20" si="0">SUM(D7:H7)</f>
        <v>0</v>
      </c>
      <c r="D7" s="255" t="s">
        <v>374</v>
      </c>
      <c r="E7" s="255" t="s">
        <v>374</v>
      </c>
      <c r="F7" s="255" t="s">
        <v>374</v>
      </c>
      <c r="G7" s="255" t="s">
        <v>374</v>
      </c>
      <c r="H7" s="255" t="s">
        <v>374</v>
      </c>
      <c r="I7" s="256">
        <f t="shared" ref="I7:I20" si="1">SUM(J7:N7)</f>
        <v>0</v>
      </c>
      <c r="J7" s="256" t="s">
        <v>374</v>
      </c>
      <c r="K7" s="256" t="s">
        <v>374</v>
      </c>
      <c r="L7" s="256" t="s">
        <v>374</v>
      </c>
      <c r="M7" s="256" t="s">
        <v>374</v>
      </c>
      <c r="N7" s="256" t="s">
        <v>374</v>
      </c>
    </row>
    <row r="8" spans="1:14">
      <c r="A8" s="254" t="s">
        <v>388</v>
      </c>
      <c r="B8" s="248">
        <v>458</v>
      </c>
      <c r="C8" s="248">
        <f t="shared" si="0"/>
        <v>154</v>
      </c>
      <c r="D8" s="255">
        <v>1</v>
      </c>
      <c r="E8" s="255">
        <v>12</v>
      </c>
      <c r="F8" s="255">
        <v>4</v>
      </c>
      <c r="G8" s="255">
        <v>84</v>
      </c>
      <c r="H8" s="255">
        <v>53</v>
      </c>
      <c r="I8" s="256">
        <f t="shared" si="1"/>
        <v>49</v>
      </c>
      <c r="J8" s="256">
        <v>1</v>
      </c>
      <c r="K8" s="256" t="s">
        <v>374</v>
      </c>
      <c r="L8" s="256">
        <v>4</v>
      </c>
      <c r="M8" s="256">
        <v>24</v>
      </c>
      <c r="N8" s="256">
        <v>20</v>
      </c>
    </row>
    <row r="9" spans="1:14">
      <c r="A9" s="254" t="s">
        <v>51</v>
      </c>
      <c r="B9" s="248">
        <v>102</v>
      </c>
      <c r="C9" s="248">
        <f t="shared" si="0"/>
        <v>12</v>
      </c>
      <c r="D9" s="255" t="s">
        <v>374</v>
      </c>
      <c r="E9" s="255">
        <v>2</v>
      </c>
      <c r="F9" s="255">
        <v>0</v>
      </c>
      <c r="G9" s="255">
        <v>6</v>
      </c>
      <c r="H9" s="255">
        <v>4</v>
      </c>
      <c r="I9" s="256">
        <f t="shared" si="1"/>
        <v>11</v>
      </c>
      <c r="J9" s="256" t="s">
        <v>374</v>
      </c>
      <c r="K9" s="256">
        <v>1</v>
      </c>
      <c r="L9" s="256" t="s">
        <v>374</v>
      </c>
      <c r="M9" s="256">
        <v>6</v>
      </c>
      <c r="N9" s="256">
        <v>4</v>
      </c>
    </row>
    <row r="10" spans="1:14">
      <c r="A10" s="254" t="s">
        <v>52</v>
      </c>
      <c r="B10" s="248">
        <v>204</v>
      </c>
      <c r="C10" s="248">
        <f t="shared" si="0"/>
        <v>35</v>
      </c>
      <c r="D10" s="255" t="s">
        <v>374</v>
      </c>
      <c r="E10" s="255" t="s">
        <v>374</v>
      </c>
      <c r="F10" s="255">
        <v>2</v>
      </c>
      <c r="G10" s="255">
        <v>17</v>
      </c>
      <c r="H10" s="255">
        <v>16</v>
      </c>
      <c r="I10" s="256">
        <f t="shared" si="1"/>
        <v>0</v>
      </c>
      <c r="J10" s="256" t="s">
        <v>374</v>
      </c>
      <c r="K10" s="256" t="s">
        <v>374</v>
      </c>
      <c r="L10" s="256" t="s">
        <v>374</v>
      </c>
      <c r="M10" s="256" t="s">
        <v>374</v>
      </c>
      <c r="N10" s="256" t="s">
        <v>374</v>
      </c>
    </row>
    <row r="11" spans="1:14">
      <c r="A11" s="254" t="s">
        <v>53</v>
      </c>
      <c r="B11" s="248">
        <v>25</v>
      </c>
      <c r="C11" s="248">
        <f t="shared" si="0"/>
        <v>0</v>
      </c>
      <c r="D11" s="255" t="s">
        <v>374</v>
      </c>
      <c r="E11" s="255" t="s">
        <v>374</v>
      </c>
      <c r="F11" s="255" t="s">
        <v>374</v>
      </c>
      <c r="G11" s="255" t="s">
        <v>374</v>
      </c>
      <c r="H11" s="255" t="s">
        <v>374</v>
      </c>
      <c r="I11" s="256">
        <f t="shared" si="1"/>
        <v>0</v>
      </c>
      <c r="J11" s="256" t="s">
        <v>374</v>
      </c>
      <c r="K11" s="256" t="s">
        <v>374</v>
      </c>
      <c r="L11" s="256" t="s">
        <v>374</v>
      </c>
      <c r="M11" s="256" t="s">
        <v>374</v>
      </c>
      <c r="N11" s="256" t="s">
        <v>374</v>
      </c>
    </row>
    <row r="12" spans="1:14">
      <c r="A12" s="254" t="s">
        <v>54</v>
      </c>
      <c r="B12" s="248">
        <v>113</v>
      </c>
      <c r="C12" s="248">
        <f t="shared" si="0"/>
        <v>0</v>
      </c>
      <c r="D12" s="255" t="s">
        <v>374</v>
      </c>
      <c r="E12" s="255" t="s">
        <v>374</v>
      </c>
      <c r="F12" s="255" t="s">
        <v>374</v>
      </c>
      <c r="G12" s="255" t="s">
        <v>374</v>
      </c>
      <c r="H12" s="255" t="s">
        <v>374</v>
      </c>
      <c r="I12" s="256">
        <f t="shared" si="1"/>
        <v>0</v>
      </c>
      <c r="J12" s="257" t="s">
        <v>374</v>
      </c>
      <c r="K12" s="257" t="s">
        <v>374</v>
      </c>
      <c r="L12" s="257" t="s">
        <v>374</v>
      </c>
      <c r="M12" s="257" t="s">
        <v>374</v>
      </c>
      <c r="N12" s="257" t="s">
        <v>374</v>
      </c>
    </row>
    <row r="13" spans="1:14">
      <c r="A13" s="254" t="s">
        <v>55</v>
      </c>
      <c r="B13" s="248">
        <v>77</v>
      </c>
      <c r="C13" s="248">
        <f t="shared" si="0"/>
        <v>0</v>
      </c>
      <c r="D13" s="255" t="s">
        <v>374</v>
      </c>
      <c r="E13" s="255" t="s">
        <v>374</v>
      </c>
      <c r="F13" s="255" t="s">
        <v>374</v>
      </c>
      <c r="G13" s="255" t="s">
        <v>374</v>
      </c>
      <c r="H13" s="255" t="s">
        <v>374</v>
      </c>
      <c r="I13" s="256">
        <f t="shared" si="1"/>
        <v>0</v>
      </c>
      <c r="J13" s="257" t="s">
        <v>374</v>
      </c>
      <c r="K13" s="257" t="s">
        <v>374</v>
      </c>
      <c r="L13" s="257" t="s">
        <v>374</v>
      </c>
      <c r="M13" s="257" t="s">
        <v>374</v>
      </c>
      <c r="N13" s="257" t="s">
        <v>374</v>
      </c>
    </row>
    <row r="14" spans="1:14">
      <c r="A14" s="254" t="s">
        <v>56</v>
      </c>
      <c r="B14" s="248">
        <v>3</v>
      </c>
      <c r="C14" s="248">
        <f t="shared" si="0"/>
        <v>64</v>
      </c>
      <c r="D14" s="255" t="s">
        <v>374</v>
      </c>
      <c r="E14" s="255" t="s">
        <v>374</v>
      </c>
      <c r="F14" s="255" t="s">
        <v>374</v>
      </c>
      <c r="G14" s="255" t="s">
        <v>374</v>
      </c>
      <c r="H14" s="255">
        <v>64</v>
      </c>
      <c r="I14" s="256">
        <f t="shared" si="1"/>
        <v>64</v>
      </c>
      <c r="J14" s="257" t="s">
        <v>374</v>
      </c>
      <c r="K14" s="257" t="s">
        <v>374</v>
      </c>
      <c r="L14" s="257" t="s">
        <v>374</v>
      </c>
      <c r="M14" s="257" t="s">
        <v>374</v>
      </c>
      <c r="N14" s="257">
        <v>64</v>
      </c>
    </row>
    <row r="15" spans="1:14">
      <c r="A15" s="254" t="s">
        <v>389</v>
      </c>
      <c r="B15" s="248">
        <v>90</v>
      </c>
      <c r="C15" s="248">
        <f t="shared" si="0"/>
        <v>54</v>
      </c>
      <c r="D15" s="255" t="s">
        <v>374</v>
      </c>
      <c r="E15" s="255">
        <v>2</v>
      </c>
      <c r="F15" s="255">
        <v>3</v>
      </c>
      <c r="G15" s="255">
        <v>42</v>
      </c>
      <c r="H15" s="255">
        <v>7</v>
      </c>
      <c r="I15" s="256">
        <f t="shared" si="1"/>
        <v>1</v>
      </c>
      <c r="J15" s="257" t="s">
        <v>374</v>
      </c>
      <c r="K15" s="257" t="s">
        <v>374</v>
      </c>
      <c r="L15" s="257">
        <v>1</v>
      </c>
      <c r="M15" s="257" t="s">
        <v>374</v>
      </c>
      <c r="N15" s="257" t="s">
        <v>374</v>
      </c>
    </row>
    <row r="16" spans="1:14">
      <c r="A16" s="254" t="s">
        <v>58</v>
      </c>
      <c r="B16" s="248">
        <v>85</v>
      </c>
      <c r="C16" s="248">
        <f t="shared" si="0"/>
        <v>0</v>
      </c>
      <c r="D16" s="255" t="s">
        <v>374</v>
      </c>
      <c r="E16" s="255" t="s">
        <v>374</v>
      </c>
      <c r="F16" s="255" t="s">
        <v>374</v>
      </c>
      <c r="G16" s="255" t="s">
        <v>374</v>
      </c>
      <c r="H16" s="255" t="s">
        <v>374</v>
      </c>
      <c r="I16" s="256">
        <f t="shared" si="1"/>
        <v>0</v>
      </c>
      <c r="J16" s="257" t="s">
        <v>374</v>
      </c>
      <c r="K16" s="257" t="s">
        <v>374</v>
      </c>
      <c r="L16" s="257" t="s">
        <v>374</v>
      </c>
      <c r="M16" s="257" t="s">
        <v>374</v>
      </c>
      <c r="N16" s="257" t="s">
        <v>374</v>
      </c>
    </row>
    <row r="17" spans="1:14">
      <c r="A17" s="254" t="s">
        <v>59</v>
      </c>
      <c r="B17" s="248">
        <v>20</v>
      </c>
      <c r="C17" s="248">
        <f t="shared" si="0"/>
        <v>0</v>
      </c>
      <c r="D17" s="255" t="s">
        <v>374</v>
      </c>
      <c r="E17" s="255" t="s">
        <v>374</v>
      </c>
      <c r="F17" s="255" t="s">
        <v>374</v>
      </c>
      <c r="G17" s="255" t="s">
        <v>374</v>
      </c>
      <c r="H17" s="255" t="s">
        <v>374</v>
      </c>
      <c r="I17" s="256">
        <f t="shared" si="1"/>
        <v>0</v>
      </c>
      <c r="J17" s="257" t="s">
        <v>374</v>
      </c>
      <c r="K17" s="257" t="s">
        <v>374</v>
      </c>
      <c r="L17" s="257" t="s">
        <v>374</v>
      </c>
      <c r="M17" s="257" t="s">
        <v>374</v>
      </c>
      <c r="N17" s="257" t="s">
        <v>374</v>
      </c>
    </row>
    <row r="18" spans="1:14">
      <c r="A18" s="254" t="s">
        <v>60</v>
      </c>
      <c r="B18" s="248">
        <v>9</v>
      </c>
      <c r="C18" s="248">
        <f t="shared" si="0"/>
        <v>0</v>
      </c>
      <c r="D18" s="255" t="s">
        <v>374</v>
      </c>
      <c r="E18" s="255" t="s">
        <v>374</v>
      </c>
      <c r="F18" s="255" t="s">
        <v>374</v>
      </c>
      <c r="G18" s="255" t="s">
        <v>374</v>
      </c>
      <c r="H18" s="255" t="s">
        <v>374</v>
      </c>
      <c r="I18" s="256">
        <f t="shared" si="1"/>
        <v>0</v>
      </c>
      <c r="J18" s="257" t="s">
        <v>374</v>
      </c>
      <c r="K18" s="257" t="s">
        <v>374</v>
      </c>
      <c r="L18" s="257" t="s">
        <v>374</v>
      </c>
      <c r="M18" s="257" t="s">
        <v>374</v>
      </c>
      <c r="N18" s="257" t="s">
        <v>374</v>
      </c>
    </row>
    <row r="19" spans="1:14">
      <c r="A19" s="254" t="s">
        <v>61</v>
      </c>
      <c r="B19" s="248">
        <v>109</v>
      </c>
      <c r="C19" s="248">
        <f t="shared" si="0"/>
        <v>64</v>
      </c>
      <c r="D19" s="255" t="s">
        <v>374</v>
      </c>
      <c r="E19" s="255">
        <v>5</v>
      </c>
      <c r="F19" s="255">
        <v>2</v>
      </c>
      <c r="G19" s="255">
        <v>20</v>
      </c>
      <c r="H19" s="255">
        <v>37</v>
      </c>
      <c r="I19" s="256">
        <f t="shared" si="1"/>
        <v>0</v>
      </c>
      <c r="J19" s="257" t="s">
        <v>374</v>
      </c>
      <c r="K19" s="257" t="s">
        <v>374</v>
      </c>
      <c r="L19" s="257" t="s">
        <v>374</v>
      </c>
      <c r="M19" s="257" t="s">
        <v>374</v>
      </c>
      <c r="N19" s="257" t="s">
        <v>374</v>
      </c>
    </row>
    <row r="20" spans="1:14">
      <c r="A20" s="254" t="s">
        <v>62</v>
      </c>
      <c r="B20" s="248">
        <v>205</v>
      </c>
      <c r="C20" s="248">
        <f t="shared" si="0"/>
        <v>118</v>
      </c>
      <c r="D20" s="255" t="s">
        <v>374</v>
      </c>
      <c r="E20" s="255" t="s">
        <v>374</v>
      </c>
      <c r="F20" s="255">
        <v>9</v>
      </c>
      <c r="G20" s="255">
        <v>53</v>
      </c>
      <c r="H20" s="255">
        <v>56</v>
      </c>
      <c r="I20" s="256">
        <f t="shared" si="1"/>
        <v>8</v>
      </c>
      <c r="J20" s="257" t="s">
        <v>374</v>
      </c>
      <c r="K20" s="257" t="s">
        <v>374</v>
      </c>
      <c r="L20" s="257">
        <v>8</v>
      </c>
      <c r="M20" s="257" t="s">
        <v>374</v>
      </c>
      <c r="N20" s="257" t="s">
        <v>374</v>
      </c>
    </row>
    <row r="21" spans="1:14">
      <c r="A21" s="258" t="s">
        <v>95</v>
      </c>
      <c r="B21" s="259">
        <v>1822</v>
      </c>
      <c r="C21" s="259">
        <f t="shared" ref="C21:H21" si="2">SUM(C6:C20)</f>
        <v>547</v>
      </c>
      <c r="D21" s="259">
        <f t="shared" si="2"/>
        <v>1</v>
      </c>
      <c r="E21" s="259">
        <f t="shared" si="2"/>
        <v>21</v>
      </c>
      <c r="F21" s="259">
        <f t="shared" si="2"/>
        <v>23</v>
      </c>
      <c r="G21" s="259">
        <f t="shared" si="2"/>
        <v>246</v>
      </c>
      <c r="H21" s="259">
        <f t="shared" si="2"/>
        <v>256</v>
      </c>
      <c r="I21" s="260">
        <f t="shared" ref="I21:N21" si="3">SUM(I6:I20)</f>
        <v>135</v>
      </c>
      <c r="J21" s="260">
        <f t="shared" si="3"/>
        <v>1</v>
      </c>
      <c r="K21" s="260">
        <f t="shared" si="3"/>
        <v>1</v>
      </c>
      <c r="L21" s="260">
        <f t="shared" si="3"/>
        <v>15</v>
      </c>
      <c r="M21" s="260">
        <f t="shared" si="3"/>
        <v>30</v>
      </c>
      <c r="N21" s="260">
        <f t="shared" si="3"/>
        <v>88</v>
      </c>
    </row>
  </sheetData>
  <mergeCells count="5">
    <mergeCell ref="A1:N1"/>
    <mergeCell ref="A4:A5"/>
    <mergeCell ref="B4:B5"/>
    <mergeCell ref="C4:H4"/>
    <mergeCell ref="I4:N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M9" sqref="M9"/>
    </sheetView>
  </sheetViews>
  <sheetFormatPr defaultRowHeight="15"/>
  <sheetData>
    <row r="1" spans="1:10">
      <c r="B1" s="449" t="s">
        <v>390</v>
      </c>
      <c r="C1" s="449"/>
      <c r="D1" s="449"/>
      <c r="E1" s="449"/>
      <c r="F1" s="449"/>
      <c r="G1" s="449"/>
    </row>
    <row r="3" spans="1:10">
      <c r="A3" t="s">
        <v>391</v>
      </c>
    </row>
    <row r="4" spans="1:10">
      <c r="A4" s="261"/>
      <c r="B4" s="450" t="s">
        <v>392</v>
      </c>
      <c r="C4" s="450"/>
      <c r="D4" s="450"/>
      <c r="E4" s="450"/>
      <c r="F4" s="450" t="s">
        <v>393</v>
      </c>
      <c r="G4" s="450"/>
      <c r="H4" s="450"/>
      <c r="I4" s="451" t="s">
        <v>394</v>
      </c>
      <c r="J4" s="451"/>
    </row>
    <row r="5" spans="1:10" ht="54.75">
      <c r="A5" s="262" t="s">
        <v>395</v>
      </c>
      <c r="B5" s="263" t="s">
        <v>396</v>
      </c>
      <c r="C5" s="263" t="s">
        <v>397</v>
      </c>
      <c r="D5" s="263" t="s">
        <v>398</v>
      </c>
      <c r="E5" s="263" t="s">
        <v>396</v>
      </c>
      <c r="F5" s="263" t="s">
        <v>396</v>
      </c>
      <c r="G5" s="263" t="s">
        <v>397</v>
      </c>
      <c r="H5" s="263" t="s">
        <v>398</v>
      </c>
      <c r="I5" s="263" t="s">
        <v>396</v>
      </c>
      <c r="J5" s="263" t="s">
        <v>397</v>
      </c>
    </row>
    <row r="6" spans="1:10" ht="25.5">
      <c r="A6" s="264" t="s">
        <v>48</v>
      </c>
      <c r="B6" s="265">
        <v>0.6</v>
      </c>
      <c r="C6" s="265">
        <v>4.58E-2</v>
      </c>
      <c r="D6" s="265">
        <v>0</v>
      </c>
      <c r="E6" s="265"/>
      <c r="F6" s="265">
        <v>1.5</v>
      </c>
      <c r="G6" s="265">
        <v>5.6000000000000001E-2</v>
      </c>
      <c r="H6" s="265">
        <v>0</v>
      </c>
      <c r="I6" s="266">
        <f>F6/B6*100</f>
        <v>250</v>
      </c>
      <c r="J6" s="266">
        <f>G6/C6*100</f>
        <v>122.27074235807859</v>
      </c>
    </row>
    <row r="7" spans="1:10">
      <c r="A7" s="267" t="s">
        <v>49</v>
      </c>
      <c r="B7" s="268">
        <v>0.2</v>
      </c>
      <c r="C7" s="268">
        <v>0.01</v>
      </c>
      <c r="D7" s="268">
        <v>0</v>
      </c>
      <c r="E7" s="268"/>
      <c r="F7" s="268">
        <v>0.1</v>
      </c>
      <c r="G7" s="268">
        <v>0.1</v>
      </c>
      <c r="H7" s="268">
        <v>0</v>
      </c>
      <c r="I7" s="269">
        <f t="shared" ref="I7:J21" si="0">F7/B7*100</f>
        <v>50</v>
      </c>
      <c r="J7" s="269">
        <f t="shared" si="0"/>
        <v>1000</v>
      </c>
    </row>
    <row r="8" spans="1:10" ht="25.5">
      <c r="A8" s="267" t="s">
        <v>50</v>
      </c>
      <c r="B8" s="270">
        <v>2</v>
      </c>
      <c r="C8" s="268">
        <v>0.5</v>
      </c>
      <c r="D8" s="268">
        <v>0</v>
      </c>
      <c r="E8" s="268"/>
      <c r="F8" s="270">
        <v>0.5</v>
      </c>
      <c r="G8" s="268">
        <v>0.05</v>
      </c>
      <c r="H8" s="268">
        <v>0</v>
      </c>
      <c r="I8" s="269">
        <f t="shared" si="0"/>
        <v>25</v>
      </c>
      <c r="J8" s="269">
        <f t="shared" si="0"/>
        <v>10</v>
      </c>
    </row>
    <row r="9" spans="1:10" ht="25.5">
      <c r="A9" s="267" t="s">
        <v>51</v>
      </c>
      <c r="B9" s="268">
        <v>4</v>
      </c>
      <c r="C9" s="268">
        <v>0.6</v>
      </c>
      <c r="D9" s="268">
        <v>0</v>
      </c>
      <c r="E9" s="268"/>
      <c r="F9" s="268">
        <v>0.9</v>
      </c>
      <c r="G9" s="268">
        <v>1.2</v>
      </c>
      <c r="H9" s="268">
        <v>0</v>
      </c>
      <c r="I9" s="269">
        <v>100</v>
      </c>
      <c r="J9" s="269">
        <f t="shared" si="0"/>
        <v>200</v>
      </c>
    </row>
    <row r="10" spans="1:10" ht="25.5">
      <c r="A10" s="267" t="s">
        <v>52</v>
      </c>
      <c r="B10" s="268">
        <v>0.01</v>
      </c>
      <c r="C10" s="268">
        <v>2E-3</v>
      </c>
      <c r="D10" s="268">
        <v>0</v>
      </c>
      <c r="E10" s="268"/>
      <c r="F10" s="268">
        <v>1E-3</v>
      </c>
      <c r="G10" s="268">
        <v>3.0000000000000001E-3</v>
      </c>
      <c r="H10" s="268">
        <v>0</v>
      </c>
      <c r="I10" s="269">
        <f t="shared" si="0"/>
        <v>10</v>
      </c>
      <c r="J10" s="269">
        <f t="shared" si="0"/>
        <v>150</v>
      </c>
    </row>
    <row r="11" spans="1:10">
      <c r="A11" s="267" t="s">
        <v>53</v>
      </c>
      <c r="B11" s="268">
        <v>0.7</v>
      </c>
      <c r="C11" s="268">
        <v>0.3</v>
      </c>
      <c r="D11" s="268">
        <v>0</v>
      </c>
      <c r="E11" s="268"/>
      <c r="F11" s="268">
        <v>0</v>
      </c>
      <c r="G11" s="268">
        <v>0</v>
      </c>
      <c r="H11" s="268">
        <v>0</v>
      </c>
      <c r="I11" s="269">
        <f t="shared" si="0"/>
        <v>0</v>
      </c>
      <c r="J11" s="269">
        <f t="shared" si="0"/>
        <v>0</v>
      </c>
    </row>
    <row r="12" spans="1:10" ht="25.5">
      <c r="A12" s="267" t="s">
        <v>54</v>
      </c>
      <c r="B12" s="268">
        <v>1.5</v>
      </c>
      <c r="C12" s="268">
        <v>1</v>
      </c>
      <c r="D12" s="268">
        <v>0</v>
      </c>
      <c r="E12" s="268"/>
      <c r="F12" s="268">
        <v>0</v>
      </c>
      <c r="G12" s="268">
        <v>1.2999999999999999E-2</v>
      </c>
      <c r="H12" s="268">
        <v>0</v>
      </c>
      <c r="I12" s="269">
        <f t="shared" si="0"/>
        <v>0</v>
      </c>
      <c r="J12" s="269">
        <f t="shared" si="0"/>
        <v>1.3</v>
      </c>
    </row>
    <row r="13" spans="1:10">
      <c r="A13" s="267" t="s">
        <v>55</v>
      </c>
      <c r="B13" s="268">
        <v>0</v>
      </c>
      <c r="C13" s="268">
        <v>0</v>
      </c>
      <c r="D13" s="268">
        <v>0</v>
      </c>
      <c r="E13" s="268"/>
      <c r="F13" s="268">
        <v>0</v>
      </c>
      <c r="G13" s="268">
        <v>0</v>
      </c>
      <c r="H13" s="268">
        <v>0</v>
      </c>
      <c r="I13" s="269">
        <v>0</v>
      </c>
      <c r="J13" s="269">
        <v>0</v>
      </c>
    </row>
    <row r="14" spans="1:10">
      <c r="A14" s="267" t="s">
        <v>56</v>
      </c>
      <c r="B14" s="268">
        <v>1.5</v>
      </c>
      <c r="C14" s="268">
        <v>0.05</v>
      </c>
      <c r="D14" s="268">
        <v>0</v>
      </c>
      <c r="E14" s="268"/>
      <c r="F14" s="268">
        <v>0</v>
      </c>
      <c r="G14" s="268">
        <v>0</v>
      </c>
      <c r="H14" s="268">
        <v>0</v>
      </c>
      <c r="I14" s="269">
        <f t="shared" si="0"/>
        <v>0</v>
      </c>
      <c r="J14" s="269">
        <f t="shared" si="0"/>
        <v>0</v>
      </c>
    </row>
    <row r="15" spans="1:10">
      <c r="A15" s="267" t="s">
        <v>57</v>
      </c>
      <c r="B15" s="268">
        <v>0.1</v>
      </c>
      <c r="C15" s="268">
        <v>0.2</v>
      </c>
      <c r="D15" s="268">
        <v>0.1</v>
      </c>
      <c r="E15" s="268"/>
      <c r="F15" s="268">
        <v>0</v>
      </c>
      <c r="G15" s="268">
        <v>0</v>
      </c>
      <c r="H15" s="268">
        <v>0</v>
      </c>
      <c r="I15" s="269">
        <v>100</v>
      </c>
      <c r="J15" s="269">
        <v>100</v>
      </c>
    </row>
    <row r="16" spans="1:10" ht="25.5">
      <c r="A16" s="267" t="s">
        <v>58</v>
      </c>
      <c r="B16" s="268">
        <v>2.1</v>
      </c>
      <c r="C16" s="268">
        <v>0.9</v>
      </c>
      <c r="D16" s="268">
        <v>2</v>
      </c>
      <c r="E16" s="268"/>
      <c r="F16" s="268">
        <v>2.2000000000000002</v>
      </c>
      <c r="G16" s="268">
        <v>1</v>
      </c>
      <c r="H16" s="268">
        <v>0</v>
      </c>
      <c r="I16" s="269">
        <f t="shared" si="0"/>
        <v>104.76190476190477</v>
      </c>
      <c r="J16" s="269">
        <f t="shared" si="0"/>
        <v>111.11111111111111</v>
      </c>
    </row>
    <row r="17" spans="1:10" ht="25.5">
      <c r="A17" s="267" t="s">
        <v>59</v>
      </c>
      <c r="B17" s="268">
        <v>7</v>
      </c>
      <c r="C17" s="268">
        <v>1.3</v>
      </c>
      <c r="D17" s="268">
        <v>0</v>
      </c>
      <c r="E17" s="268"/>
      <c r="F17" s="268">
        <v>7.1</v>
      </c>
      <c r="G17" s="268">
        <v>1.3</v>
      </c>
      <c r="H17" s="268">
        <v>0</v>
      </c>
      <c r="I17" s="269">
        <f t="shared" si="0"/>
        <v>101.42857142857142</v>
      </c>
      <c r="J17" s="269">
        <f t="shared" si="0"/>
        <v>100</v>
      </c>
    </row>
    <row r="18" spans="1:10" ht="25.5">
      <c r="A18" s="267" t="s">
        <v>60</v>
      </c>
      <c r="B18" s="268">
        <v>4</v>
      </c>
      <c r="C18" s="268">
        <v>1.6</v>
      </c>
      <c r="D18" s="268">
        <v>0</v>
      </c>
      <c r="E18" s="268"/>
      <c r="F18" s="268">
        <v>1</v>
      </c>
      <c r="G18" s="268">
        <v>1.3140000000000001</v>
      </c>
      <c r="H18" s="268">
        <v>0</v>
      </c>
      <c r="I18" s="269">
        <f t="shared" si="0"/>
        <v>25</v>
      </c>
      <c r="J18" s="269">
        <f t="shared" si="0"/>
        <v>82.125</v>
      </c>
    </row>
    <row r="19" spans="1:10" ht="25.5">
      <c r="A19" s="267" t="s">
        <v>61</v>
      </c>
      <c r="B19" s="268">
        <v>5.0999999999999996</v>
      </c>
      <c r="C19" s="268">
        <v>3.01</v>
      </c>
      <c r="D19" s="268">
        <v>1.3</v>
      </c>
      <c r="E19" s="268"/>
      <c r="F19" s="268">
        <v>1.8</v>
      </c>
      <c r="G19" s="268">
        <v>2.5</v>
      </c>
      <c r="H19" s="268">
        <v>0</v>
      </c>
      <c r="I19" s="269">
        <f t="shared" si="0"/>
        <v>35.294117647058826</v>
      </c>
      <c r="J19" s="269">
        <f t="shared" si="0"/>
        <v>83.05647840531563</v>
      </c>
    </row>
    <row r="20" spans="1:10">
      <c r="A20" s="267" t="s">
        <v>62</v>
      </c>
      <c r="B20" s="268">
        <v>0.8</v>
      </c>
      <c r="C20" s="268">
        <v>0.9</v>
      </c>
      <c r="D20" s="268">
        <v>0</v>
      </c>
      <c r="E20" s="268"/>
      <c r="F20" s="268">
        <v>1</v>
      </c>
      <c r="G20" s="268">
        <v>0.8</v>
      </c>
      <c r="H20" s="268">
        <v>0</v>
      </c>
      <c r="I20" s="269">
        <f t="shared" si="0"/>
        <v>125</v>
      </c>
      <c r="J20" s="269">
        <f t="shared" si="0"/>
        <v>88.8888888888889</v>
      </c>
    </row>
    <row r="21" spans="1:10">
      <c r="A21" s="271" t="s">
        <v>64</v>
      </c>
      <c r="B21" s="272">
        <f>SUM(B6:B20)</f>
        <v>29.610000000000003</v>
      </c>
      <c r="C21" s="272">
        <f>SUM(C6:C20)</f>
        <v>10.4178</v>
      </c>
      <c r="D21" s="272">
        <v>3.4</v>
      </c>
      <c r="E21" s="272"/>
      <c r="F21" s="272">
        <f>SUM(F6:F20)</f>
        <v>16.100999999999999</v>
      </c>
      <c r="G21" s="272">
        <f>SUM(G6:G20)</f>
        <v>8.3360000000000003</v>
      </c>
      <c r="H21" s="272">
        <v>0</v>
      </c>
      <c r="I21" s="273">
        <f t="shared" si="0"/>
        <v>54.376899696048618</v>
      </c>
      <c r="J21" s="273">
        <f t="shared" si="0"/>
        <v>80.016894161915189</v>
      </c>
    </row>
  </sheetData>
  <mergeCells count="4">
    <mergeCell ref="B1:G1"/>
    <mergeCell ref="B4:E4"/>
    <mergeCell ref="F4:H4"/>
    <mergeCell ref="I4:J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J20" sqref="J20"/>
    </sheetView>
  </sheetViews>
  <sheetFormatPr defaultRowHeight="15"/>
  <sheetData>
    <row r="1" spans="1:6">
      <c r="A1" s="23"/>
      <c r="B1" s="453" t="s">
        <v>399</v>
      </c>
      <c r="C1" s="453"/>
      <c r="D1" s="453"/>
      <c r="E1" s="453"/>
      <c r="F1" s="453"/>
    </row>
    <row r="2" spans="1:6">
      <c r="A2" s="23"/>
      <c r="B2" s="274"/>
      <c r="C2" s="275"/>
      <c r="D2" s="275"/>
      <c r="E2" s="454">
        <v>42164</v>
      </c>
      <c r="F2" s="455"/>
    </row>
    <row r="3" spans="1:6">
      <c r="A3" s="456" t="s">
        <v>400</v>
      </c>
      <c r="B3" s="457"/>
      <c r="C3" s="342" t="s">
        <v>401</v>
      </c>
      <c r="D3" s="342" t="s">
        <v>67</v>
      </c>
      <c r="E3" s="342" t="s">
        <v>402</v>
      </c>
      <c r="F3" s="342" t="s">
        <v>403</v>
      </c>
    </row>
    <row r="4" spans="1:6">
      <c r="A4" s="458"/>
      <c r="B4" s="458"/>
      <c r="C4" s="459"/>
      <c r="D4" s="460"/>
      <c r="E4" s="460"/>
      <c r="F4" s="460"/>
    </row>
    <row r="5" spans="1:6" ht="25.5">
      <c r="A5" s="276"/>
      <c r="B5" s="277" t="s">
        <v>404</v>
      </c>
      <c r="C5" s="278" t="s">
        <v>405</v>
      </c>
      <c r="D5" s="279">
        <v>7.8</v>
      </c>
      <c r="E5" s="279">
        <v>8.5</v>
      </c>
      <c r="F5" s="172">
        <f>SUM(E5/D5*100)</f>
        <v>108.97435897435899</v>
      </c>
    </row>
    <row r="6" spans="1:6">
      <c r="A6" s="452" t="s">
        <v>406</v>
      </c>
      <c r="B6" s="452"/>
      <c r="C6" s="278" t="s">
        <v>405</v>
      </c>
      <c r="D6" s="280">
        <v>8</v>
      </c>
      <c r="E6" s="280">
        <v>14.5</v>
      </c>
      <c r="F6" s="170">
        <f t="shared" ref="F6:F20" si="0">SUM(E6/D6*100)</f>
        <v>181.25</v>
      </c>
    </row>
    <row r="7" spans="1:6">
      <c r="A7" s="452" t="s">
        <v>407</v>
      </c>
      <c r="B7" s="452"/>
      <c r="C7" s="278" t="s">
        <v>408</v>
      </c>
      <c r="D7" s="281">
        <v>38.5</v>
      </c>
      <c r="E7" s="282">
        <v>46.3</v>
      </c>
      <c r="F7" s="170">
        <f t="shared" si="0"/>
        <v>120.25974025974024</v>
      </c>
    </row>
    <row r="8" spans="1:6">
      <c r="A8" s="452" t="s">
        <v>409</v>
      </c>
      <c r="B8" s="452"/>
      <c r="C8" s="283" t="s">
        <v>410</v>
      </c>
      <c r="D8" s="280">
        <v>79</v>
      </c>
      <c r="E8" s="280">
        <v>115.1</v>
      </c>
      <c r="F8" s="280">
        <f t="shared" si="0"/>
        <v>145.69620253164558</v>
      </c>
    </row>
    <row r="9" spans="1:6">
      <c r="A9" s="452" t="s">
        <v>411</v>
      </c>
      <c r="B9" s="452"/>
      <c r="C9" s="278" t="s">
        <v>412</v>
      </c>
      <c r="D9" s="170">
        <v>31.7</v>
      </c>
      <c r="E9" s="170">
        <v>38.4</v>
      </c>
      <c r="F9" s="170">
        <f t="shared" si="0"/>
        <v>121.13564668769716</v>
      </c>
    </row>
    <row r="10" spans="1:6">
      <c r="A10" s="452" t="s">
        <v>413</v>
      </c>
      <c r="B10" s="452"/>
      <c r="C10" s="278" t="s">
        <v>412</v>
      </c>
      <c r="D10" s="170">
        <v>42.2</v>
      </c>
      <c r="E10" s="170">
        <v>37</v>
      </c>
      <c r="F10" s="170">
        <f>SUM(E10/D10*100)</f>
        <v>87.677725118483409</v>
      </c>
    </row>
    <row r="11" spans="1:6">
      <c r="A11" s="452" t="s">
        <v>414</v>
      </c>
      <c r="B11" s="452"/>
      <c r="C11" s="278" t="s">
        <v>412</v>
      </c>
      <c r="D11" s="282">
        <v>0.8</v>
      </c>
      <c r="E11" s="170">
        <v>0.6</v>
      </c>
      <c r="F11" s="170">
        <f>SUM(E11/D11*100)</f>
        <v>74.999999999999986</v>
      </c>
    </row>
    <row r="12" spans="1:6">
      <c r="A12" s="452" t="s">
        <v>415</v>
      </c>
      <c r="B12" s="452"/>
      <c r="C12" s="278" t="s">
        <v>416</v>
      </c>
      <c r="D12" s="170">
        <v>8.1</v>
      </c>
      <c r="E12" s="170">
        <v>8.9</v>
      </c>
      <c r="F12" s="170">
        <f t="shared" si="0"/>
        <v>109.87654320987654</v>
      </c>
    </row>
    <row r="13" spans="1:6">
      <c r="A13" s="452" t="s">
        <v>417</v>
      </c>
      <c r="B13" s="452"/>
      <c r="C13" s="278" t="s">
        <v>412</v>
      </c>
      <c r="D13" s="170">
        <v>0.7</v>
      </c>
      <c r="E13" s="170">
        <v>0.9</v>
      </c>
      <c r="F13" s="170">
        <f t="shared" si="0"/>
        <v>128.57142857142858</v>
      </c>
    </row>
    <row r="14" spans="1:6">
      <c r="A14" s="452" t="s">
        <v>418</v>
      </c>
      <c r="B14" s="452"/>
      <c r="C14" s="278" t="s">
        <v>416</v>
      </c>
      <c r="D14" s="280">
        <v>4.8</v>
      </c>
      <c r="E14" s="280">
        <v>1.9</v>
      </c>
      <c r="F14" s="170">
        <f t="shared" si="0"/>
        <v>39.583333333333329</v>
      </c>
    </row>
    <row r="15" spans="1:6">
      <c r="A15" s="452" t="s">
        <v>419</v>
      </c>
      <c r="B15" s="452"/>
      <c r="C15" s="278" t="s">
        <v>416</v>
      </c>
      <c r="D15" s="170">
        <v>0.3</v>
      </c>
      <c r="E15" s="170">
        <v>0.1</v>
      </c>
      <c r="F15" s="170">
        <f t="shared" si="0"/>
        <v>33.333333333333336</v>
      </c>
    </row>
    <row r="16" spans="1:6">
      <c r="A16" s="452" t="s">
        <v>420</v>
      </c>
      <c r="B16" s="452"/>
      <c r="C16" s="278" t="s">
        <v>412</v>
      </c>
      <c r="D16" s="170">
        <v>0.8</v>
      </c>
      <c r="E16" s="170">
        <v>0.6</v>
      </c>
      <c r="F16" s="280">
        <f>SUM(E16/D16*100)</f>
        <v>74.999999999999986</v>
      </c>
    </row>
    <row r="17" spans="1:6">
      <c r="A17" s="284"/>
      <c r="B17" s="284" t="s">
        <v>421</v>
      </c>
      <c r="C17" s="278" t="s">
        <v>422</v>
      </c>
      <c r="D17" s="170">
        <v>0</v>
      </c>
      <c r="E17" s="285">
        <v>0</v>
      </c>
      <c r="F17" s="280" t="s">
        <v>374</v>
      </c>
    </row>
    <row r="18" spans="1:6">
      <c r="A18" s="284"/>
      <c r="B18" s="284" t="s">
        <v>423</v>
      </c>
      <c r="C18" s="278" t="s">
        <v>422</v>
      </c>
      <c r="D18" s="256">
        <v>0</v>
      </c>
      <c r="E18" s="285">
        <v>0</v>
      </c>
      <c r="F18" s="280" t="s">
        <v>374</v>
      </c>
    </row>
    <row r="19" spans="1:6">
      <c r="A19" s="284"/>
      <c r="B19" s="284" t="s">
        <v>424</v>
      </c>
      <c r="C19" s="278" t="s">
        <v>243</v>
      </c>
      <c r="D19" s="170">
        <v>66835</v>
      </c>
      <c r="E19" s="280">
        <v>45636</v>
      </c>
      <c r="F19" s="280">
        <f t="shared" si="0"/>
        <v>68.28158898780579</v>
      </c>
    </row>
    <row r="20" spans="1:6">
      <c r="A20" s="452" t="s">
        <v>425</v>
      </c>
      <c r="B20" s="452"/>
      <c r="C20" s="278" t="s">
        <v>426</v>
      </c>
      <c r="D20" s="170">
        <v>30.3</v>
      </c>
      <c r="E20" s="170">
        <v>48.1</v>
      </c>
      <c r="F20" s="280">
        <f t="shared" si="0"/>
        <v>158.74587458745876</v>
      </c>
    </row>
    <row r="21" spans="1:6">
      <c r="A21" s="452" t="s">
        <v>427</v>
      </c>
      <c r="B21" s="452"/>
      <c r="C21" s="278" t="s">
        <v>426</v>
      </c>
      <c r="D21" s="283">
        <v>18.600000000000001</v>
      </c>
      <c r="E21" s="283">
        <v>32.200000000000003</v>
      </c>
      <c r="F21" s="280">
        <f>SUM(E21/D21*100)</f>
        <v>173.11827956989248</v>
      </c>
    </row>
    <row r="22" spans="1:6">
      <c r="A22" s="452" t="s">
        <v>428</v>
      </c>
      <c r="B22" s="452"/>
      <c r="C22" s="286" t="s">
        <v>243</v>
      </c>
      <c r="D22" s="170">
        <v>14319</v>
      </c>
      <c r="E22" s="282">
        <v>20305</v>
      </c>
      <c r="F22" s="280">
        <f>SUM(E22/D22*100)</f>
        <v>141.80459529296738</v>
      </c>
    </row>
    <row r="23" spans="1:6">
      <c r="A23" s="461" t="s">
        <v>429</v>
      </c>
      <c r="B23" s="461"/>
      <c r="C23" s="287" t="s">
        <v>430</v>
      </c>
      <c r="D23" s="174">
        <v>1</v>
      </c>
      <c r="E23" s="288">
        <v>0</v>
      </c>
      <c r="F23" s="288" t="s">
        <v>374</v>
      </c>
    </row>
  </sheetData>
  <mergeCells count="22">
    <mergeCell ref="A21:B21"/>
    <mergeCell ref="A22:B22"/>
    <mergeCell ref="A23:B23"/>
    <mergeCell ref="A12:B12"/>
    <mergeCell ref="A13:B13"/>
    <mergeCell ref="A14:B14"/>
    <mergeCell ref="A15:B15"/>
    <mergeCell ref="A16:B16"/>
    <mergeCell ref="A20:B20"/>
    <mergeCell ref="A11:B11"/>
    <mergeCell ref="B1:F1"/>
    <mergeCell ref="E2:F2"/>
    <mergeCell ref="A3:B4"/>
    <mergeCell ref="C3:C4"/>
    <mergeCell ref="D3:D4"/>
    <mergeCell ref="E3:E4"/>
    <mergeCell ref="F3:F4"/>
    <mergeCell ref="A6:B6"/>
    <mergeCell ref="A7:B7"/>
    <mergeCell ref="A8:B8"/>
    <mergeCell ref="A9:B9"/>
    <mergeCell ref="A10:B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K12" sqref="K12"/>
    </sheetView>
  </sheetViews>
  <sheetFormatPr defaultRowHeight="15"/>
  <sheetData>
    <row r="1" spans="1:5">
      <c r="A1" s="23"/>
      <c r="B1" s="464" t="s">
        <v>431</v>
      </c>
      <c r="C1" s="464"/>
      <c r="D1" s="464"/>
      <c r="E1" s="464"/>
    </row>
    <row r="2" spans="1:5" ht="15.75">
      <c r="A2" s="23"/>
      <c r="B2" s="289">
        <v>42164</v>
      </c>
      <c r="C2" s="275"/>
      <c r="D2" s="290"/>
      <c r="E2" s="290"/>
    </row>
    <row r="3" spans="1:5">
      <c r="A3" s="291"/>
      <c r="B3" s="289"/>
      <c r="C3" s="292"/>
      <c r="D3" s="292"/>
      <c r="E3" s="293" t="s">
        <v>432</v>
      </c>
    </row>
    <row r="4" spans="1:5" ht="24">
      <c r="A4" s="465" t="s">
        <v>433</v>
      </c>
      <c r="B4" s="465"/>
      <c r="C4" s="294">
        <v>2014</v>
      </c>
      <c r="D4" s="294">
        <v>2015</v>
      </c>
      <c r="E4" s="295" t="s">
        <v>403</v>
      </c>
    </row>
    <row r="5" spans="1:5">
      <c r="A5" s="432" t="s">
        <v>434</v>
      </c>
      <c r="B5" s="432"/>
      <c r="C5" s="296">
        <f>SUM(C6+C9+C13)</f>
        <v>2157481.7000000002</v>
      </c>
      <c r="D5" s="296">
        <f>SUM(D6+D9+D13)</f>
        <v>2903596.9</v>
      </c>
      <c r="E5" s="297">
        <f>D5/C5*100</f>
        <v>134.58268962374046</v>
      </c>
    </row>
    <row r="6" spans="1:5">
      <c r="A6" s="466" t="s">
        <v>435</v>
      </c>
      <c r="B6" s="466"/>
      <c r="C6" s="296">
        <f>C7+C8</f>
        <v>756333.4</v>
      </c>
      <c r="D6" s="296">
        <f>D7+D8</f>
        <v>1176980</v>
      </c>
      <c r="E6" s="297">
        <f>(D6/C6)*100</f>
        <v>155.61655745997732</v>
      </c>
    </row>
    <row r="7" spans="1:5">
      <c r="A7" s="462" t="s">
        <v>436</v>
      </c>
      <c r="B7" s="462"/>
      <c r="C7" s="296">
        <v>142833.4</v>
      </c>
      <c r="D7" s="296">
        <v>168380</v>
      </c>
      <c r="E7" s="297">
        <f>(D7/C7)*100</f>
        <v>117.88559258548771</v>
      </c>
    </row>
    <row r="8" spans="1:5">
      <c r="A8" s="462" t="s">
        <v>437</v>
      </c>
      <c r="B8" s="463"/>
      <c r="C8" s="296">
        <v>613500</v>
      </c>
      <c r="D8" s="296">
        <v>1008600</v>
      </c>
      <c r="E8" s="297">
        <f>(D8/C8)*100</f>
        <v>164.40097799511003</v>
      </c>
    </row>
    <row r="9" spans="1:5">
      <c r="A9" s="466" t="s">
        <v>438</v>
      </c>
      <c r="B9" s="466"/>
      <c r="C9" s="296">
        <f>C10+C11+C12</f>
        <v>353806.8</v>
      </c>
      <c r="D9" s="296">
        <f>D10+D11+D12</f>
        <v>361903.39999999997</v>
      </c>
      <c r="E9" s="297">
        <f t="shared" ref="E9:E15" si="0">(D9/C9)*100</f>
        <v>102.28842407777353</v>
      </c>
    </row>
    <row r="10" spans="1:5">
      <c r="A10" s="467" t="s">
        <v>439</v>
      </c>
      <c r="B10" s="467"/>
      <c r="C10" s="296">
        <v>247086.5</v>
      </c>
      <c r="D10" s="298">
        <v>286258.59999999998</v>
      </c>
      <c r="E10" s="297">
        <f t="shared" si="0"/>
        <v>115.85359782910032</v>
      </c>
    </row>
    <row r="11" spans="1:5">
      <c r="A11" s="468" t="s">
        <v>440</v>
      </c>
      <c r="B11" s="468"/>
      <c r="C11" s="296">
        <v>5530.3</v>
      </c>
      <c r="D11" s="296">
        <v>8080.8</v>
      </c>
      <c r="E11" s="297">
        <f>(D11/C11)*100</f>
        <v>146.11865540748241</v>
      </c>
    </row>
    <row r="12" spans="1:5" ht="45">
      <c r="A12" s="299"/>
      <c r="B12" s="299" t="s">
        <v>441</v>
      </c>
      <c r="C12" s="296">
        <v>101190</v>
      </c>
      <c r="D12" s="298">
        <v>67564</v>
      </c>
      <c r="E12" s="297">
        <f>(D12/C12)*100</f>
        <v>66.769443620911161</v>
      </c>
    </row>
    <row r="13" spans="1:5">
      <c r="A13" s="466" t="s">
        <v>442</v>
      </c>
      <c r="B13" s="466"/>
      <c r="C13" s="296">
        <f>C14+C15</f>
        <v>1047341.5</v>
      </c>
      <c r="D13" s="296">
        <f>D14+D15</f>
        <v>1364713.5</v>
      </c>
      <c r="E13" s="297">
        <f>(D13/C13)*100</f>
        <v>130.30262813036626</v>
      </c>
    </row>
    <row r="14" spans="1:5" ht="60">
      <c r="A14" s="300"/>
      <c r="B14" s="301" t="s">
        <v>443</v>
      </c>
      <c r="C14" s="296">
        <v>900424.8</v>
      </c>
      <c r="D14" s="296">
        <v>1122615.3999999999</v>
      </c>
      <c r="E14" s="297">
        <f t="shared" si="0"/>
        <v>124.67619727932859</v>
      </c>
    </row>
    <row r="15" spans="1:5">
      <c r="A15" s="469" t="s">
        <v>444</v>
      </c>
      <c r="B15" s="469"/>
      <c r="C15" s="302">
        <v>146916.70000000001</v>
      </c>
      <c r="D15" s="302">
        <v>242098.1</v>
      </c>
      <c r="E15" s="303">
        <f t="shared" si="0"/>
        <v>164.78596374680345</v>
      </c>
    </row>
  </sheetData>
  <mergeCells count="11">
    <mergeCell ref="A9:B9"/>
    <mergeCell ref="A10:B10"/>
    <mergeCell ref="A11:B11"/>
    <mergeCell ref="A13:B13"/>
    <mergeCell ref="A15:B15"/>
    <mergeCell ref="A8:B8"/>
    <mergeCell ref="B1:E1"/>
    <mergeCell ref="A4:B4"/>
    <mergeCell ref="A5:B5"/>
    <mergeCell ref="A6:B6"/>
    <mergeCell ref="A7:B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I6" sqref="I6"/>
    </sheetView>
  </sheetViews>
  <sheetFormatPr defaultRowHeight="15"/>
  <sheetData>
    <row r="1" spans="1:5" ht="15.75">
      <c r="A1" s="52"/>
      <c r="B1" s="345" t="s">
        <v>445</v>
      </c>
      <c r="C1" s="345"/>
      <c r="D1" s="345"/>
      <c r="E1" s="52"/>
    </row>
    <row r="2" spans="1:5" ht="15.75">
      <c r="A2" s="52"/>
      <c r="B2" s="304"/>
      <c r="C2" s="304"/>
      <c r="D2" s="304"/>
      <c r="E2" s="52"/>
    </row>
    <row r="3" spans="1:5">
      <c r="A3" s="52"/>
      <c r="B3" s="305" t="s">
        <v>446</v>
      </c>
      <c r="C3" s="52"/>
      <c r="D3" s="52"/>
      <c r="E3" s="52"/>
    </row>
    <row r="4" spans="1:5" ht="25.5">
      <c r="A4" s="471" t="s">
        <v>3</v>
      </c>
      <c r="B4" s="472"/>
      <c r="C4" s="6">
        <v>2014</v>
      </c>
      <c r="D4" s="6">
        <v>2015</v>
      </c>
      <c r="E4" s="306" t="s">
        <v>69</v>
      </c>
    </row>
    <row r="5" spans="1:5">
      <c r="A5" s="352" t="s">
        <v>447</v>
      </c>
      <c r="B5" s="352"/>
      <c r="C5" s="307">
        <v>29389</v>
      </c>
      <c r="D5" s="307">
        <v>29327</v>
      </c>
      <c r="E5" s="308">
        <f>D5/C5*100</f>
        <v>99.789036714416952</v>
      </c>
    </row>
    <row r="6" spans="1:5">
      <c r="A6" s="473" t="s">
        <v>448</v>
      </c>
      <c r="B6" s="473"/>
      <c r="C6" s="309">
        <f>SUM(C7:C21)-C15</f>
        <v>110</v>
      </c>
      <c r="D6" s="309">
        <f>SUM(D7:D21)-D15</f>
        <v>120</v>
      </c>
      <c r="E6" s="282">
        <f>D6/C6*100</f>
        <v>109.09090909090908</v>
      </c>
    </row>
    <row r="7" spans="1:5">
      <c r="A7" s="474" t="s">
        <v>449</v>
      </c>
      <c r="B7" s="73" t="s">
        <v>450</v>
      </c>
      <c r="C7" s="309">
        <v>0</v>
      </c>
      <c r="D7" s="309">
        <v>0</v>
      </c>
      <c r="E7" s="282">
        <v>0</v>
      </c>
    </row>
    <row r="8" spans="1:5">
      <c r="A8" s="474"/>
      <c r="B8" s="73" t="s">
        <v>451</v>
      </c>
      <c r="C8" s="309">
        <v>5</v>
      </c>
      <c r="D8" s="309">
        <v>0</v>
      </c>
      <c r="E8" s="282">
        <v>0</v>
      </c>
    </row>
    <row r="9" spans="1:5">
      <c r="A9" s="474"/>
      <c r="B9" s="73" t="s">
        <v>452</v>
      </c>
      <c r="C9" s="309">
        <v>6</v>
      </c>
      <c r="D9" s="309">
        <v>6</v>
      </c>
      <c r="E9" s="282">
        <f>D9/C9*100</f>
        <v>100</v>
      </c>
    </row>
    <row r="10" spans="1:5">
      <c r="A10" s="474"/>
      <c r="B10" s="73" t="s">
        <v>453</v>
      </c>
      <c r="C10" s="309">
        <v>0</v>
      </c>
      <c r="D10" s="309">
        <v>0</v>
      </c>
      <c r="E10" s="282">
        <v>0</v>
      </c>
    </row>
    <row r="11" spans="1:5">
      <c r="A11" s="474"/>
      <c r="B11" s="73" t="s">
        <v>454</v>
      </c>
      <c r="C11" s="309">
        <v>0</v>
      </c>
      <c r="D11" s="309">
        <v>1</v>
      </c>
      <c r="E11" s="282">
        <v>0</v>
      </c>
    </row>
    <row r="12" spans="1:5">
      <c r="A12" s="474"/>
      <c r="B12" s="73" t="s">
        <v>455</v>
      </c>
      <c r="C12" s="309">
        <v>6</v>
      </c>
      <c r="D12" s="309">
        <v>5</v>
      </c>
      <c r="E12" s="282">
        <v>0</v>
      </c>
    </row>
    <row r="13" spans="1:5" ht="63.75">
      <c r="A13" s="474"/>
      <c r="B13" s="310" t="s">
        <v>456</v>
      </c>
      <c r="C13" s="309">
        <v>37</v>
      </c>
      <c r="D13" s="309">
        <v>32</v>
      </c>
      <c r="E13" s="282">
        <f t="shared" ref="E13:E34" si="0">D13/C13*100</f>
        <v>86.486486486486484</v>
      </c>
    </row>
    <row r="14" spans="1:5" ht="38.25">
      <c r="A14" s="474"/>
      <c r="B14" s="310" t="s">
        <v>457</v>
      </c>
      <c r="C14" s="309">
        <v>40</v>
      </c>
      <c r="D14" s="309">
        <v>42</v>
      </c>
      <c r="E14" s="282">
        <f t="shared" si="0"/>
        <v>105</v>
      </c>
    </row>
    <row r="15" spans="1:5" ht="25.5">
      <c r="A15" s="474"/>
      <c r="B15" s="310" t="s">
        <v>458</v>
      </c>
      <c r="C15" s="309">
        <v>25</v>
      </c>
      <c r="D15" s="309">
        <v>19</v>
      </c>
      <c r="E15" s="282">
        <f t="shared" si="0"/>
        <v>76</v>
      </c>
    </row>
    <row r="16" spans="1:5" ht="101.25">
      <c r="A16" s="474"/>
      <c r="B16" s="311" t="s">
        <v>459</v>
      </c>
      <c r="C16" s="309">
        <v>8</v>
      </c>
      <c r="D16" s="309">
        <v>15</v>
      </c>
      <c r="E16" s="282">
        <f t="shared" si="0"/>
        <v>187.5</v>
      </c>
    </row>
    <row r="17" spans="1:5">
      <c r="A17" s="474"/>
      <c r="B17" s="73" t="s">
        <v>460</v>
      </c>
      <c r="C17" s="309">
        <v>0</v>
      </c>
      <c r="D17" s="309">
        <v>0</v>
      </c>
      <c r="E17" s="282">
        <v>0</v>
      </c>
    </row>
    <row r="18" spans="1:5">
      <c r="A18" s="474"/>
      <c r="B18" s="73" t="s">
        <v>461</v>
      </c>
      <c r="C18" s="309">
        <v>2</v>
      </c>
      <c r="D18" s="309">
        <v>6</v>
      </c>
      <c r="E18" s="282">
        <f t="shared" si="0"/>
        <v>300</v>
      </c>
    </row>
    <row r="19" spans="1:5">
      <c r="A19" s="474"/>
      <c r="B19" s="73" t="s">
        <v>462</v>
      </c>
      <c r="C19" s="309">
        <v>0</v>
      </c>
      <c r="D19" s="309">
        <v>0</v>
      </c>
      <c r="E19" s="282">
        <v>0</v>
      </c>
    </row>
    <row r="20" spans="1:5">
      <c r="A20" s="474"/>
      <c r="B20" s="73" t="s">
        <v>463</v>
      </c>
      <c r="C20" s="309">
        <v>0</v>
      </c>
      <c r="D20" s="309">
        <v>0</v>
      </c>
      <c r="E20" s="282">
        <v>0</v>
      </c>
    </row>
    <row r="21" spans="1:5">
      <c r="A21" s="474"/>
      <c r="B21" s="73" t="s">
        <v>464</v>
      </c>
      <c r="C21" s="309">
        <v>6</v>
      </c>
      <c r="D21" s="309">
        <v>13</v>
      </c>
      <c r="E21" s="282">
        <f t="shared" si="0"/>
        <v>216.66666666666666</v>
      </c>
    </row>
    <row r="22" spans="1:5">
      <c r="A22" s="474" t="s">
        <v>465</v>
      </c>
      <c r="B22" s="73" t="s">
        <v>466</v>
      </c>
      <c r="C22" s="309">
        <v>41</v>
      </c>
      <c r="D22" s="309">
        <v>35</v>
      </c>
      <c r="E22" s="282">
        <f t="shared" si="0"/>
        <v>85.365853658536579</v>
      </c>
    </row>
    <row r="23" spans="1:5">
      <c r="A23" s="474"/>
      <c r="B23" s="73" t="s">
        <v>467</v>
      </c>
      <c r="C23" s="309">
        <v>20</v>
      </c>
      <c r="D23" s="309">
        <v>11</v>
      </c>
      <c r="E23" s="282">
        <f t="shared" si="0"/>
        <v>55.000000000000007</v>
      </c>
    </row>
    <row r="24" spans="1:5">
      <c r="A24" s="474"/>
      <c r="B24" s="73" t="s">
        <v>468</v>
      </c>
      <c r="C24" s="309">
        <v>3</v>
      </c>
      <c r="D24" s="309">
        <v>1</v>
      </c>
      <c r="E24" s="282">
        <f t="shared" si="0"/>
        <v>33.333333333333329</v>
      </c>
    </row>
    <row r="25" spans="1:5">
      <c r="A25" s="474"/>
      <c r="B25" s="73" t="s">
        <v>469</v>
      </c>
      <c r="C25" s="309">
        <v>29</v>
      </c>
      <c r="D25" s="309">
        <v>33</v>
      </c>
      <c r="E25" s="282">
        <f t="shared" si="0"/>
        <v>113.79310344827587</v>
      </c>
    </row>
    <row r="26" spans="1:5">
      <c r="A26" s="474"/>
      <c r="B26" s="73" t="s">
        <v>470</v>
      </c>
      <c r="C26" s="309">
        <v>0</v>
      </c>
      <c r="D26" s="309">
        <v>6</v>
      </c>
      <c r="E26" s="282">
        <v>0</v>
      </c>
    </row>
    <row r="27" spans="1:5">
      <c r="A27" s="355" t="s">
        <v>471</v>
      </c>
      <c r="B27" s="73" t="s">
        <v>472</v>
      </c>
      <c r="C27" s="309">
        <v>33</v>
      </c>
      <c r="D27" s="309">
        <v>69</v>
      </c>
      <c r="E27" s="282">
        <f t="shared" si="0"/>
        <v>209.09090909090909</v>
      </c>
    </row>
    <row r="28" spans="1:5">
      <c r="A28" s="355"/>
      <c r="B28" s="73" t="s">
        <v>473</v>
      </c>
      <c r="C28" s="309">
        <v>66</v>
      </c>
      <c r="D28" s="309">
        <v>48</v>
      </c>
      <c r="E28" s="282">
        <f t="shared" si="0"/>
        <v>72.727272727272734</v>
      </c>
    </row>
    <row r="29" spans="1:5">
      <c r="A29" s="355"/>
      <c r="B29" s="73" t="s">
        <v>474</v>
      </c>
      <c r="C29" s="309">
        <v>10</v>
      </c>
      <c r="D29" s="309">
        <v>2</v>
      </c>
      <c r="E29" s="282">
        <f t="shared" si="0"/>
        <v>20</v>
      </c>
    </row>
    <row r="30" spans="1:5">
      <c r="A30" s="355"/>
      <c r="B30" s="73" t="s">
        <v>475</v>
      </c>
      <c r="C30" s="256">
        <v>1</v>
      </c>
      <c r="D30" s="309">
        <v>1</v>
      </c>
      <c r="E30" s="282">
        <f t="shared" si="0"/>
        <v>100</v>
      </c>
    </row>
    <row r="31" spans="1:5">
      <c r="A31" s="475" t="s">
        <v>476</v>
      </c>
      <c r="B31" s="475"/>
      <c r="C31" s="309">
        <v>100</v>
      </c>
      <c r="D31" s="309">
        <v>99</v>
      </c>
      <c r="E31" s="282">
        <f t="shared" si="0"/>
        <v>99</v>
      </c>
    </row>
    <row r="32" spans="1:5">
      <c r="A32" s="473" t="s">
        <v>477</v>
      </c>
      <c r="B32" s="473"/>
      <c r="C32" s="282">
        <v>229.7</v>
      </c>
      <c r="D32" s="282">
        <v>313.2</v>
      </c>
      <c r="E32" s="282">
        <f t="shared" si="0"/>
        <v>136.35176316935133</v>
      </c>
    </row>
    <row r="33" spans="1:5">
      <c r="A33" s="473" t="s">
        <v>478</v>
      </c>
      <c r="B33" s="473"/>
      <c r="C33" s="282">
        <v>126.6</v>
      </c>
      <c r="D33" s="282">
        <v>197.1</v>
      </c>
      <c r="E33" s="282">
        <f t="shared" si="0"/>
        <v>155.68720379146919</v>
      </c>
    </row>
    <row r="34" spans="1:5">
      <c r="A34" s="473" t="s">
        <v>479</v>
      </c>
      <c r="B34" s="473"/>
      <c r="C34" s="282">
        <v>50</v>
      </c>
      <c r="D34" s="282">
        <v>48.4</v>
      </c>
      <c r="E34" s="282">
        <f t="shared" si="0"/>
        <v>96.8</v>
      </c>
    </row>
    <row r="35" spans="1:5">
      <c r="A35" s="470" t="s">
        <v>480</v>
      </c>
      <c r="B35" s="470"/>
      <c r="C35" s="312">
        <f>C6/C5*10000</f>
        <v>37.42897002279765</v>
      </c>
      <c r="D35" s="312">
        <f>D6/D5*10000</f>
        <v>40.917925461179117</v>
      </c>
      <c r="E35" s="313">
        <f>D35/C35*100</f>
        <v>109.32153739805391</v>
      </c>
    </row>
  </sheetData>
  <mergeCells count="12">
    <mergeCell ref="A35:B35"/>
    <mergeCell ref="B1:D1"/>
    <mergeCell ref="A4:B4"/>
    <mergeCell ref="A5:B5"/>
    <mergeCell ref="A6:B6"/>
    <mergeCell ref="A7:A21"/>
    <mergeCell ref="A22:A26"/>
    <mergeCell ref="A27:A30"/>
    <mergeCell ref="A31:B31"/>
    <mergeCell ref="A32:B32"/>
    <mergeCell ref="A33:B33"/>
    <mergeCell ref="A34:B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4" workbookViewId="0">
      <selection activeCell="L16" sqref="L16"/>
    </sheetView>
  </sheetViews>
  <sheetFormatPr defaultRowHeight="15"/>
  <sheetData>
    <row r="1" spans="1:7" ht="15.75">
      <c r="A1" s="336" t="s">
        <v>43</v>
      </c>
      <c r="B1" s="336"/>
      <c r="C1" s="336"/>
      <c r="D1" s="336"/>
      <c r="E1" s="336"/>
      <c r="F1" s="336"/>
      <c r="G1" s="336"/>
    </row>
    <row r="2" spans="1:7">
      <c r="A2" s="23" t="s">
        <v>1</v>
      </c>
      <c r="B2" s="24"/>
      <c r="C2" s="24"/>
      <c r="D2" s="24"/>
      <c r="E2" s="24"/>
      <c r="F2" s="24"/>
      <c r="G2" s="24"/>
    </row>
    <row r="3" spans="1:7">
      <c r="A3" s="23"/>
      <c r="B3" s="24"/>
      <c r="C3" s="24"/>
      <c r="D3" s="24"/>
      <c r="E3" s="24"/>
      <c r="F3" s="24" t="s">
        <v>44</v>
      </c>
      <c r="G3" s="24"/>
    </row>
    <row r="4" spans="1:7">
      <c r="A4" s="337" t="s">
        <v>45</v>
      </c>
      <c r="B4" s="337" t="s">
        <v>46</v>
      </c>
      <c r="C4" s="337"/>
      <c r="D4" s="337"/>
      <c r="E4" s="337" t="s">
        <v>47</v>
      </c>
      <c r="F4" s="337"/>
      <c r="G4" s="337"/>
    </row>
    <row r="5" spans="1:7">
      <c r="A5" s="337"/>
      <c r="B5" s="25" t="s">
        <v>8</v>
      </c>
      <c r="C5" s="25" t="s">
        <v>9</v>
      </c>
      <c r="D5" s="25" t="s">
        <v>10</v>
      </c>
      <c r="E5" s="25" t="s">
        <v>8</v>
      </c>
      <c r="F5" s="25" t="s">
        <v>9</v>
      </c>
      <c r="G5" s="25" t="s">
        <v>10</v>
      </c>
    </row>
    <row r="6" spans="1:7">
      <c r="A6" s="26" t="s">
        <v>48</v>
      </c>
      <c r="B6" s="27">
        <v>35942</v>
      </c>
      <c r="C6" s="27">
        <v>37803.699999999997</v>
      </c>
      <c r="D6" s="28">
        <f t="shared" ref="D6:D22" si="0">(C6/B6)*100</f>
        <v>105.17973401591452</v>
      </c>
      <c r="E6" s="27">
        <v>12661</v>
      </c>
      <c r="F6" s="27">
        <v>13130.4</v>
      </c>
      <c r="G6" s="28">
        <f t="shared" ref="G6:G22" si="1">(F6/E6)*100</f>
        <v>103.70744806887291</v>
      </c>
    </row>
    <row r="7" spans="1:7">
      <c r="A7" s="26" t="s">
        <v>49</v>
      </c>
      <c r="B7" s="27">
        <v>37172.5</v>
      </c>
      <c r="C7" s="27">
        <v>39563.9</v>
      </c>
      <c r="D7" s="28">
        <f t="shared" si="0"/>
        <v>106.43325038671061</v>
      </c>
      <c r="E7" s="27">
        <v>13180.5</v>
      </c>
      <c r="F7" s="27">
        <v>12740.6</v>
      </c>
      <c r="G7" s="28">
        <f t="shared" si="1"/>
        <v>96.662493835590453</v>
      </c>
    </row>
    <row r="8" spans="1:7">
      <c r="A8" s="26" t="s">
        <v>50</v>
      </c>
      <c r="B8" s="27">
        <v>74346</v>
      </c>
      <c r="C8" s="27">
        <v>54321.4</v>
      </c>
      <c r="D8" s="28">
        <f t="shared" si="0"/>
        <v>73.065665940333034</v>
      </c>
      <c r="E8" s="27">
        <v>29086</v>
      </c>
      <c r="F8" s="27">
        <v>20602</v>
      </c>
      <c r="G8" s="28">
        <f t="shared" si="1"/>
        <v>70.831327786563975</v>
      </c>
    </row>
    <row r="9" spans="1:7">
      <c r="A9" s="26" t="s">
        <v>51</v>
      </c>
      <c r="B9" s="27">
        <v>25937</v>
      </c>
      <c r="C9" s="27">
        <v>30731.7</v>
      </c>
      <c r="D9" s="28">
        <f t="shared" si="0"/>
        <v>118.48594671704515</v>
      </c>
      <c r="E9" s="27">
        <v>8917</v>
      </c>
      <c r="F9" s="27">
        <v>8010.2</v>
      </c>
      <c r="G9" s="28">
        <f t="shared" si="1"/>
        <v>89.830660536054722</v>
      </c>
    </row>
    <row r="10" spans="1:7">
      <c r="A10" s="26" t="s">
        <v>52</v>
      </c>
      <c r="B10" s="27">
        <v>64341</v>
      </c>
      <c r="C10" s="27">
        <v>54264.9</v>
      </c>
      <c r="D10" s="28">
        <f t="shared" si="0"/>
        <v>84.339534666853183</v>
      </c>
      <c r="E10" s="27">
        <v>17442</v>
      </c>
      <c r="F10" s="27">
        <v>14125.6</v>
      </c>
      <c r="G10" s="28">
        <f t="shared" si="1"/>
        <v>80.986125444329787</v>
      </c>
    </row>
    <row r="11" spans="1:7">
      <c r="A11" s="26" t="s">
        <v>53</v>
      </c>
      <c r="B11" s="27">
        <v>72314.8</v>
      </c>
      <c r="C11" s="27">
        <v>41766.5</v>
      </c>
      <c r="D11" s="28">
        <f t="shared" si="0"/>
        <v>57.756503509655012</v>
      </c>
      <c r="E11" s="27">
        <v>21152</v>
      </c>
      <c r="F11" s="27">
        <v>13327</v>
      </c>
      <c r="G11" s="28">
        <f t="shared" si="1"/>
        <v>63.005862329803328</v>
      </c>
    </row>
    <row r="12" spans="1:7">
      <c r="A12" s="26" t="s">
        <v>54</v>
      </c>
      <c r="B12" s="27">
        <v>125483</v>
      </c>
      <c r="C12" s="27">
        <v>515653</v>
      </c>
      <c r="D12" s="28">
        <f t="shared" si="0"/>
        <v>410.9345489030386</v>
      </c>
      <c r="E12" s="27">
        <v>40456</v>
      </c>
      <c r="F12" s="27">
        <v>345782.4</v>
      </c>
      <c r="G12" s="28">
        <f t="shared" si="1"/>
        <v>854.71228000790984</v>
      </c>
    </row>
    <row r="13" spans="1:7">
      <c r="A13" s="26" t="s">
        <v>55</v>
      </c>
      <c r="B13" s="27">
        <v>96296</v>
      </c>
      <c r="C13" s="27">
        <v>55160.1</v>
      </c>
      <c r="D13" s="28">
        <f t="shared" si="0"/>
        <v>57.281818559441724</v>
      </c>
      <c r="E13" s="27">
        <v>18096</v>
      </c>
      <c r="F13" s="27">
        <v>15520.5</v>
      </c>
      <c r="G13" s="28">
        <f t="shared" si="1"/>
        <v>85.767572944297072</v>
      </c>
    </row>
    <row r="14" spans="1:7">
      <c r="A14" s="26" t="s">
        <v>56</v>
      </c>
      <c r="B14" s="27">
        <v>114716</v>
      </c>
      <c r="C14" s="27">
        <v>127320.6</v>
      </c>
      <c r="D14" s="28">
        <f t="shared" si="0"/>
        <v>110.98765647337774</v>
      </c>
      <c r="E14" s="27">
        <v>24158</v>
      </c>
      <c r="F14" s="27">
        <v>19500.7</v>
      </c>
      <c r="G14" s="28">
        <f t="shared" si="1"/>
        <v>80.721500124182469</v>
      </c>
    </row>
    <row r="15" spans="1:7">
      <c r="A15" s="26" t="s">
        <v>57</v>
      </c>
      <c r="B15" s="27">
        <v>36325</v>
      </c>
      <c r="C15" s="27">
        <v>40558.300000000003</v>
      </c>
      <c r="D15" s="28">
        <f t="shared" si="0"/>
        <v>111.65395732966277</v>
      </c>
      <c r="E15" s="27">
        <v>6405</v>
      </c>
      <c r="F15" s="27">
        <v>7733</v>
      </c>
      <c r="G15" s="28">
        <f t="shared" si="1"/>
        <v>120.73380171740828</v>
      </c>
    </row>
    <row r="16" spans="1:7">
      <c r="A16" s="26" t="s">
        <v>58</v>
      </c>
      <c r="B16" s="27">
        <v>40964</v>
      </c>
      <c r="C16" s="27">
        <v>43034.400000000001</v>
      </c>
      <c r="D16" s="28">
        <f t="shared" si="0"/>
        <v>105.05419392637438</v>
      </c>
      <c r="E16" s="27">
        <v>8211</v>
      </c>
      <c r="F16" s="27">
        <v>6227.8</v>
      </c>
      <c r="G16" s="28">
        <f t="shared" si="1"/>
        <v>75.847034465960292</v>
      </c>
    </row>
    <row r="17" spans="1:7">
      <c r="A17" s="26" t="s">
        <v>59</v>
      </c>
      <c r="B17" s="27">
        <v>32080</v>
      </c>
      <c r="C17" s="27">
        <v>26539.1</v>
      </c>
      <c r="D17" s="28">
        <f t="shared" si="0"/>
        <v>82.727867830423946</v>
      </c>
      <c r="E17" s="27">
        <v>6226</v>
      </c>
      <c r="F17" s="27">
        <v>5973.7</v>
      </c>
      <c r="G17" s="28">
        <f t="shared" si="1"/>
        <v>95.947638933504649</v>
      </c>
    </row>
    <row r="18" spans="1:7">
      <c r="A18" s="26" t="s">
        <v>60</v>
      </c>
      <c r="B18" s="27">
        <v>111840.8</v>
      </c>
      <c r="C18" s="27">
        <v>98017.8</v>
      </c>
      <c r="D18" s="28">
        <f t="shared" si="0"/>
        <v>87.640467521691548</v>
      </c>
      <c r="E18" s="27">
        <v>22367</v>
      </c>
      <c r="F18" s="27">
        <v>15327.2</v>
      </c>
      <c r="G18" s="28">
        <f t="shared" si="1"/>
        <v>68.525953413510976</v>
      </c>
    </row>
    <row r="19" spans="1:7">
      <c r="A19" s="26" t="s">
        <v>61</v>
      </c>
      <c r="B19" s="27">
        <v>119584</v>
      </c>
      <c r="C19" s="27">
        <v>133108.79999999999</v>
      </c>
      <c r="D19" s="28">
        <f t="shared" si="0"/>
        <v>111.3098742306663</v>
      </c>
      <c r="E19" s="27">
        <v>66020</v>
      </c>
      <c r="F19" s="27">
        <v>54226.9</v>
      </c>
      <c r="G19" s="28">
        <f t="shared" si="1"/>
        <v>82.137079672826417</v>
      </c>
    </row>
    <row r="20" spans="1:7">
      <c r="A20" s="26" t="s">
        <v>62</v>
      </c>
      <c r="B20" s="27">
        <v>53612</v>
      </c>
      <c r="C20" s="27">
        <v>50446.7</v>
      </c>
      <c r="D20" s="28">
        <f t="shared" si="0"/>
        <v>94.095911363127655</v>
      </c>
      <c r="E20" s="27">
        <v>7784</v>
      </c>
      <c r="F20" s="27">
        <v>9098</v>
      </c>
      <c r="G20" s="28">
        <f t="shared" si="1"/>
        <v>116.88078108941417</v>
      </c>
    </row>
    <row r="21" spans="1:7">
      <c r="A21" s="26" t="s">
        <v>63</v>
      </c>
      <c r="B21" s="27">
        <v>759925</v>
      </c>
      <c r="C21" s="27">
        <v>878694.7</v>
      </c>
      <c r="D21" s="28">
        <f t="shared" si="0"/>
        <v>115.62913445405796</v>
      </c>
      <c r="E21" s="27">
        <v>131690</v>
      </c>
      <c r="F21" s="27">
        <v>212524.1</v>
      </c>
      <c r="G21" s="28">
        <f t="shared" si="1"/>
        <v>161.38210949958236</v>
      </c>
    </row>
    <row r="22" spans="1:7">
      <c r="A22" s="29" t="s">
        <v>64</v>
      </c>
      <c r="B22" s="30">
        <f>SUM(B6:B21)</f>
        <v>1800879.1</v>
      </c>
      <c r="C22" s="30">
        <f>SUM(C6:C21)</f>
        <v>2226985.6</v>
      </c>
      <c r="D22" s="30">
        <f t="shared" si="0"/>
        <v>123.66102755037804</v>
      </c>
      <c r="E22" s="30">
        <f>SUM(E6:E21)</f>
        <v>433851.5</v>
      </c>
      <c r="F22" s="30">
        <f>SUM(F6:F21)</f>
        <v>773850.1</v>
      </c>
      <c r="G22" s="30">
        <f t="shared" si="1"/>
        <v>178.36750593232938</v>
      </c>
    </row>
  </sheetData>
  <mergeCells count="4">
    <mergeCell ref="A1:G1"/>
    <mergeCell ref="B4:D4"/>
    <mergeCell ref="E4:G4"/>
    <mergeCell ref="A4:A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T20" sqref="T20"/>
    </sheetView>
  </sheetViews>
  <sheetFormatPr defaultRowHeight="15"/>
  <cols>
    <col min="7" max="20" width="6.140625" customWidth="1"/>
  </cols>
  <sheetData>
    <row r="1" spans="1:20" ht="15.75">
      <c r="A1" s="476" t="s">
        <v>481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</row>
    <row r="2" spans="1:20">
      <c r="A2" s="314" t="s">
        <v>446</v>
      </c>
      <c r="B2" s="315"/>
      <c r="C2" s="315"/>
      <c r="D2" s="315"/>
      <c r="E2" s="315"/>
      <c r="F2" s="316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</row>
    <row r="3" spans="1:20">
      <c r="A3" s="317"/>
      <c r="B3" s="477" t="s">
        <v>482</v>
      </c>
      <c r="C3" s="479" t="s">
        <v>483</v>
      </c>
      <c r="D3" s="444" t="s">
        <v>484</v>
      </c>
      <c r="E3" s="477" t="s">
        <v>485</v>
      </c>
      <c r="F3" s="480" t="s">
        <v>486</v>
      </c>
      <c r="G3" s="477" t="s">
        <v>452</v>
      </c>
      <c r="H3" s="477" t="s">
        <v>487</v>
      </c>
      <c r="I3" s="477" t="s">
        <v>488</v>
      </c>
      <c r="J3" s="477" t="s">
        <v>489</v>
      </c>
      <c r="K3" s="318"/>
      <c r="L3" s="477" t="s">
        <v>490</v>
      </c>
      <c r="M3" s="482" t="s">
        <v>491</v>
      </c>
      <c r="N3" s="484" t="s">
        <v>492</v>
      </c>
      <c r="O3" s="486" t="s">
        <v>493</v>
      </c>
      <c r="P3" s="488" t="s">
        <v>494</v>
      </c>
      <c r="Q3" s="444" t="s">
        <v>495</v>
      </c>
      <c r="R3" s="444" t="s">
        <v>496</v>
      </c>
      <c r="S3" s="477" t="s">
        <v>497</v>
      </c>
      <c r="T3" s="477" t="s">
        <v>498</v>
      </c>
    </row>
    <row r="4" spans="1:20" ht="26.25">
      <c r="A4" s="319" t="s">
        <v>499</v>
      </c>
      <c r="B4" s="478"/>
      <c r="C4" s="477"/>
      <c r="D4" s="445"/>
      <c r="E4" s="478"/>
      <c r="F4" s="481"/>
      <c r="G4" s="478"/>
      <c r="H4" s="478"/>
      <c r="I4" s="478"/>
      <c r="J4" s="478"/>
      <c r="K4" s="320" t="s">
        <v>500</v>
      </c>
      <c r="L4" s="478"/>
      <c r="M4" s="483"/>
      <c r="N4" s="485"/>
      <c r="O4" s="487"/>
      <c r="P4" s="489"/>
      <c r="Q4" s="445"/>
      <c r="R4" s="445"/>
      <c r="S4" s="478"/>
      <c r="T4" s="478"/>
    </row>
    <row r="5" spans="1:20">
      <c r="A5" s="171" t="s">
        <v>48</v>
      </c>
      <c r="B5" s="321">
        <v>1073</v>
      </c>
      <c r="C5" s="253">
        <f>D5/B5*10000</f>
        <v>55.917986952469711</v>
      </c>
      <c r="D5" s="251">
        <f>SUM(G5:T5)</f>
        <v>6</v>
      </c>
      <c r="E5" s="307">
        <v>3</v>
      </c>
      <c r="F5" s="308">
        <v>18850</v>
      </c>
      <c r="G5" s="307" t="s">
        <v>374</v>
      </c>
      <c r="H5" s="307" t="s">
        <v>374</v>
      </c>
      <c r="I5" s="307" t="s">
        <v>374</v>
      </c>
      <c r="J5" s="307" t="s">
        <v>374</v>
      </c>
      <c r="K5" s="307" t="s">
        <v>374</v>
      </c>
      <c r="L5" s="307" t="s">
        <v>374</v>
      </c>
      <c r="M5" s="307" t="s">
        <v>374</v>
      </c>
      <c r="N5" s="307">
        <v>2</v>
      </c>
      <c r="O5" s="307">
        <v>2</v>
      </c>
      <c r="P5" s="307">
        <v>2</v>
      </c>
      <c r="Q5" s="307" t="s">
        <v>374</v>
      </c>
      <c r="R5" s="307" t="s">
        <v>374</v>
      </c>
      <c r="S5" s="307" t="s">
        <v>374</v>
      </c>
      <c r="T5" s="307" t="s">
        <v>374</v>
      </c>
    </row>
    <row r="6" spans="1:20">
      <c r="A6" s="26" t="s">
        <v>49</v>
      </c>
      <c r="B6" s="322">
        <v>1354</v>
      </c>
      <c r="C6" s="309">
        <f t="shared" ref="C6:C19" si="0">D6/B6*10000</f>
        <v>44.313146233382575</v>
      </c>
      <c r="D6" s="248">
        <f t="shared" ref="D6:D20" si="1">SUM(G6:T6)</f>
        <v>6</v>
      </c>
      <c r="E6" s="248">
        <v>0</v>
      </c>
      <c r="F6" s="280">
        <v>8800</v>
      </c>
      <c r="G6" s="248" t="s">
        <v>374</v>
      </c>
      <c r="H6" s="248" t="s">
        <v>374</v>
      </c>
      <c r="I6" s="248" t="s">
        <v>374</v>
      </c>
      <c r="J6" s="248" t="s">
        <v>374</v>
      </c>
      <c r="K6" s="248" t="s">
        <v>374</v>
      </c>
      <c r="L6" s="248" t="s">
        <v>374</v>
      </c>
      <c r="M6" s="248" t="s">
        <v>374</v>
      </c>
      <c r="N6" s="248">
        <v>2</v>
      </c>
      <c r="O6" s="248">
        <v>3</v>
      </c>
      <c r="P6" s="248">
        <v>1</v>
      </c>
      <c r="Q6" s="248" t="s">
        <v>374</v>
      </c>
      <c r="R6" s="248" t="s">
        <v>374</v>
      </c>
      <c r="S6" s="248" t="s">
        <v>374</v>
      </c>
      <c r="T6" s="248" t="s">
        <v>374</v>
      </c>
    </row>
    <row r="7" spans="1:20">
      <c r="A7" s="26" t="s">
        <v>50</v>
      </c>
      <c r="B7" s="322">
        <v>1039</v>
      </c>
      <c r="C7" s="309">
        <f t="shared" si="0"/>
        <v>67.372473532242537</v>
      </c>
      <c r="D7" s="248">
        <f t="shared" si="1"/>
        <v>7</v>
      </c>
      <c r="E7" s="248">
        <v>5</v>
      </c>
      <c r="F7" s="280">
        <v>37150</v>
      </c>
      <c r="G7" s="248" t="s">
        <v>374</v>
      </c>
      <c r="H7" s="248" t="s">
        <v>374</v>
      </c>
      <c r="I7" s="248" t="s">
        <v>374</v>
      </c>
      <c r="J7" s="248" t="s">
        <v>374</v>
      </c>
      <c r="K7" s="248" t="s">
        <v>374</v>
      </c>
      <c r="L7" s="248" t="s">
        <v>374</v>
      </c>
      <c r="M7" s="248">
        <v>1</v>
      </c>
      <c r="N7" s="248">
        <v>1</v>
      </c>
      <c r="O7" s="248">
        <v>1</v>
      </c>
      <c r="P7" s="248">
        <v>2</v>
      </c>
      <c r="Q7" s="323" t="s">
        <v>374</v>
      </c>
      <c r="R7" s="323" t="s">
        <v>374</v>
      </c>
      <c r="S7" s="323">
        <v>2</v>
      </c>
      <c r="T7" s="323" t="s">
        <v>374</v>
      </c>
    </row>
    <row r="8" spans="1:20">
      <c r="A8" s="26" t="s">
        <v>51</v>
      </c>
      <c r="B8" s="322">
        <v>680</v>
      </c>
      <c r="C8" s="309">
        <f t="shared" si="0"/>
        <v>73.529411764705884</v>
      </c>
      <c r="D8" s="248">
        <f t="shared" si="1"/>
        <v>5</v>
      </c>
      <c r="E8" s="248">
        <v>4</v>
      </c>
      <c r="F8" s="280">
        <v>9030</v>
      </c>
      <c r="G8" s="248">
        <v>1</v>
      </c>
      <c r="H8" s="248" t="s">
        <v>374</v>
      </c>
      <c r="I8" s="248" t="s">
        <v>374</v>
      </c>
      <c r="J8" s="248" t="s">
        <v>374</v>
      </c>
      <c r="K8" s="248" t="s">
        <v>374</v>
      </c>
      <c r="L8" s="248" t="s">
        <v>374</v>
      </c>
      <c r="M8" s="248">
        <v>1</v>
      </c>
      <c r="N8" s="248" t="s">
        <v>374</v>
      </c>
      <c r="O8" s="248">
        <v>3</v>
      </c>
      <c r="P8" s="248" t="s">
        <v>374</v>
      </c>
      <c r="Q8" s="248" t="s">
        <v>374</v>
      </c>
      <c r="R8" s="248" t="s">
        <v>374</v>
      </c>
      <c r="S8" s="248" t="s">
        <v>374</v>
      </c>
      <c r="T8" s="248" t="s">
        <v>374</v>
      </c>
    </row>
    <row r="9" spans="1:20">
      <c r="A9" s="26" t="s">
        <v>52</v>
      </c>
      <c r="B9" s="324">
        <v>764</v>
      </c>
      <c r="C9" s="309">
        <f t="shared" si="0"/>
        <v>65.445026178010465</v>
      </c>
      <c r="D9" s="248">
        <f t="shared" si="1"/>
        <v>5</v>
      </c>
      <c r="E9" s="248">
        <v>5</v>
      </c>
      <c r="F9" s="280">
        <v>18633.8</v>
      </c>
      <c r="G9" s="248" t="s">
        <v>374</v>
      </c>
      <c r="H9" s="248" t="s">
        <v>374</v>
      </c>
      <c r="I9" s="248" t="s">
        <v>374</v>
      </c>
      <c r="J9" s="248" t="s">
        <v>374</v>
      </c>
      <c r="K9" s="248" t="s">
        <v>374</v>
      </c>
      <c r="L9" s="248">
        <v>1</v>
      </c>
      <c r="M9" s="248" t="s">
        <v>374</v>
      </c>
      <c r="N9" s="248" t="s">
        <v>374</v>
      </c>
      <c r="O9" s="248">
        <v>3</v>
      </c>
      <c r="P9" s="248" t="s">
        <v>374</v>
      </c>
      <c r="Q9" s="323" t="s">
        <v>374</v>
      </c>
      <c r="R9" s="323" t="s">
        <v>374</v>
      </c>
      <c r="S9" s="323" t="s">
        <v>374</v>
      </c>
      <c r="T9" s="248">
        <v>1</v>
      </c>
    </row>
    <row r="10" spans="1:20">
      <c r="A10" s="26" t="s">
        <v>53</v>
      </c>
      <c r="B10" s="322">
        <v>935</v>
      </c>
      <c r="C10" s="309">
        <f t="shared" si="0"/>
        <v>32.085561497326204</v>
      </c>
      <c r="D10" s="248">
        <f t="shared" si="1"/>
        <v>3</v>
      </c>
      <c r="E10" s="248">
        <v>3</v>
      </c>
      <c r="F10" s="280">
        <v>12220</v>
      </c>
      <c r="G10" s="248" t="s">
        <v>374</v>
      </c>
      <c r="H10" s="248" t="s">
        <v>374</v>
      </c>
      <c r="I10" s="248"/>
      <c r="J10" s="248" t="s">
        <v>374</v>
      </c>
      <c r="K10" s="248" t="s">
        <v>374</v>
      </c>
      <c r="L10" s="248" t="s">
        <v>374</v>
      </c>
      <c r="M10" s="248" t="s">
        <v>374</v>
      </c>
      <c r="N10" s="248" t="s">
        <v>374</v>
      </c>
      <c r="O10" s="248">
        <v>1</v>
      </c>
      <c r="P10" s="248">
        <v>1</v>
      </c>
      <c r="Q10" s="248" t="s">
        <v>374</v>
      </c>
      <c r="R10" s="248" t="s">
        <v>374</v>
      </c>
      <c r="S10" s="248" t="s">
        <v>374</v>
      </c>
      <c r="T10" s="248">
        <v>1</v>
      </c>
    </row>
    <row r="11" spans="1:20">
      <c r="A11" s="26" t="s">
        <v>54</v>
      </c>
      <c r="B11" s="322">
        <v>1389</v>
      </c>
      <c r="C11" s="309">
        <f t="shared" si="0"/>
        <v>43.196544276457885</v>
      </c>
      <c r="D11" s="248">
        <f t="shared" si="1"/>
        <v>6</v>
      </c>
      <c r="E11" s="248">
        <v>7</v>
      </c>
      <c r="F11" s="280">
        <v>66150</v>
      </c>
      <c r="G11" s="248" t="s">
        <v>374</v>
      </c>
      <c r="H11" s="248" t="s">
        <v>374</v>
      </c>
      <c r="I11" s="248"/>
      <c r="J11" s="248" t="s">
        <v>374</v>
      </c>
      <c r="K11" s="248" t="s">
        <v>374</v>
      </c>
      <c r="L11" s="248" t="s">
        <v>374</v>
      </c>
      <c r="M11" s="248">
        <v>2</v>
      </c>
      <c r="N11" s="248">
        <v>1</v>
      </c>
      <c r="O11" s="248" t="s">
        <v>374</v>
      </c>
      <c r="P11" s="248">
        <v>2</v>
      </c>
      <c r="Q11" s="323" t="s">
        <v>374</v>
      </c>
      <c r="R11" s="323" t="s">
        <v>374</v>
      </c>
      <c r="S11" s="323" t="s">
        <v>374</v>
      </c>
      <c r="T11" s="248">
        <v>1</v>
      </c>
    </row>
    <row r="12" spans="1:20">
      <c r="A12" s="26" t="s">
        <v>55</v>
      </c>
      <c r="B12" s="322">
        <v>1554</v>
      </c>
      <c r="C12" s="309">
        <f t="shared" si="0"/>
        <v>19.305019305019304</v>
      </c>
      <c r="D12" s="248">
        <f t="shared" si="1"/>
        <v>3</v>
      </c>
      <c r="E12" s="248">
        <v>1</v>
      </c>
      <c r="F12" s="280">
        <v>33700</v>
      </c>
      <c r="G12" s="248" t="s">
        <v>374</v>
      </c>
      <c r="H12" s="248" t="s">
        <v>374</v>
      </c>
      <c r="I12" s="248" t="s">
        <v>374</v>
      </c>
      <c r="J12" s="248" t="s">
        <v>374</v>
      </c>
      <c r="K12" s="248" t="s">
        <v>374</v>
      </c>
      <c r="L12" s="248" t="s">
        <v>374</v>
      </c>
      <c r="M12" s="248" t="s">
        <v>374</v>
      </c>
      <c r="N12" s="248">
        <v>1</v>
      </c>
      <c r="O12" s="248">
        <v>1</v>
      </c>
      <c r="P12" s="248" t="s">
        <v>374</v>
      </c>
      <c r="Q12" s="248" t="s">
        <v>374</v>
      </c>
      <c r="R12" s="248" t="s">
        <v>374</v>
      </c>
      <c r="S12" s="248" t="s">
        <v>374</v>
      </c>
      <c r="T12" s="248">
        <v>1</v>
      </c>
    </row>
    <row r="13" spans="1:20">
      <c r="A13" s="26" t="s">
        <v>56</v>
      </c>
      <c r="B13" s="322">
        <v>1513</v>
      </c>
      <c r="C13" s="309">
        <f t="shared" si="0"/>
        <v>13.218770654329147</v>
      </c>
      <c r="D13" s="248">
        <f t="shared" si="1"/>
        <v>2</v>
      </c>
      <c r="E13" s="325">
        <v>1</v>
      </c>
      <c r="F13" s="282">
        <v>2440</v>
      </c>
      <c r="G13" s="325" t="s">
        <v>374</v>
      </c>
      <c r="H13" s="248" t="s">
        <v>374</v>
      </c>
      <c r="I13" s="325"/>
      <c r="J13" s="248" t="s">
        <v>374</v>
      </c>
      <c r="K13" s="248" t="s">
        <v>374</v>
      </c>
      <c r="L13" s="325" t="s">
        <v>374</v>
      </c>
      <c r="M13" s="325">
        <v>1</v>
      </c>
      <c r="N13" s="325" t="s">
        <v>374</v>
      </c>
      <c r="O13" s="325">
        <v>1</v>
      </c>
      <c r="P13" s="325" t="s">
        <v>374</v>
      </c>
      <c r="Q13" s="325" t="s">
        <v>374</v>
      </c>
      <c r="R13" s="325" t="s">
        <v>374</v>
      </c>
      <c r="S13" s="325" t="s">
        <v>374</v>
      </c>
      <c r="T13" s="325" t="s">
        <v>374</v>
      </c>
    </row>
    <row r="14" spans="1:20">
      <c r="A14" s="26" t="s">
        <v>57</v>
      </c>
      <c r="B14" s="322">
        <v>1200</v>
      </c>
      <c r="C14" s="309">
        <f t="shared" si="0"/>
        <v>16.666666666666668</v>
      </c>
      <c r="D14" s="248">
        <f t="shared" si="1"/>
        <v>2</v>
      </c>
      <c r="E14" s="325">
        <v>1</v>
      </c>
      <c r="F14" s="282">
        <v>7300</v>
      </c>
      <c r="G14" s="325">
        <v>1</v>
      </c>
      <c r="H14" s="325" t="s">
        <v>374</v>
      </c>
      <c r="I14" s="325" t="s">
        <v>374</v>
      </c>
      <c r="J14" s="325" t="s">
        <v>374</v>
      </c>
      <c r="K14" s="325" t="s">
        <v>374</v>
      </c>
      <c r="L14" s="325" t="s">
        <v>374</v>
      </c>
      <c r="M14" s="325" t="s">
        <v>374</v>
      </c>
      <c r="N14" s="325" t="s">
        <v>374</v>
      </c>
      <c r="O14" s="325">
        <v>1</v>
      </c>
      <c r="P14" s="325" t="s">
        <v>374</v>
      </c>
      <c r="Q14" s="325" t="s">
        <v>374</v>
      </c>
      <c r="R14" s="325" t="s">
        <v>374</v>
      </c>
      <c r="S14" s="325" t="s">
        <v>374</v>
      </c>
      <c r="T14" s="325" t="s">
        <v>374</v>
      </c>
    </row>
    <row r="15" spans="1:20">
      <c r="A15" s="26" t="s">
        <v>58</v>
      </c>
      <c r="B15" s="322">
        <v>1442</v>
      </c>
      <c r="C15" s="309">
        <f t="shared" si="0"/>
        <v>34.674063800277395</v>
      </c>
      <c r="D15" s="248">
        <f t="shared" si="1"/>
        <v>5</v>
      </c>
      <c r="E15" s="325">
        <v>4</v>
      </c>
      <c r="F15" s="282">
        <v>4100</v>
      </c>
      <c r="G15" s="325" t="s">
        <v>374</v>
      </c>
      <c r="H15" s="248" t="s">
        <v>374</v>
      </c>
      <c r="I15" s="325"/>
      <c r="J15" s="248" t="s">
        <v>374</v>
      </c>
      <c r="K15" s="248" t="s">
        <v>374</v>
      </c>
      <c r="L15" s="325" t="s">
        <v>374</v>
      </c>
      <c r="M15" s="325">
        <v>1</v>
      </c>
      <c r="N15" s="325" t="s">
        <v>374</v>
      </c>
      <c r="O15" s="325">
        <v>1</v>
      </c>
      <c r="P15" s="325">
        <v>1</v>
      </c>
      <c r="Q15" s="323" t="s">
        <v>374</v>
      </c>
      <c r="R15" s="323" t="s">
        <v>374</v>
      </c>
      <c r="S15" s="323">
        <v>1</v>
      </c>
      <c r="T15" s="323">
        <v>1</v>
      </c>
    </row>
    <row r="16" spans="1:20">
      <c r="A16" s="26" t="s">
        <v>59</v>
      </c>
      <c r="B16" s="322">
        <v>1448</v>
      </c>
      <c r="C16" s="309">
        <f t="shared" si="0"/>
        <v>6.9060773480662982</v>
      </c>
      <c r="D16" s="248">
        <f t="shared" si="1"/>
        <v>1</v>
      </c>
      <c r="E16" s="325">
        <v>0</v>
      </c>
      <c r="F16" s="282">
        <v>0</v>
      </c>
      <c r="G16" s="325">
        <v>1</v>
      </c>
      <c r="H16" s="248" t="s">
        <v>374</v>
      </c>
      <c r="I16" s="248" t="s">
        <v>374</v>
      </c>
      <c r="J16" s="248" t="s">
        <v>374</v>
      </c>
      <c r="K16" s="248" t="s">
        <v>374</v>
      </c>
      <c r="L16" s="248" t="s">
        <v>374</v>
      </c>
      <c r="M16" s="248" t="s">
        <v>374</v>
      </c>
      <c r="N16" s="248" t="s">
        <v>374</v>
      </c>
      <c r="O16" s="248" t="s">
        <v>374</v>
      </c>
      <c r="P16" s="248" t="s">
        <v>374</v>
      </c>
      <c r="Q16" s="248" t="s">
        <v>374</v>
      </c>
      <c r="R16" s="248" t="s">
        <v>374</v>
      </c>
      <c r="S16" s="248" t="s">
        <v>374</v>
      </c>
      <c r="T16" s="248" t="s">
        <v>374</v>
      </c>
    </row>
    <row r="17" spans="1:20">
      <c r="A17" s="26" t="s">
        <v>60</v>
      </c>
      <c r="B17" s="322">
        <v>3675</v>
      </c>
      <c r="C17" s="309">
        <f t="shared" si="0"/>
        <v>5.4421768707482991</v>
      </c>
      <c r="D17" s="248">
        <f t="shared" si="1"/>
        <v>2</v>
      </c>
      <c r="E17" s="325">
        <v>1</v>
      </c>
      <c r="F17" s="282">
        <v>2750</v>
      </c>
      <c r="G17" s="325" t="s">
        <v>374</v>
      </c>
      <c r="H17" s="248" t="s">
        <v>374</v>
      </c>
      <c r="I17" s="325"/>
      <c r="J17" s="248" t="s">
        <v>374</v>
      </c>
      <c r="K17" s="248" t="s">
        <v>374</v>
      </c>
      <c r="L17" s="248" t="s">
        <v>374</v>
      </c>
      <c r="M17" s="248" t="s">
        <v>374</v>
      </c>
      <c r="N17" s="325">
        <v>1</v>
      </c>
      <c r="O17" s="325">
        <v>1</v>
      </c>
      <c r="P17" s="325" t="s">
        <v>374</v>
      </c>
      <c r="Q17" s="325" t="s">
        <v>374</v>
      </c>
      <c r="R17" s="325" t="s">
        <v>374</v>
      </c>
      <c r="S17" s="325" t="s">
        <v>374</v>
      </c>
      <c r="T17" s="325" t="s">
        <v>374</v>
      </c>
    </row>
    <row r="18" spans="1:20">
      <c r="A18" s="26" t="s">
        <v>61</v>
      </c>
      <c r="B18" s="324">
        <v>9434</v>
      </c>
      <c r="C18" s="309">
        <f t="shared" si="0"/>
        <v>66.779732881068483</v>
      </c>
      <c r="D18" s="248">
        <f t="shared" si="1"/>
        <v>63</v>
      </c>
      <c r="E18" s="325">
        <v>55</v>
      </c>
      <c r="F18" s="282">
        <v>88059.7</v>
      </c>
      <c r="G18" s="325">
        <v>2</v>
      </c>
      <c r="H18" s="248" t="s">
        <v>374</v>
      </c>
      <c r="I18" s="248" t="s">
        <v>374</v>
      </c>
      <c r="J18" s="248" t="s">
        <v>374</v>
      </c>
      <c r="K18" s="248">
        <v>1</v>
      </c>
      <c r="L18" s="325">
        <v>3</v>
      </c>
      <c r="M18" s="325">
        <v>24</v>
      </c>
      <c r="N18" s="325">
        <v>15</v>
      </c>
      <c r="O18" s="325">
        <v>1</v>
      </c>
      <c r="P18" s="325">
        <v>6</v>
      </c>
      <c r="Q18" s="248" t="s">
        <v>374</v>
      </c>
      <c r="R18" s="323" t="s">
        <v>374</v>
      </c>
      <c r="S18" s="325">
        <v>3</v>
      </c>
      <c r="T18" s="248">
        <v>8</v>
      </c>
    </row>
    <row r="19" spans="1:20">
      <c r="A19" s="26" t="s">
        <v>62</v>
      </c>
      <c r="B19" s="324">
        <v>1827</v>
      </c>
      <c r="C19" s="309">
        <f t="shared" si="0"/>
        <v>21.893814997263274</v>
      </c>
      <c r="D19" s="248">
        <f t="shared" si="1"/>
        <v>4</v>
      </c>
      <c r="E19" s="325">
        <v>4</v>
      </c>
      <c r="F19" s="282">
        <v>4000</v>
      </c>
      <c r="G19" s="325">
        <v>1</v>
      </c>
      <c r="H19" s="325" t="s">
        <v>374</v>
      </c>
      <c r="I19" s="325" t="s">
        <v>374</v>
      </c>
      <c r="J19" s="325" t="s">
        <v>374</v>
      </c>
      <c r="K19" s="325" t="s">
        <v>374</v>
      </c>
      <c r="L19" s="325">
        <v>1</v>
      </c>
      <c r="M19" s="325">
        <v>2</v>
      </c>
      <c r="N19" s="325" t="s">
        <v>374</v>
      </c>
      <c r="O19" s="325" t="s">
        <v>374</v>
      </c>
      <c r="P19" s="325" t="s">
        <v>374</v>
      </c>
      <c r="Q19" s="325" t="s">
        <v>374</v>
      </c>
      <c r="R19" s="325" t="s">
        <v>374</v>
      </c>
      <c r="S19" s="325" t="s">
        <v>374</v>
      </c>
      <c r="T19" s="325" t="s">
        <v>374</v>
      </c>
    </row>
    <row r="20" spans="1:20">
      <c r="A20" s="26" t="s">
        <v>464</v>
      </c>
      <c r="B20" s="326" t="s">
        <v>374</v>
      </c>
      <c r="C20" s="260" t="s">
        <v>374</v>
      </c>
      <c r="D20" s="259">
        <f t="shared" si="1"/>
        <v>0</v>
      </c>
      <c r="E20" s="327">
        <v>5</v>
      </c>
      <c r="F20" s="288" t="s">
        <v>374</v>
      </c>
      <c r="G20" s="327" t="s">
        <v>374</v>
      </c>
      <c r="H20" s="259" t="s">
        <v>374</v>
      </c>
      <c r="I20" s="259" t="s">
        <v>374</v>
      </c>
      <c r="J20" s="259" t="s">
        <v>374</v>
      </c>
      <c r="K20" s="259" t="s">
        <v>374</v>
      </c>
      <c r="L20" s="259" t="s">
        <v>374</v>
      </c>
      <c r="M20" s="259" t="s">
        <v>374</v>
      </c>
      <c r="N20" s="259" t="s">
        <v>374</v>
      </c>
      <c r="O20" s="248" t="s">
        <v>374</v>
      </c>
      <c r="P20" s="248" t="s">
        <v>374</v>
      </c>
      <c r="Q20" s="248" t="s">
        <v>374</v>
      </c>
      <c r="R20" s="248" t="s">
        <v>374</v>
      </c>
      <c r="S20" s="248" t="s">
        <v>374</v>
      </c>
      <c r="T20" s="248" t="s">
        <v>374</v>
      </c>
    </row>
    <row r="21" spans="1:20">
      <c r="A21" s="328" t="s">
        <v>382</v>
      </c>
      <c r="B21" s="329">
        <f>SUM(B5:B19)</f>
        <v>29327</v>
      </c>
      <c r="C21" s="260">
        <f>D21/B21*10000</f>
        <v>40.917925461179117</v>
      </c>
      <c r="D21" s="259">
        <f>SUM(D5:D19)</f>
        <v>120</v>
      </c>
      <c r="E21" s="327">
        <f>SUM(E5:E20)</f>
        <v>99</v>
      </c>
      <c r="F21" s="313">
        <f>SUM(F5:F20)</f>
        <v>313183.5</v>
      </c>
      <c r="G21" s="327">
        <f>SUM(G5:G19)</f>
        <v>6</v>
      </c>
      <c r="H21" s="327">
        <f>SUM(H5:H19)</f>
        <v>0</v>
      </c>
      <c r="I21" s="327">
        <f t="shared" ref="I21:T21" si="2">SUM(I5:I19)</f>
        <v>0</v>
      </c>
      <c r="J21" s="327">
        <f t="shared" si="2"/>
        <v>0</v>
      </c>
      <c r="K21" s="327">
        <f t="shared" si="2"/>
        <v>1</v>
      </c>
      <c r="L21" s="327">
        <f t="shared" si="2"/>
        <v>5</v>
      </c>
      <c r="M21" s="327">
        <f t="shared" si="2"/>
        <v>32</v>
      </c>
      <c r="N21" s="327">
        <f t="shared" si="2"/>
        <v>23</v>
      </c>
      <c r="O21" s="330">
        <f t="shared" si="2"/>
        <v>19</v>
      </c>
      <c r="P21" s="330">
        <f t="shared" si="2"/>
        <v>15</v>
      </c>
      <c r="Q21" s="330">
        <f t="shared" si="2"/>
        <v>0</v>
      </c>
      <c r="R21" s="330">
        <f t="shared" si="2"/>
        <v>0</v>
      </c>
      <c r="S21" s="330">
        <f t="shared" si="2"/>
        <v>6</v>
      </c>
      <c r="T21" s="330">
        <f t="shared" si="2"/>
        <v>13</v>
      </c>
    </row>
  </sheetData>
  <mergeCells count="19">
    <mergeCell ref="O3:O4"/>
    <mergeCell ref="P3:P4"/>
    <mergeCell ref="Q3:Q4"/>
    <mergeCell ref="A1:T1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R3:R4"/>
    <mergeCell ref="S3:S4"/>
    <mergeCell ref="T3:T4"/>
    <mergeCell ref="L3:L4"/>
    <mergeCell ref="M3:M4"/>
    <mergeCell ref="N3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K18" sqref="K18"/>
    </sheetView>
  </sheetViews>
  <sheetFormatPr defaultRowHeight="15"/>
  <cols>
    <col min="1" max="1" width="58.42578125" customWidth="1"/>
  </cols>
  <sheetData>
    <row r="1" spans="1:6">
      <c r="A1" s="338" t="s">
        <v>65</v>
      </c>
      <c r="B1" s="338"/>
      <c r="C1" s="338"/>
      <c r="D1" s="338"/>
      <c r="E1" s="338"/>
      <c r="F1" s="338"/>
    </row>
    <row r="2" spans="1:6">
      <c r="A2" s="339" t="s">
        <v>66</v>
      </c>
      <c r="B2" s="339"/>
      <c r="C2" s="339"/>
      <c r="D2" s="339"/>
      <c r="E2" s="339"/>
      <c r="F2" s="339"/>
    </row>
    <row r="3" spans="1:6">
      <c r="A3" s="337" t="s">
        <v>3</v>
      </c>
      <c r="B3" s="341" t="s">
        <v>67</v>
      </c>
      <c r="C3" s="337" t="s">
        <v>68</v>
      </c>
      <c r="D3" s="337"/>
      <c r="E3" s="337"/>
      <c r="F3" s="343" t="s">
        <v>69</v>
      </c>
    </row>
    <row r="4" spans="1:6">
      <c r="A4" s="340"/>
      <c r="B4" s="342"/>
      <c r="C4" s="31" t="s">
        <v>70</v>
      </c>
      <c r="D4" s="31" t="s">
        <v>71</v>
      </c>
      <c r="E4" s="25" t="s">
        <v>10</v>
      </c>
      <c r="F4" s="344"/>
    </row>
    <row r="5" spans="1:6">
      <c r="A5" s="32" t="s">
        <v>72</v>
      </c>
      <c r="B5" s="33">
        <f>SUM(B6:B17)</f>
        <v>13463427.800000003</v>
      </c>
      <c r="C5" s="33">
        <f>SUM(C6:C17)</f>
        <v>21811305.900000002</v>
      </c>
      <c r="D5" s="33">
        <f>SUM(D6:D17)</f>
        <v>13946691.9</v>
      </c>
      <c r="E5" s="33">
        <f>D5/C5*100</f>
        <v>63.942489110658883</v>
      </c>
      <c r="F5" s="33">
        <f>D5/B5*100</f>
        <v>103.58945810219295</v>
      </c>
    </row>
    <row r="6" spans="1:6">
      <c r="A6" s="34" t="s">
        <v>73</v>
      </c>
      <c r="B6" s="13">
        <v>6577190.4000000004</v>
      </c>
      <c r="C6" s="13">
        <v>8291955.5</v>
      </c>
      <c r="D6" s="13">
        <v>7534643.4000000004</v>
      </c>
      <c r="E6" s="13">
        <f t="shared" ref="E6:E17" si="0">D6/C6*100</f>
        <v>90.86690588245439</v>
      </c>
      <c r="F6" s="13">
        <f t="shared" ref="F6:F16" si="1">D6/B6*100</f>
        <v>114.55717322703627</v>
      </c>
    </row>
    <row r="7" spans="1:6">
      <c r="A7" s="35" t="s">
        <v>74</v>
      </c>
      <c r="B7" s="13">
        <v>708845.3</v>
      </c>
      <c r="C7" s="13">
        <v>911682.8</v>
      </c>
      <c r="D7" s="13">
        <v>809624.2</v>
      </c>
      <c r="E7" s="13">
        <f t="shared" si="0"/>
        <v>88.805470499169218</v>
      </c>
      <c r="F7" s="13">
        <f t="shared" si="1"/>
        <v>114.21733345766698</v>
      </c>
    </row>
    <row r="8" spans="1:6">
      <c r="A8" s="34" t="s">
        <v>75</v>
      </c>
      <c r="B8" s="13">
        <v>922584.6</v>
      </c>
      <c r="C8" s="36">
        <v>1368874.7</v>
      </c>
      <c r="D8" s="36">
        <v>1194610.3999999999</v>
      </c>
      <c r="E8" s="13">
        <f t="shared" si="0"/>
        <v>87.269521454374171</v>
      </c>
      <c r="F8" s="13">
        <f t="shared" si="1"/>
        <v>129.48518759146856</v>
      </c>
    </row>
    <row r="9" spans="1:6">
      <c r="A9" s="34" t="s">
        <v>76</v>
      </c>
      <c r="B9" s="13">
        <v>225607</v>
      </c>
      <c r="C9" s="13">
        <v>296782.09999999998</v>
      </c>
      <c r="D9" s="13">
        <v>220234.6</v>
      </c>
      <c r="E9" s="13">
        <f t="shared" si="0"/>
        <v>74.207507797808574</v>
      </c>
      <c r="F9" s="13">
        <f t="shared" si="1"/>
        <v>97.618690909413274</v>
      </c>
    </row>
    <row r="10" spans="1:6">
      <c r="A10" s="34" t="s">
        <v>77</v>
      </c>
      <c r="B10" s="13">
        <v>553604.30000000005</v>
      </c>
      <c r="C10" s="13">
        <v>707494</v>
      </c>
      <c r="D10" s="13">
        <v>511246.7</v>
      </c>
      <c r="E10" s="13">
        <f t="shared" si="0"/>
        <v>72.261630487325689</v>
      </c>
      <c r="F10" s="13">
        <f t="shared" si="1"/>
        <v>92.348758851764686</v>
      </c>
    </row>
    <row r="11" spans="1:6">
      <c r="A11" s="34" t="s">
        <v>78</v>
      </c>
      <c r="B11" s="13">
        <v>60037.7</v>
      </c>
      <c r="C11" s="13">
        <v>121889.4</v>
      </c>
      <c r="D11" s="13">
        <v>67840.2</v>
      </c>
      <c r="E11" s="13">
        <f t="shared" si="0"/>
        <v>55.657177736538209</v>
      </c>
      <c r="F11" s="13">
        <f t="shared" si="1"/>
        <v>112.99600084613502</v>
      </c>
    </row>
    <row r="12" spans="1:6">
      <c r="A12" s="34" t="s">
        <v>79</v>
      </c>
      <c r="B12" s="13">
        <v>61713.3</v>
      </c>
      <c r="C12" s="13">
        <v>76652.7</v>
      </c>
      <c r="D12" s="13">
        <v>58405</v>
      </c>
      <c r="E12" s="13">
        <f t="shared" si="0"/>
        <v>76.19431539919664</v>
      </c>
      <c r="F12" s="13">
        <f t="shared" si="1"/>
        <v>94.639243080502894</v>
      </c>
    </row>
    <row r="13" spans="1:6">
      <c r="A13" s="34" t="s">
        <v>80</v>
      </c>
      <c r="B13" s="13">
        <v>132771.4</v>
      </c>
      <c r="C13" s="37">
        <v>252143.8</v>
      </c>
      <c r="D13" s="37">
        <v>96722.3</v>
      </c>
      <c r="E13" s="13">
        <f t="shared" si="0"/>
        <v>38.359975537768534</v>
      </c>
      <c r="F13" s="13">
        <f t="shared" si="1"/>
        <v>72.84874604018637</v>
      </c>
    </row>
    <row r="14" spans="1:6">
      <c r="A14" s="34" t="s">
        <v>81</v>
      </c>
      <c r="B14" s="13">
        <v>244224</v>
      </c>
      <c r="C14" s="37">
        <v>395982</v>
      </c>
      <c r="D14" s="37">
        <v>288706.59999999998</v>
      </c>
      <c r="E14" s="13">
        <f t="shared" si="0"/>
        <v>72.909021117121469</v>
      </c>
      <c r="F14" s="13">
        <f t="shared" si="1"/>
        <v>118.21385285639411</v>
      </c>
    </row>
    <row r="15" spans="1:6">
      <c r="A15" s="34" t="s">
        <v>82</v>
      </c>
      <c r="B15" s="38">
        <v>9100</v>
      </c>
      <c r="C15" s="39">
        <v>101789.3</v>
      </c>
      <c r="D15" s="39">
        <v>826.8</v>
      </c>
      <c r="E15" s="13">
        <f t="shared" si="0"/>
        <v>0.81226612227414863</v>
      </c>
      <c r="F15" s="13">
        <f t="shared" si="1"/>
        <v>9.0857142857142854</v>
      </c>
    </row>
    <row r="16" spans="1:6">
      <c r="A16" s="40" t="s">
        <v>83</v>
      </c>
      <c r="B16" s="41">
        <v>2197105.2000000002</v>
      </c>
      <c r="C16" s="42">
        <v>2593767.7999999998</v>
      </c>
      <c r="D16" s="43">
        <v>1603028.3</v>
      </c>
      <c r="E16" s="13">
        <f t="shared" si="0"/>
        <v>61.803076589970786</v>
      </c>
      <c r="F16" s="13">
        <f t="shared" si="1"/>
        <v>72.960926040318867</v>
      </c>
    </row>
    <row r="17" spans="1:6">
      <c r="A17" s="44" t="s">
        <v>84</v>
      </c>
      <c r="B17" s="45">
        <v>1770644.6</v>
      </c>
      <c r="C17" s="46">
        <v>6692291.7999999998</v>
      </c>
      <c r="D17" s="47">
        <v>1560803.4</v>
      </c>
      <c r="E17" s="48">
        <f t="shared" si="0"/>
        <v>23.322405039182538</v>
      </c>
      <c r="F17" s="48">
        <f>D17/B17*100</f>
        <v>88.148880921671108</v>
      </c>
    </row>
  </sheetData>
  <mergeCells count="6">
    <mergeCell ref="A1:F1"/>
    <mergeCell ref="A2:F2"/>
    <mergeCell ref="A3:A4"/>
    <mergeCell ref="B3:B4"/>
    <mergeCell ref="C3:E3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M16" sqref="M16"/>
    </sheetView>
  </sheetViews>
  <sheetFormatPr defaultRowHeight="15"/>
  <sheetData>
    <row r="1" spans="1:16" ht="15.75">
      <c r="A1" s="49"/>
      <c r="B1" s="49"/>
      <c r="C1" s="345" t="s">
        <v>85</v>
      </c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49"/>
      <c r="P1" s="49"/>
    </row>
    <row r="2" spans="1:16" ht="15.75">
      <c r="A2" s="49"/>
      <c r="B2" s="49"/>
      <c r="C2" s="345" t="s">
        <v>86</v>
      </c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49"/>
      <c r="P2" s="49"/>
    </row>
    <row r="3" spans="1:16">
      <c r="A3" s="49"/>
      <c r="B3" s="49"/>
      <c r="C3" s="50" t="s">
        <v>87</v>
      </c>
      <c r="D3" s="49"/>
      <c r="E3" s="49"/>
      <c r="F3" s="49"/>
      <c r="G3" s="49"/>
      <c r="H3" s="49"/>
      <c r="I3" s="49"/>
      <c r="J3" s="51" t="s">
        <v>88</v>
      </c>
      <c r="K3" s="51"/>
      <c r="L3" s="51"/>
      <c r="M3" s="51"/>
      <c r="N3" s="52"/>
      <c r="O3" s="49"/>
      <c r="P3" s="49"/>
    </row>
    <row r="4" spans="1:16">
      <c r="A4" s="346" t="s">
        <v>89</v>
      </c>
      <c r="B4" s="346" t="s">
        <v>3</v>
      </c>
      <c r="C4" s="346"/>
      <c r="D4" s="347" t="s">
        <v>90</v>
      </c>
      <c r="E4" s="347"/>
      <c r="F4" s="347" t="s">
        <v>91</v>
      </c>
      <c r="G4" s="347"/>
      <c r="H4" s="347" t="s">
        <v>92</v>
      </c>
      <c r="I4" s="347"/>
      <c r="J4" s="348" t="s">
        <v>93</v>
      </c>
      <c r="K4" s="349"/>
      <c r="L4" s="348" t="s">
        <v>94</v>
      </c>
      <c r="M4" s="349"/>
      <c r="N4" s="347" t="s">
        <v>95</v>
      </c>
      <c r="O4" s="347"/>
      <c r="P4" s="347"/>
    </row>
    <row r="5" spans="1:16" ht="25.5">
      <c r="A5" s="331"/>
      <c r="B5" s="346"/>
      <c r="C5" s="346"/>
      <c r="D5" s="53">
        <v>2014</v>
      </c>
      <c r="E5" s="53">
        <v>2015</v>
      </c>
      <c r="F5" s="53">
        <v>2014</v>
      </c>
      <c r="G5" s="53">
        <v>2015</v>
      </c>
      <c r="H5" s="53">
        <v>2014</v>
      </c>
      <c r="I5" s="53">
        <v>2015</v>
      </c>
      <c r="J5" s="53">
        <v>2014</v>
      </c>
      <c r="K5" s="53">
        <v>2015</v>
      </c>
      <c r="L5" s="53">
        <v>2014</v>
      </c>
      <c r="M5" s="54">
        <v>2015</v>
      </c>
      <c r="N5" s="53">
        <v>2014</v>
      </c>
      <c r="O5" s="55">
        <v>2015</v>
      </c>
      <c r="P5" s="56" t="s">
        <v>96</v>
      </c>
    </row>
    <row r="6" spans="1:16" ht="33.75">
      <c r="A6" s="352">
        <v>1</v>
      </c>
      <c r="B6" s="354" t="s">
        <v>97</v>
      </c>
      <c r="C6" s="57" t="s">
        <v>98</v>
      </c>
      <c r="D6" s="58">
        <v>0</v>
      </c>
      <c r="E6" s="58">
        <v>0</v>
      </c>
      <c r="F6" s="58">
        <v>6218</v>
      </c>
      <c r="G6" s="58">
        <v>5722.8</v>
      </c>
      <c r="H6" s="58">
        <v>860</v>
      </c>
      <c r="I6" s="58">
        <v>279.3</v>
      </c>
      <c r="J6" s="58">
        <v>0</v>
      </c>
      <c r="K6" s="58">
        <v>1349</v>
      </c>
      <c r="L6" s="58">
        <v>5305.3</v>
      </c>
      <c r="M6" s="59">
        <v>4949.2</v>
      </c>
      <c r="N6" s="58">
        <f>SUM(D6+F6+H6+J6+L6)</f>
        <v>12383.3</v>
      </c>
      <c r="O6" s="58">
        <f>SUM(E6+G6+I6+K6+M6)</f>
        <v>12300.3</v>
      </c>
      <c r="P6" s="58">
        <f>O6/N6*100</f>
        <v>99.329742475753633</v>
      </c>
    </row>
    <row r="7" spans="1:16" ht="22.5">
      <c r="A7" s="353"/>
      <c r="B7" s="355"/>
      <c r="C7" s="60" t="s">
        <v>99</v>
      </c>
      <c r="D7" s="61">
        <v>0.2</v>
      </c>
      <c r="E7" s="61">
        <v>7.4999999999999997E-2</v>
      </c>
      <c r="F7" s="61">
        <v>72433.899999999994</v>
      </c>
      <c r="G7" s="61">
        <v>68957.600000000006</v>
      </c>
      <c r="H7" s="61">
        <v>5943</v>
      </c>
      <c r="I7" s="61">
        <v>9010.5</v>
      </c>
      <c r="J7" s="61">
        <v>0</v>
      </c>
      <c r="K7" s="61">
        <v>1220</v>
      </c>
      <c r="L7" s="61">
        <v>42619.4</v>
      </c>
      <c r="M7" s="62">
        <v>37580.1</v>
      </c>
      <c r="N7" s="61">
        <f t="shared" ref="N7:N13" si="0">SUM(D7+F7+H7+J7+L7)</f>
        <v>120996.5</v>
      </c>
      <c r="O7" s="61">
        <f t="shared" ref="O7:O13" si="1">SUM(E7+G7+I7+K7+M7)</f>
        <v>116768.27499999999</v>
      </c>
      <c r="P7" s="61">
        <f t="shared" ref="P7:P13" si="2">O7/N7*100</f>
        <v>96.505498092920035</v>
      </c>
    </row>
    <row r="8" spans="1:16" ht="22.5">
      <c r="A8" s="353">
        <v>2</v>
      </c>
      <c r="B8" s="355" t="s">
        <v>100</v>
      </c>
      <c r="C8" s="60" t="s">
        <v>101</v>
      </c>
      <c r="D8" s="61">
        <v>0</v>
      </c>
      <c r="E8" s="61">
        <v>0</v>
      </c>
      <c r="F8" s="61">
        <v>5103.2</v>
      </c>
      <c r="G8" s="61">
        <v>3978.5</v>
      </c>
      <c r="H8" s="61">
        <v>1424.1</v>
      </c>
      <c r="I8" s="61">
        <v>1294.8</v>
      </c>
      <c r="J8" s="61">
        <v>0</v>
      </c>
      <c r="K8" s="61">
        <v>75.5</v>
      </c>
      <c r="L8" s="61">
        <v>1877.4</v>
      </c>
      <c r="M8" s="62">
        <v>1770</v>
      </c>
      <c r="N8" s="61">
        <f t="shared" si="0"/>
        <v>8404.6999999999989</v>
      </c>
      <c r="O8" s="61">
        <f t="shared" si="1"/>
        <v>7118.8</v>
      </c>
      <c r="P8" s="61">
        <f t="shared" si="2"/>
        <v>84.700227253798488</v>
      </c>
    </row>
    <row r="9" spans="1:16" ht="22.5">
      <c r="A9" s="353"/>
      <c r="B9" s="355"/>
      <c r="C9" s="60" t="s">
        <v>102</v>
      </c>
      <c r="D9" s="61">
        <v>0.3</v>
      </c>
      <c r="E9" s="61">
        <v>0.33</v>
      </c>
      <c r="F9" s="61">
        <v>74156</v>
      </c>
      <c r="G9" s="61">
        <v>71263.5</v>
      </c>
      <c r="H9" s="61">
        <v>5385</v>
      </c>
      <c r="I9" s="61">
        <v>8909</v>
      </c>
      <c r="J9" s="61">
        <v>0</v>
      </c>
      <c r="K9" s="61">
        <v>2517.9</v>
      </c>
      <c r="L9" s="61">
        <v>45563.1</v>
      </c>
      <c r="M9" s="62">
        <v>40197.699999999997</v>
      </c>
      <c r="N9" s="61">
        <f t="shared" si="0"/>
        <v>125104.4</v>
      </c>
      <c r="O9" s="61">
        <f t="shared" si="1"/>
        <v>122888.43</v>
      </c>
      <c r="P9" s="61">
        <f t="shared" si="2"/>
        <v>98.228703386931244</v>
      </c>
    </row>
    <row r="10" spans="1:16">
      <c r="A10" s="63">
        <v>3</v>
      </c>
      <c r="B10" s="350" t="s">
        <v>103</v>
      </c>
      <c r="C10" s="350"/>
      <c r="D10" s="61">
        <v>0</v>
      </c>
      <c r="E10" s="61">
        <v>0</v>
      </c>
      <c r="F10" s="61">
        <v>39285.300000000003</v>
      </c>
      <c r="G10" s="61">
        <v>46502.9</v>
      </c>
      <c r="H10" s="61">
        <v>6072.6</v>
      </c>
      <c r="I10" s="61">
        <v>6123.7</v>
      </c>
      <c r="J10" s="61">
        <v>0</v>
      </c>
      <c r="K10" s="61">
        <v>1386.2</v>
      </c>
      <c r="L10" s="61">
        <v>13826.8</v>
      </c>
      <c r="M10" s="62">
        <v>16247.1</v>
      </c>
      <c r="N10" s="61">
        <f t="shared" si="0"/>
        <v>59184.7</v>
      </c>
      <c r="O10" s="61">
        <f t="shared" si="1"/>
        <v>70259.899999999994</v>
      </c>
      <c r="P10" s="61">
        <f t="shared" si="2"/>
        <v>118.7129443927231</v>
      </c>
    </row>
    <row r="11" spans="1:16">
      <c r="A11" s="63"/>
      <c r="B11" s="350" t="s">
        <v>104</v>
      </c>
      <c r="C11" s="350"/>
      <c r="D11" s="61">
        <v>0</v>
      </c>
      <c r="E11" s="61">
        <v>0</v>
      </c>
      <c r="F11" s="61">
        <v>55.9</v>
      </c>
      <c r="G11" s="61">
        <v>88.6</v>
      </c>
      <c r="H11" s="61">
        <v>12.5</v>
      </c>
      <c r="I11" s="61">
        <v>137.4</v>
      </c>
      <c r="J11" s="61">
        <v>0</v>
      </c>
      <c r="K11" s="61">
        <v>0</v>
      </c>
      <c r="L11" s="61">
        <v>14.6</v>
      </c>
      <c r="M11" s="62">
        <v>77.599999999999994</v>
      </c>
      <c r="N11" s="61">
        <f t="shared" si="0"/>
        <v>83</v>
      </c>
      <c r="O11" s="61">
        <f t="shared" si="1"/>
        <v>303.60000000000002</v>
      </c>
      <c r="P11" s="61">
        <f t="shared" si="2"/>
        <v>365.7831325301205</v>
      </c>
    </row>
    <row r="12" spans="1:16">
      <c r="A12" s="63"/>
      <c r="B12" s="350" t="s">
        <v>105</v>
      </c>
      <c r="C12" s="350"/>
      <c r="D12" s="61">
        <v>0</v>
      </c>
      <c r="E12" s="61">
        <v>0</v>
      </c>
      <c r="F12" s="61">
        <v>55.1</v>
      </c>
      <c r="G12" s="61">
        <v>90.6</v>
      </c>
      <c r="H12" s="61">
        <v>10.1</v>
      </c>
      <c r="I12" s="61">
        <v>3.2</v>
      </c>
      <c r="J12" s="61">
        <v>0</v>
      </c>
      <c r="K12" s="61">
        <v>0</v>
      </c>
      <c r="L12" s="61">
        <v>27.3</v>
      </c>
      <c r="M12" s="62">
        <v>17.8</v>
      </c>
      <c r="N12" s="61">
        <f t="shared" si="0"/>
        <v>92.5</v>
      </c>
      <c r="O12" s="61">
        <f t="shared" si="1"/>
        <v>111.6</v>
      </c>
      <c r="P12" s="61">
        <f t="shared" si="2"/>
        <v>120.64864864864863</v>
      </c>
    </row>
    <row r="13" spans="1:16" ht="15.75" thickBot="1">
      <c r="A13" s="64">
        <v>4</v>
      </c>
      <c r="B13" s="351" t="s">
        <v>106</v>
      </c>
      <c r="C13" s="351"/>
      <c r="D13" s="65">
        <v>0</v>
      </c>
      <c r="E13" s="65">
        <v>0</v>
      </c>
      <c r="F13" s="65">
        <v>16512.5</v>
      </c>
      <c r="G13" s="65">
        <v>15084.1</v>
      </c>
      <c r="H13" s="65">
        <v>3179.6</v>
      </c>
      <c r="I13" s="65">
        <v>3187.8</v>
      </c>
      <c r="J13" s="65">
        <v>0</v>
      </c>
      <c r="K13" s="65">
        <v>86.3</v>
      </c>
      <c r="L13" s="65">
        <v>7519.2</v>
      </c>
      <c r="M13" s="66">
        <v>7858.6</v>
      </c>
      <c r="N13" s="65">
        <f t="shared" si="0"/>
        <v>27211.3</v>
      </c>
      <c r="O13" s="65">
        <f t="shared" si="1"/>
        <v>26216.800000000003</v>
      </c>
      <c r="P13" s="65">
        <f t="shared" si="2"/>
        <v>96.345268326026329</v>
      </c>
    </row>
  </sheetData>
  <mergeCells count="18">
    <mergeCell ref="B12:C12"/>
    <mergeCell ref="B13:C13"/>
    <mergeCell ref="A6:A7"/>
    <mergeCell ref="B6:B7"/>
    <mergeCell ref="A8:A9"/>
    <mergeCell ref="B8:B9"/>
    <mergeCell ref="B10:C10"/>
    <mergeCell ref="B11:C11"/>
    <mergeCell ref="C1:N1"/>
    <mergeCell ref="C2:N2"/>
    <mergeCell ref="A4:A5"/>
    <mergeCell ref="B4:C5"/>
    <mergeCell ref="D4:E4"/>
    <mergeCell ref="F4:G4"/>
    <mergeCell ref="H4:I4"/>
    <mergeCell ref="J4:K4"/>
    <mergeCell ref="L4:M4"/>
    <mergeCell ref="N4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N14" sqref="N14"/>
    </sheetView>
  </sheetViews>
  <sheetFormatPr defaultRowHeight="15"/>
  <sheetData>
    <row r="1" spans="1:13" ht="15.75">
      <c r="A1" s="356" t="s">
        <v>107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3">
      <c r="A2" s="49" t="s">
        <v>108</v>
      </c>
      <c r="B2" s="49"/>
      <c r="C2" s="49"/>
      <c r="D2" s="67"/>
      <c r="E2" s="67"/>
      <c r="F2" s="67"/>
      <c r="G2" s="67"/>
      <c r="H2" s="67"/>
      <c r="I2" s="67"/>
      <c r="J2" s="67"/>
      <c r="K2" s="67"/>
      <c r="L2" s="67"/>
      <c r="M2" s="52"/>
    </row>
    <row r="3" spans="1:13">
      <c r="A3" s="346" t="s">
        <v>109</v>
      </c>
      <c r="B3" s="357" t="s">
        <v>110</v>
      </c>
      <c r="C3" s="357"/>
      <c r="D3" s="357" t="s">
        <v>111</v>
      </c>
      <c r="E3" s="357"/>
      <c r="F3" s="357" t="s">
        <v>112</v>
      </c>
      <c r="G3" s="357"/>
      <c r="H3" s="358" t="s">
        <v>113</v>
      </c>
      <c r="I3" s="359"/>
      <c r="J3" s="357" t="s">
        <v>114</v>
      </c>
      <c r="K3" s="357"/>
      <c r="L3" s="357" t="s">
        <v>115</v>
      </c>
      <c r="M3" s="357"/>
    </row>
    <row r="4" spans="1:13">
      <c r="A4" s="331"/>
      <c r="B4" s="68">
        <v>2014</v>
      </c>
      <c r="C4" s="68">
        <v>2015</v>
      </c>
      <c r="D4" s="68">
        <v>2014</v>
      </c>
      <c r="E4" s="68">
        <v>2015</v>
      </c>
      <c r="F4" s="68">
        <v>2014</v>
      </c>
      <c r="G4" s="68">
        <v>2015</v>
      </c>
      <c r="H4" s="68">
        <v>2014</v>
      </c>
      <c r="I4" s="68">
        <v>2015</v>
      </c>
      <c r="J4" s="68">
        <v>2014</v>
      </c>
      <c r="K4" s="68">
        <v>2015</v>
      </c>
      <c r="L4" s="68">
        <v>2014</v>
      </c>
      <c r="M4" s="68">
        <v>2015</v>
      </c>
    </row>
    <row r="5" spans="1:13">
      <c r="A5" s="69" t="s">
        <v>48</v>
      </c>
      <c r="B5" s="70">
        <v>1</v>
      </c>
      <c r="C5" s="70">
        <v>2</v>
      </c>
      <c r="D5" s="70">
        <v>1</v>
      </c>
      <c r="E5" s="70">
        <v>2</v>
      </c>
      <c r="F5" s="71">
        <v>7</v>
      </c>
      <c r="G5" s="71">
        <v>6</v>
      </c>
      <c r="H5" s="71">
        <v>2</v>
      </c>
      <c r="I5" s="71">
        <v>3</v>
      </c>
      <c r="J5" s="72">
        <v>0</v>
      </c>
      <c r="K5" s="72">
        <v>0</v>
      </c>
      <c r="L5" s="72">
        <v>1</v>
      </c>
      <c r="M5" s="72">
        <v>0</v>
      </c>
    </row>
    <row r="6" spans="1:13">
      <c r="A6" s="73" t="s">
        <v>116</v>
      </c>
      <c r="B6" s="74">
        <v>3</v>
      </c>
      <c r="C6" s="74">
        <v>1</v>
      </c>
      <c r="D6" s="74">
        <v>3</v>
      </c>
      <c r="E6" s="74">
        <v>1</v>
      </c>
      <c r="F6" s="75">
        <v>7</v>
      </c>
      <c r="G6" s="75">
        <v>3</v>
      </c>
      <c r="H6" s="75">
        <v>0</v>
      </c>
      <c r="I6" s="75">
        <v>1</v>
      </c>
      <c r="J6" s="75">
        <v>0</v>
      </c>
      <c r="K6" s="75">
        <v>0</v>
      </c>
      <c r="L6" s="75">
        <v>0</v>
      </c>
      <c r="M6" s="75">
        <v>0</v>
      </c>
    </row>
    <row r="7" spans="1:13">
      <c r="A7" s="73" t="s">
        <v>50</v>
      </c>
      <c r="B7" s="74">
        <v>18</v>
      </c>
      <c r="C7" s="74">
        <v>12</v>
      </c>
      <c r="D7" s="74">
        <v>18</v>
      </c>
      <c r="E7" s="74">
        <v>12</v>
      </c>
      <c r="F7" s="75">
        <v>6</v>
      </c>
      <c r="G7" s="75">
        <v>6</v>
      </c>
      <c r="H7" s="75">
        <v>1</v>
      </c>
      <c r="I7" s="75">
        <v>3</v>
      </c>
      <c r="J7" s="75">
        <v>0</v>
      </c>
      <c r="K7" s="75">
        <v>0</v>
      </c>
      <c r="L7" s="75">
        <v>0</v>
      </c>
      <c r="M7" s="75">
        <v>0</v>
      </c>
    </row>
    <row r="8" spans="1:13">
      <c r="A8" s="73" t="s">
        <v>51</v>
      </c>
      <c r="B8" s="74">
        <v>0</v>
      </c>
      <c r="C8" s="74">
        <v>0</v>
      </c>
      <c r="D8" s="74">
        <v>0</v>
      </c>
      <c r="E8" s="74">
        <v>0</v>
      </c>
      <c r="F8" s="75">
        <v>3</v>
      </c>
      <c r="G8" s="75">
        <v>3</v>
      </c>
      <c r="H8" s="75">
        <v>1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</row>
    <row r="9" spans="1:13">
      <c r="A9" s="73" t="s">
        <v>52</v>
      </c>
      <c r="B9" s="74">
        <v>1</v>
      </c>
      <c r="C9" s="74">
        <v>0</v>
      </c>
      <c r="D9" s="74">
        <v>1</v>
      </c>
      <c r="E9" s="74">
        <v>0</v>
      </c>
      <c r="F9" s="75">
        <v>1</v>
      </c>
      <c r="G9" s="75">
        <v>3</v>
      </c>
      <c r="H9" s="75">
        <v>0</v>
      </c>
      <c r="I9" s="75">
        <v>1</v>
      </c>
      <c r="J9" s="75">
        <v>0</v>
      </c>
      <c r="K9" s="75">
        <v>0</v>
      </c>
      <c r="L9" s="75">
        <v>0</v>
      </c>
      <c r="M9" s="75">
        <v>0</v>
      </c>
    </row>
    <row r="10" spans="1:13">
      <c r="A10" s="73" t="s">
        <v>53</v>
      </c>
      <c r="B10" s="74">
        <v>1</v>
      </c>
      <c r="C10" s="74">
        <v>2</v>
      </c>
      <c r="D10" s="74">
        <v>1</v>
      </c>
      <c r="E10" s="74">
        <v>2</v>
      </c>
      <c r="F10" s="75">
        <v>3</v>
      </c>
      <c r="G10" s="75">
        <v>3</v>
      </c>
      <c r="H10" s="75">
        <v>1</v>
      </c>
      <c r="I10" s="75">
        <v>0</v>
      </c>
      <c r="J10" s="75">
        <v>0</v>
      </c>
      <c r="K10" s="75">
        <v>0</v>
      </c>
      <c r="L10" s="75">
        <v>1</v>
      </c>
      <c r="M10" s="75">
        <v>0</v>
      </c>
    </row>
    <row r="11" spans="1:13">
      <c r="A11" s="73" t="s">
        <v>54</v>
      </c>
      <c r="B11" s="74">
        <v>1</v>
      </c>
      <c r="C11" s="74">
        <v>0</v>
      </c>
      <c r="D11" s="74">
        <v>1</v>
      </c>
      <c r="E11" s="74">
        <v>0</v>
      </c>
      <c r="F11" s="75">
        <v>2</v>
      </c>
      <c r="G11" s="75">
        <v>7</v>
      </c>
      <c r="H11" s="75">
        <v>0</v>
      </c>
      <c r="I11" s="75">
        <v>1</v>
      </c>
      <c r="J11" s="75">
        <v>0</v>
      </c>
      <c r="K11" s="75">
        <v>0</v>
      </c>
      <c r="L11" s="75">
        <v>0</v>
      </c>
      <c r="M11" s="75">
        <v>0</v>
      </c>
    </row>
    <row r="12" spans="1:13">
      <c r="A12" s="73" t="s">
        <v>55</v>
      </c>
      <c r="B12" s="74">
        <v>3</v>
      </c>
      <c r="C12" s="74">
        <v>6</v>
      </c>
      <c r="D12" s="74">
        <v>3</v>
      </c>
      <c r="E12" s="74">
        <v>6</v>
      </c>
      <c r="F12" s="75">
        <v>3</v>
      </c>
      <c r="G12" s="75">
        <v>2</v>
      </c>
      <c r="H12" s="75">
        <v>1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</row>
    <row r="13" spans="1:13">
      <c r="A13" s="73" t="s">
        <v>56</v>
      </c>
      <c r="B13" s="74">
        <v>0</v>
      </c>
      <c r="C13" s="74">
        <v>0</v>
      </c>
      <c r="D13" s="74">
        <v>0</v>
      </c>
      <c r="E13" s="74">
        <v>0</v>
      </c>
      <c r="F13" s="75">
        <v>5</v>
      </c>
      <c r="G13" s="75">
        <v>4</v>
      </c>
      <c r="H13" s="75">
        <v>0</v>
      </c>
      <c r="I13" s="75">
        <v>1</v>
      </c>
      <c r="J13" s="76">
        <v>1</v>
      </c>
      <c r="K13" s="76">
        <v>0</v>
      </c>
      <c r="L13" s="75">
        <v>0</v>
      </c>
      <c r="M13" s="75">
        <v>1</v>
      </c>
    </row>
    <row r="14" spans="1:13">
      <c r="A14" s="73" t="s">
        <v>57</v>
      </c>
      <c r="B14" s="74">
        <v>1</v>
      </c>
      <c r="C14" s="74">
        <v>1</v>
      </c>
      <c r="D14" s="74">
        <v>1</v>
      </c>
      <c r="E14" s="74">
        <v>1</v>
      </c>
      <c r="F14" s="75">
        <v>2</v>
      </c>
      <c r="G14" s="75">
        <v>3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</row>
    <row r="15" spans="1:13">
      <c r="A15" s="73" t="s">
        <v>58</v>
      </c>
      <c r="B15" s="74">
        <v>10</v>
      </c>
      <c r="C15" s="74">
        <v>3</v>
      </c>
      <c r="D15" s="74">
        <v>10</v>
      </c>
      <c r="E15" s="74">
        <v>3</v>
      </c>
      <c r="F15" s="75">
        <v>6</v>
      </c>
      <c r="G15" s="75">
        <v>9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</row>
    <row r="16" spans="1:13">
      <c r="A16" s="73" t="s">
        <v>59</v>
      </c>
      <c r="B16" s="74">
        <v>3</v>
      </c>
      <c r="C16" s="74">
        <v>5</v>
      </c>
      <c r="D16" s="74">
        <v>3</v>
      </c>
      <c r="E16" s="74">
        <v>5</v>
      </c>
      <c r="F16" s="75">
        <v>4</v>
      </c>
      <c r="G16" s="75">
        <v>4</v>
      </c>
      <c r="H16" s="75">
        <v>2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</row>
    <row r="17" spans="1:13">
      <c r="A17" s="73" t="s">
        <v>60</v>
      </c>
      <c r="B17" s="74">
        <v>13</v>
      </c>
      <c r="C17" s="74">
        <v>26</v>
      </c>
      <c r="D17" s="74">
        <v>13</v>
      </c>
      <c r="E17" s="74">
        <v>25</v>
      </c>
      <c r="F17" s="75">
        <v>14</v>
      </c>
      <c r="G17" s="75">
        <v>11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</row>
    <row r="18" spans="1:13">
      <c r="A18" s="73" t="s">
        <v>61</v>
      </c>
      <c r="B18" s="74">
        <v>345</v>
      </c>
      <c r="C18" s="74">
        <v>307</v>
      </c>
      <c r="D18" s="74">
        <v>344</v>
      </c>
      <c r="E18" s="74">
        <v>310</v>
      </c>
      <c r="F18" s="75">
        <v>44</v>
      </c>
      <c r="G18" s="75">
        <v>41</v>
      </c>
      <c r="H18" s="75">
        <v>12</v>
      </c>
      <c r="I18" s="75">
        <v>10</v>
      </c>
      <c r="J18" s="75">
        <v>6</v>
      </c>
      <c r="K18" s="75">
        <v>3</v>
      </c>
      <c r="L18" s="75">
        <v>0</v>
      </c>
      <c r="M18" s="75">
        <v>0</v>
      </c>
    </row>
    <row r="19" spans="1:13">
      <c r="A19" s="77" t="s">
        <v>62</v>
      </c>
      <c r="B19" s="78">
        <v>6</v>
      </c>
      <c r="C19" s="78">
        <v>6</v>
      </c>
      <c r="D19" s="78">
        <v>6</v>
      </c>
      <c r="E19" s="78">
        <v>6</v>
      </c>
      <c r="F19" s="78">
        <v>6</v>
      </c>
      <c r="G19" s="78">
        <v>9</v>
      </c>
      <c r="H19" s="78">
        <v>1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</row>
    <row r="20" spans="1:13">
      <c r="A20" s="79" t="s">
        <v>64</v>
      </c>
      <c r="B20" s="80">
        <f>SUM(B5:B19)</f>
        <v>406</v>
      </c>
      <c r="C20" s="81">
        <f t="shared" ref="C20:M20" si="0">SUM(C5:C19)</f>
        <v>371</v>
      </c>
      <c r="D20" s="81">
        <f t="shared" si="0"/>
        <v>405</v>
      </c>
      <c r="E20" s="81">
        <f t="shared" si="0"/>
        <v>373</v>
      </c>
      <c r="F20" s="82">
        <f>SUM(F5:F19)</f>
        <v>113</v>
      </c>
      <c r="G20" s="81">
        <f t="shared" si="0"/>
        <v>114</v>
      </c>
      <c r="H20" s="81">
        <f t="shared" si="0"/>
        <v>21</v>
      </c>
      <c r="I20" s="81">
        <f t="shared" si="0"/>
        <v>20</v>
      </c>
      <c r="J20" s="81">
        <f t="shared" si="0"/>
        <v>7</v>
      </c>
      <c r="K20" s="81">
        <f t="shared" si="0"/>
        <v>3</v>
      </c>
      <c r="L20" s="81">
        <f t="shared" si="0"/>
        <v>2</v>
      </c>
      <c r="M20" s="78">
        <f t="shared" si="0"/>
        <v>1</v>
      </c>
    </row>
  </sheetData>
  <mergeCells count="8">
    <mergeCell ref="A1:M1"/>
    <mergeCell ref="A3:A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L29" sqref="L29"/>
    </sheetView>
  </sheetViews>
  <sheetFormatPr defaultRowHeight="15"/>
  <sheetData>
    <row r="1" spans="1:15">
      <c r="A1" s="362" t="s">
        <v>117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>
      <c r="A2" s="83"/>
      <c r="B2" s="84"/>
      <c r="C2" s="84"/>
      <c r="D2" s="84"/>
      <c r="E2" s="84"/>
      <c r="F2" s="84"/>
      <c r="G2" s="85"/>
      <c r="H2" s="84"/>
      <c r="I2" s="84"/>
      <c r="J2" s="84"/>
      <c r="K2" s="84"/>
      <c r="L2" s="363" t="s">
        <v>108</v>
      </c>
      <c r="M2" s="363"/>
      <c r="N2" s="84"/>
      <c r="O2" s="84"/>
    </row>
    <row r="3" spans="1:15">
      <c r="A3" s="86"/>
      <c r="B3" s="364" t="s">
        <v>118</v>
      </c>
      <c r="C3" s="365"/>
      <c r="D3" s="87"/>
      <c r="E3" s="88"/>
      <c r="F3" s="89" t="s">
        <v>119</v>
      </c>
      <c r="G3" s="89"/>
      <c r="H3" s="90" t="s">
        <v>120</v>
      </c>
      <c r="I3" s="91"/>
      <c r="J3" s="91"/>
      <c r="K3" s="91"/>
      <c r="L3" s="91"/>
      <c r="M3" s="91"/>
      <c r="N3" s="89"/>
      <c r="O3" s="88"/>
    </row>
    <row r="4" spans="1:15">
      <c r="A4" s="92" t="s">
        <v>45</v>
      </c>
      <c r="B4" s="366" t="s">
        <v>121</v>
      </c>
      <c r="C4" s="367"/>
      <c r="D4" s="366" t="s">
        <v>122</v>
      </c>
      <c r="E4" s="368"/>
      <c r="F4" s="93" t="s">
        <v>123</v>
      </c>
      <c r="G4" s="94"/>
      <c r="H4" s="364" t="s">
        <v>124</v>
      </c>
      <c r="I4" s="365"/>
      <c r="J4" s="364" t="s">
        <v>125</v>
      </c>
      <c r="K4" s="365"/>
      <c r="L4" s="364" t="s">
        <v>126</v>
      </c>
      <c r="M4" s="365"/>
      <c r="N4" s="369" t="s">
        <v>127</v>
      </c>
      <c r="O4" s="370"/>
    </row>
    <row r="5" spans="1:15">
      <c r="A5" s="92"/>
      <c r="B5" s="360" t="s">
        <v>128</v>
      </c>
      <c r="C5" s="361"/>
      <c r="D5" s="95"/>
      <c r="E5" s="96"/>
      <c r="F5" s="97" t="s">
        <v>129</v>
      </c>
      <c r="G5" s="96"/>
      <c r="H5" s="360"/>
      <c r="I5" s="361"/>
      <c r="J5" s="360" t="s">
        <v>130</v>
      </c>
      <c r="K5" s="361"/>
      <c r="L5" s="360"/>
      <c r="M5" s="361"/>
      <c r="N5" s="371"/>
      <c r="O5" s="372"/>
    </row>
    <row r="6" spans="1:15">
      <c r="A6" s="98"/>
      <c r="B6" s="98">
        <v>2014</v>
      </c>
      <c r="C6" s="98">
        <v>2015</v>
      </c>
      <c r="D6" s="99">
        <v>2014</v>
      </c>
      <c r="E6" s="98">
        <v>2015</v>
      </c>
      <c r="F6" s="98">
        <v>2014</v>
      </c>
      <c r="G6" s="98">
        <v>2015</v>
      </c>
      <c r="H6" s="98">
        <v>2014</v>
      </c>
      <c r="I6" s="98">
        <v>2015</v>
      </c>
      <c r="J6" s="98">
        <v>2014</v>
      </c>
      <c r="K6" s="98">
        <v>2015</v>
      </c>
      <c r="L6" s="98">
        <v>2014</v>
      </c>
      <c r="M6" s="98">
        <v>2015</v>
      </c>
      <c r="N6" s="98">
        <v>2014</v>
      </c>
      <c r="O6" s="98">
        <v>2015</v>
      </c>
    </row>
    <row r="7" spans="1:15">
      <c r="A7" s="100" t="s">
        <v>131</v>
      </c>
      <c r="B7" s="101">
        <v>109</v>
      </c>
      <c r="C7" s="101">
        <v>80</v>
      </c>
      <c r="D7" s="102">
        <v>1080</v>
      </c>
      <c r="E7" s="102">
        <v>472</v>
      </c>
      <c r="F7" s="102">
        <v>6</v>
      </c>
      <c r="G7" s="102">
        <v>3</v>
      </c>
      <c r="H7" s="102">
        <v>0</v>
      </c>
      <c r="I7" s="102">
        <v>0</v>
      </c>
      <c r="J7" s="102">
        <v>0</v>
      </c>
      <c r="K7" s="102">
        <v>0</v>
      </c>
      <c r="L7" s="102">
        <v>3</v>
      </c>
      <c r="M7" s="102">
        <v>0</v>
      </c>
      <c r="N7" s="102">
        <v>1</v>
      </c>
      <c r="O7" s="102">
        <v>2</v>
      </c>
    </row>
    <row r="8" spans="1:15">
      <c r="A8" s="103" t="s">
        <v>132</v>
      </c>
      <c r="B8" s="104">
        <v>131</v>
      </c>
      <c r="C8" s="104">
        <v>84</v>
      </c>
      <c r="D8" s="104">
        <v>1430</v>
      </c>
      <c r="E8" s="104">
        <v>930</v>
      </c>
      <c r="F8" s="104">
        <v>5</v>
      </c>
      <c r="G8" s="104">
        <v>1</v>
      </c>
      <c r="H8" s="104">
        <v>1</v>
      </c>
      <c r="I8" s="104">
        <v>1</v>
      </c>
      <c r="J8" s="104">
        <v>0</v>
      </c>
      <c r="K8" s="104">
        <v>0</v>
      </c>
      <c r="L8" s="104">
        <v>0</v>
      </c>
      <c r="M8" s="104">
        <v>0</v>
      </c>
      <c r="N8" s="104">
        <v>1</v>
      </c>
      <c r="O8" s="104">
        <v>0</v>
      </c>
    </row>
    <row r="9" spans="1:15">
      <c r="A9" s="103" t="s">
        <v>133</v>
      </c>
      <c r="B9" s="104">
        <v>122</v>
      </c>
      <c r="C9" s="104">
        <v>105</v>
      </c>
      <c r="D9" s="104">
        <v>1587</v>
      </c>
      <c r="E9" s="104">
        <v>1710</v>
      </c>
      <c r="F9" s="104">
        <v>0</v>
      </c>
      <c r="G9" s="104">
        <v>2</v>
      </c>
      <c r="H9" s="104">
        <v>0</v>
      </c>
      <c r="I9" s="104">
        <v>1</v>
      </c>
      <c r="J9" s="104">
        <v>0</v>
      </c>
      <c r="K9" s="104">
        <v>1</v>
      </c>
      <c r="L9" s="104">
        <v>0</v>
      </c>
      <c r="M9" s="104">
        <v>0</v>
      </c>
      <c r="N9" s="104">
        <v>0</v>
      </c>
      <c r="O9" s="104">
        <v>0</v>
      </c>
    </row>
    <row r="10" spans="1:15">
      <c r="A10" s="103" t="s">
        <v>134</v>
      </c>
      <c r="B10" s="104">
        <v>83</v>
      </c>
      <c r="C10" s="104">
        <v>61</v>
      </c>
      <c r="D10" s="104">
        <v>674</v>
      </c>
      <c r="E10" s="104">
        <v>489</v>
      </c>
      <c r="F10" s="104">
        <v>12</v>
      </c>
      <c r="G10" s="104">
        <v>1</v>
      </c>
      <c r="H10" s="104">
        <v>0</v>
      </c>
      <c r="I10" s="104">
        <v>0</v>
      </c>
      <c r="J10" s="104">
        <v>0</v>
      </c>
      <c r="K10" s="104">
        <v>0</v>
      </c>
      <c r="L10" s="104">
        <v>0</v>
      </c>
      <c r="M10" s="104">
        <v>1</v>
      </c>
      <c r="N10" s="104">
        <v>1</v>
      </c>
      <c r="O10" s="104">
        <v>0</v>
      </c>
    </row>
    <row r="11" spans="1:15">
      <c r="A11" s="103" t="s">
        <v>135</v>
      </c>
      <c r="B11" s="104">
        <v>86</v>
      </c>
      <c r="C11" s="104">
        <v>47</v>
      </c>
      <c r="D11" s="104">
        <v>959</v>
      </c>
      <c r="E11" s="104">
        <v>950</v>
      </c>
      <c r="F11" s="104">
        <v>2</v>
      </c>
      <c r="G11" s="104">
        <v>0</v>
      </c>
      <c r="H11" s="104">
        <v>1</v>
      </c>
      <c r="I11" s="104">
        <v>0</v>
      </c>
      <c r="J11" s="104">
        <v>0</v>
      </c>
      <c r="K11" s="104">
        <v>0</v>
      </c>
      <c r="L11" s="104">
        <v>0</v>
      </c>
      <c r="M11" s="104">
        <v>0</v>
      </c>
      <c r="N11" s="104">
        <v>0</v>
      </c>
      <c r="O11" s="104">
        <v>0</v>
      </c>
    </row>
    <row r="12" spans="1:15">
      <c r="A12" s="103" t="s">
        <v>136</v>
      </c>
      <c r="B12" s="104">
        <v>118</v>
      </c>
      <c r="C12" s="104">
        <v>77</v>
      </c>
      <c r="D12" s="104">
        <v>2448</v>
      </c>
      <c r="E12" s="104">
        <v>2525</v>
      </c>
      <c r="F12" s="104">
        <v>4</v>
      </c>
      <c r="G12" s="104">
        <v>3</v>
      </c>
      <c r="H12" s="104">
        <v>0</v>
      </c>
      <c r="I12" s="104">
        <v>0</v>
      </c>
      <c r="J12" s="104">
        <v>0</v>
      </c>
      <c r="K12" s="104">
        <v>0</v>
      </c>
      <c r="L12" s="104">
        <v>2</v>
      </c>
      <c r="M12" s="104">
        <v>1</v>
      </c>
      <c r="N12" s="104">
        <v>0</v>
      </c>
      <c r="O12" s="104">
        <v>0</v>
      </c>
    </row>
    <row r="13" spans="1:15">
      <c r="A13" s="103" t="s">
        <v>137</v>
      </c>
      <c r="B13" s="104">
        <v>94</v>
      </c>
      <c r="C13" s="104">
        <v>36</v>
      </c>
      <c r="D13" s="104">
        <v>1779</v>
      </c>
      <c r="E13" s="104">
        <v>1036</v>
      </c>
      <c r="F13" s="104">
        <v>8</v>
      </c>
      <c r="G13" s="104">
        <v>9</v>
      </c>
      <c r="H13" s="104">
        <v>1</v>
      </c>
      <c r="I13" s="104">
        <v>1</v>
      </c>
      <c r="J13" s="104">
        <v>1</v>
      </c>
      <c r="K13" s="104">
        <v>0</v>
      </c>
      <c r="L13" s="104">
        <v>2</v>
      </c>
      <c r="M13" s="104">
        <v>2</v>
      </c>
      <c r="N13" s="104">
        <v>2</v>
      </c>
      <c r="O13" s="104">
        <v>3</v>
      </c>
    </row>
    <row r="14" spans="1:15">
      <c r="A14" s="103" t="s">
        <v>138</v>
      </c>
      <c r="B14" s="104">
        <v>76</v>
      </c>
      <c r="C14" s="104">
        <v>57</v>
      </c>
      <c r="D14" s="104">
        <v>1868</v>
      </c>
      <c r="E14" s="104">
        <v>1543</v>
      </c>
      <c r="F14" s="104">
        <v>4</v>
      </c>
      <c r="G14" s="104">
        <v>5</v>
      </c>
      <c r="H14" s="104">
        <v>1</v>
      </c>
      <c r="I14" s="104">
        <v>0</v>
      </c>
      <c r="J14" s="104">
        <v>0</v>
      </c>
      <c r="K14" s="104">
        <v>0</v>
      </c>
      <c r="L14" s="104">
        <v>2</v>
      </c>
      <c r="M14" s="104">
        <v>0</v>
      </c>
      <c r="N14" s="104">
        <v>0</v>
      </c>
      <c r="O14" s="104">
        <v>1</v>
      </c>
    </row>
    <row r="15" spans="1:15">
      <c r="A15" s="103" t="s">
        <v>139</v>
      </c>
      <c r="B15" s="104">
        <v>109</v>
      </c>
      <c r="C15" s="104">
        <v>56</v>
      </c>
      <c r="D15" s="104">
        <v>957</v>
      </c>
      <c r="E15" s="104">
        <v>973</v>
      </c>
      <c r="F15" s="104">
        <v>4</v>
      </c>
      <c r="G15" s="104">
        <v>8</v>
      </c>
      <c r="H15" s="104">
        <v>0</v>
      </c>
      <c r="I15" s="104">
        <v>0</v>
      </c>
      <c r="J15" s="104">
        <v>0</v>
      </c>
      <c r="K15" s="104">
        <v>0</v>
      </c>
      <c r="L15" s="104">
        <v>1</v>
      </c>
      <c r="M15" s="104">
        <v>2</v>
      </c>
      <c r="N15" s="104">
        <v>2</v>
      </c>
      <c r="O15" s="104">
        <v>2</v>
      </c>
    </row>
    <row r="16" spans="1:15">
      <c r="A16" s="103" t="s">
        <v>140</v>
      </c>
      <c r="B16" s="104">
        <v>87</v>
      </c>
      <c r="C16" s="104">
        <v>74</v>
      </c>
      <c r="D16" s="104">
        <v>1473</v>
      </c>
      <c r="E16" s="104">
        <v>1570</v>
      </c>
      <c r="F16" s="104">
        <v>4</v>
      </c>
      <c r="G16" s="104">
        <v>7</v>
      </c>
      <c r="H16" s="104">
        <v>0</v>
      </c>
      <c r="I16" s="104">
        <v>0</v>
      </c>
      <c r="J16" s="104">
        <v>0</v>
      </c>
      <c r="K16" s="104">
        <v>0</v>
      </c>
      <c r="L16" s="104">
        <v>1</v>
      </c>
      <c r="M16" s="104">
        <v>2</v>
      </c>
      <c r="N16" s="104">
        <v>2</v>
      </c>
      <c r="O16" s="104">
        <v>3</v>
      </c>
    </row>
    <row r="17" spans="1:15">
      <c r="A17" s="103" t="s">
        <v>141</v>
      </c>
      <c r="B17" s="104">
        <v>97</v>
      </c>
      <c r="C17" s="104">
        <v>80</v>
      </c>
      <c r="D17" s="104">
        <v>2838</v>
      </c>
      <c r="E17" s="104">
        <v>1353</v>
      </c>
      <c r="F17" s="104">
        <v>2</v>
      </c>
      <c r="G17" s="104">
        <v>4</v>
      </c>
      <c r="H17" s="104">
        <v>1</v>
      </c>
      <c r="I17" s="104">
        <v>0</v>
      </c>
      <c r="J17" s="104">
        <v>0</v>
      </c>
      <c r="K17" s="104">
        <v>0</v>
      </c>
      <c r="L17" s="104">
        <v>1</v>
      </c>
      <c r="M17" s="104">
        <v>2</v>
      </c>
      <c r="N17" s="104">
        <v>0</v>
      </c>
      <c r="O17" s="104">
        <v>0</v>
      </c>
    </row>
    <row r="18" spans="1:15">
      <c r="A18" s="103" t="s">
        <v>142</v>
      </c>
      <c r="B18" s="104">
        <v>132</v>
      </c>
      <c r="C18" s="104">
        <v>77</v>
      </c>
      <c r="D18" s="104">
        <v>1311</v>
      </c>
      <c r="E18" s="104">
        <v>1682</v>
      </c>
      <c r="F18" s="104">
        <v>3</v>
      </c>
      <c r="G18" s="104">
        <v>4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2</v>
      </c>
      <c r="N18" s="104">
        <v>2</v>
      </c>
      <c r="O18" s="104">
        <v>0</v>
      </c>
    </row>
    <row r="19" spans="1:15">
      <c r="A19" s="103" t="s">
        <v>143</v>
      </c>
      <c r="B19" s="104">
        <v>314</v>
      </c>
      <c r="C19" s="104">
        <v>294</v>
      </c>
      <c r="D19" s="104">
        <v>5030</v>
      </c>
      <c r="E19" s="104">
        <v>5201</v>
      </c>
      <c r="F19" s="104">
        <v>6</v>
      </c>
      <c r="G19" s="104">
        <v>4</v>
      </c>
      <c r="H19" s="104">
        <v>1</v>
      </c>
      <c r="I19" s="104">
        <v>1</v>
      </c>
      <c r="J19" s="104">
        <v>0</v>
      </c>
      <c r="K19" s="104">
        <v>0</v>
      </c>
      <c r="L19" s="104">
        <v>0</v>
      </c>
      <c r="M19" s="104">
        <v>0</v>
      </c>
      <c r="N19" s="104">
        <v>3</v>
      </c>
      <c r="O19" s="104">
        <v>2</v>
      </c>
    </row>
    <row r="20" spans="1:15">
      <c r="A20" s="103" t="s">
        <v>144</v>
      </c>
      <c r="B20" s="104">
        <v>151</v>
      </c>
      <c r="C20" s="104">
        <v>109</v>
      </c>
      <c r="D20" s="104">
        <v>3019</v>
      </c>
      <c r="E20" s="104">
        <v>4981</v>
      </c>
      <c r="F20" s="104">
        <v>10</v>
      </c>
      <c r="G20" s="104">
        <v>9</v>
      </c>
      <c r="H20" s="104">
        <v>3</v>
      </c>
      <c r="I20" s="104">
        <v>3</v>
      </c>
      <c r="J20" s="104">
        <v>0</v>
      </c>
      <c r="K20" s="104">
        <v>0</v>
      </c>
      <c r="L20" s="104">
        <v>0</v>
      </c>
      <c r="M20" s="104">
        <v>0</v>
      </c>
      <c r="N20" s="104">
        <v>6</v>
      </c>
      <c r="O20" s="104">
        <v>2</v>
      </c>
    </row>
    <row r="21" spans="1:15">
      <c r="A21" s="105" t="s">
        <v>145</v>
      </c>
      <c r="B21" s="104">
        <v>2489</v>
      </c>
      <c r="C21" s="104">
        <v>2542</v>
      </c>
      <c r="D21" s="104">
        <v>52598</v>
      </c>
      <c r="E21" s="104">
        <v>51990</v>
      </c>
      <c r="F21" s="104">
        <v>122</v>
      </c>
      <c r="G21" s="104">
        <v>167</v>
      </c>
      <c r="H21" s="104">
        <v>1</v>
      </c>
      <c r="I21" s="104">
        <v>4</v>
      </c>
      <c r="J21" s="104">
        <v>2</v>
      </c>
      <c r="K21" s="104">
        <v>0</v>
      </c>
      <c r="L21" s="104">
        <v>16</v>
      </c>
      <c r="M21" s="104">
        <v>20</v>
      </c>
      <c r="N21" s="104">
        <v>25</v>
      </c>
      <c r="O21" s="104">
        <v>33</v>
      </c>
    </row>
    <row r="22" spans="1:15">
      <c r="A22" s="103" t="s">
        <v>146</v>
      </c>
      <c r="B22" s="104">
        <v>239</v>
      </c>
      <c r="C22" s="104">
        <v>212</v>
      </c>
      <c r="D22" s="104">
        <v>345</v>
      </c>
      <c r="E22" s="104">
        <v>374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</row>
    <row r="23" spans="1:15">
      <c r="A23" s="103" t="s">
        <v>147</v>
      </c>
      <c r="B23" s="104">
        <v>163</v>
      </c>
      <c r="C23" s="104">
        <v>148</v>
      </c>
      <c r="D23" s="104">
        <v>232</v>
      </c>
      <c r="E23" s="104">
        <v>219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</row>
    <row r="24" spans="1:15">
      <c r="A24" s="103" t="s">
        <v>148</v>
      </c>
      <c r="B24" s="104">
        <v>468</v>
      </c>
      <c r="C24" s="104">
        <v>230</v>
      </c>
      <c r="D24" s="104">
        <v>1192</v>
      </c>
      <c r="E24" s="104">
        <v>1282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</row>
    <row r="25" spans="1:15">
      <c r="A25" s="106" t="s">
        <v>64</v>
      </c>
      <c r="B25" s="107">
        <f t="shared" ref="B25:O25" si="0">SUM(B7:B24)</f>
        <v>5068</v>
      </c>
      <c r="C25" s="107">
        <f t="shared" si="0"/>
        <v>4369</v>
      </c>
      <c r="D25" s="107">
        <f t="shared" si="0"/>
        <v>80820</v>
      </c>
      <c r="E25" s="107">
        <f t="shared" si="0"/>
        <v>79280</v>
      </c>
      <c r="F25" s="107">
        <f t="shared" si="0"/>
        <v>192</v>
      </c>
      <c r="G25" s="107">
        <f t="shared" si="0"/>
        <v>227</v>
      </c>
      <c r="H25" s="107">
        <f t="shared" si="0"/>
        <v>10</v>
      </c>
      <c r="I25" s="107">
        <f t="shared" si="0"/>
        <v>11</v>
      </c>
      <c r="J25" s="107">
        <f t="shared" si="0"/>
        <v>3</v>
      </c>
      <c r="K25" s="107">
        <f t="shared" si="0"/>
        <v>1</v>
      </c>
      <c r="L25" s="107">
        <f t="shared" si="0"/>
        <v>28</v>
      </c>
      <c r="M25" s="107">
        <f t="shared" si="0"/>
        <v>32</v>
      </c>
      <c r="N25" s="107">
        <f t="shared" si="0"/>
        <v>45</v>
      </c>
      <c r="O25" s="107">
        <f t="shared" si="0"/>
        <v>48</v>
      </c>
    </row>
  </sheetData>
  <mergeCells count="11">
    <mergeCell ref="J5:K5"/>
    <mergeCell ref="A1:O1"/>
    <mergeCell ref="L2:M2"/>
    <mergeCell ref="B3:C3"/>
    <mergeCell ref="B4:C4"/>
    <mergeCell ref="D4:E4"/>
    <mergeCell ref="H4:I5"/>
    <mergeCell ref="J4:K4"/>
    <mergeCell ref="L4:M5"/>
    <mergeCell ref="N4:O5"/>
    <mergeCell ref="B5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L12" sqref="L12"/>
    </sheetView>
  </sheetViews>
  <sheetFormatPr defaultRowHeight="15"/>
  <sheetData>
    <row r="1" spans="1:10">
      <c r="A1" s="380" t="s">
        <v>149</v>
      </c>
      <c r="B1" s="380"/>
      <c r="C1" s="380"/>
      <c r="D1" s="380"/>
      <c r="E1" s="380"/>
      <c r="F1" s="380"/>
      <c r="G1" s="380"/>
      <c r="H1" s="380"/>
      <c r="I1" s="380"/>
      <c r="J1" s="108"/>
    </row>
    <row r="2" spans="1:10">
      <c r="A2" s="109"/>
      <c r="B2" s="110" t="s">
        <v>108</v>
      </c>
      <c r="C2" s="109"/>
      <c r="D2" s="109"/>
      <c r="E2" s="109"/>
      <c r="F2" s="109"/>
      <c r="G2" s="109"/>
      <c r="H2" s="109"/>
      <c r="I2" s="111"/>
      <c r="J2" s="108"/>
    </row>
    <row r="3" spans="1:10">
      <c r="A3" s="381"/>
      <c r="B3" s="381"/>
      <c r="C3" s="383" t="s">
        <v>150</v>
      </c>
      <c r="D3" s="384"/>
      <c r="E3" s="385" t="s">
        <v>151</v>
      </c>
      <c r="F3" s="386"/>
      <c r="G3" s="385" t="s">
        <v>152</v>
      </c>
      <c r="H3" s="386"/>
      <c r="I3" s="373" t="s">
        <v>153</v>
      </c>
      <c r="J3" s="373" t="s">
        <v>154</v>
      </c>
    </row>
    <row r="4" spans="1:10" ht="25.5">
      <c r="A4" s="382"/>
      <c r="B4" s="382"/>
      <c r="C4" s="112" t="s">
        <v>155</v>
      </c>
      <c r="D4" s="112" t="s">
        <v>156</v>
      </c>
      <c r="E4" s="112" t="s">
        <v>155</v>
      </c>
      <c r="F4" s="112" t="s">
        <v>156</v>
      </c>
      <c r="G4" s="112" t="s">
        <v>155</v>
      </c>
      <c r="H4" s="112" t="s">
        <v>156</v>
      </c>
      <c r="I4" s="374"/>
      <c r="J4" s="374"/>
    </row>
    <row r="5" spans="1:10">
      <c r="A5" s="375" t="s">
        <v>157</v>
      </c>
      <c r="B5" s="376"/>
      <c r="C5" s="113">
        <f t="shared" ref="C5:H5" si="0">SUM(C6:C23)</f>
        <v>165</v>
      </c>
      <c r="D5" s="114">
        <f t="shared" si="0"/>
        <v>100.00000000000001</v>
      </c>
      <c r="E5" s="115">
        <f t="shared" si="0"/>
        <v>192</v>
      </c>
      <c r="F5" s="114">
        <f t="shared" si="0"/>
        <v>100.00000000000001</v>
      </c>
      <c r="G5" s="113">
        <f t="shared" si="0"/>
        <v>227</v>
      </c>
      <c r="H5" s="114">
        <f t="shared" si="0"/>
        <v>100</v>
      </c>
      <c r="I5" s="114">
        <f>SUM(G5/E5*100)</f>
        <v>118.22916666666667</v>
      </c>
      <c r="J5" s="116">
        <f>SUM(G5/C5*100)</f>
        <v>137.57575757575756</v>
      </c>
    </row>
    <row r="6" spans="1:10" ht="26.25">
      <c r="A6" s="377" t="s">
        <v>158</v>
      </c>
      <c r="B6" s="117" t="s">
        <v>159</v>
      </c>
      <c r="C6" s="118">
        <v>16</v>
      </c>
      <c r="D6" s="114">
        <f>C6/C5*100</f>
        <v>9.6969696969696972</v>
      </c>
      <c r="E6" s="118">
        <v>3</v>
      </c>
      <c r="F6" s="114">
        <f>E6/E5*100</f>
        <v>1.5625</v>
      </c>
      <c r="G6" s="113">
        <v>1</v>
      </c>
      <c r="H6" s="114">
        <f>G6/G5*100</f>
        <v>0.44052863436123352</v>
      </c>
      <c r="I6" s="114">
        <v>0</v>
      </c>
      <c r="J6" s="114">
        <f>SUM(G6/C6*100)</f>
        <v>6.25</v>
      </c>
    </row>
    <row r="7" spans="1:10" ht="39">
      <c r="A7" s="378"/>
      <c r="B7" s="119" t="s">
        <v>160</v>
      </c>
      <c r="C7" s="120">
        <v>16</v>
      </c>
      <c r="D7" s="121">
        <f>C7/C5*100</f>
        <v>9.6969696969696972</v>
      </c>
      <c r="E7" s="120">
        <v>17</v>
      </c>
      <c r="F7" s="121">
        <f>E7/E5*100</f>
        <v>8.8541666666666679</v>
      </c>
      <c r="G7" s="122">
        <v>13</v>
      </c>
      <c r="H7" s="121">
        <f>G7/G5*100</f>
        <v>5.7268722466960353</v>
      </c>
      <c r="I7" s="121">
        <f>SUM(G7/E7*100)</f>
        <v>76.470588235294116</v>
      </c>
      <c r="J7" s="121">
        <f>SUM(G7/C7*100)</f>
        <v>81.25</v>
      </c>
    </row>
    <row r="8" spans="1:10" ht="39">
      <c r="A8" s="378"/>
      <c r="B8" s="119" t="s">
        <v>161</v>
      </c>
      <c r="C8" s="120">
        <v>0</v>
      </c>
      <c r="D8" s="121">
        <f>C8/C5*100</f>
        <v>0</v>
      </c>
      <c r="E8" s="120">
        <v>0</v>
      </c>
      <c r="F8" s="121">
        <f>E8/E5*100</f>
        <v>0</v>
      </c>
      <c r="G8" s="122">
        <v>14</v>
      </c>
      <c r="H8" s="121">
        <f>G8/G5*100</f>
        <v>6.1674008810572687</v>
      </c>
      <c r="I8" s="121">
        <v>0</v>
      </c>
      <c r="J8" s="121">
        <v>0</v>
      </c>
    </row>
    <row r="9" spans="1:10" ht="26.25">
      <c r="A9" s="378"/>
      <c r="B9" s="119" t="s">
        <v>162</v>
      </c>
      <c r="C9" s="120">
        <v>12</v>
      </c>
      <c r="D9" s="121">
        <f>C9/C5*100</f>
        <v>7.2727272727272725</v>
      </c>
      <c r="E9" s="120">
        <v>22</v>
      </c>
      <c r="F9" s="121">
        <f>E9/E5*100</f>
        <v>11.458333333333332</v>
      </c>
      <c r="G9" s="122">
        <v>0</v>
      </c>
      <c r="H9" s="121">
        <f>G9/G5*100</f>
        <v>0</v>
      </c>
      <c r="I9" s="121">
        <f t="shared" ref="I9:I17" si="1">SUM(G9/E9*100)</f>
        <v>0</v>
      </c>
      <c r="J9" s="121">
        <f t="shared" ref="J9:J18" si="2">SUM(G9/C9*100)</f>
        <v>0</v>
      </c>
    </row>
    <row r="10" spans="1:10" ht="26.25">
      <c r="A10" s="378"/>
      <c r="B10" s="119" t="s">
        <v>163</v>
      </c>
      <c r="C10" s="120">
        <v>43</v>
      </c>
      <c r="D10" s="121">
        <f>C10/C5*100</f>
        <v>26.060606060606062</v>
      </c>
      <c r="E10" s="120">
        <v>53</v>
      </c>
      <c r="F10" s="121">
        <f>E10/E5*100</f>
        <v>27.604166666666668</v>
      </c>
      <c r="G10" s="122">
        <v>14</v>
      </c>
      <c r="H10" s="121">
        <f>G10/G5*100</f>
        <v>6.1674008810572687</v>
      </c>
      <c r="I10" s="121">
        <f t="shared" si="1"/>
        <v>26.415094339622641</v>
      </c>
      <c r="J10" s="121">
        <f t="shared" si="2"/>
        <v>32.558139534883722</v>
      </c>
    </row>
    <row r="11" spans="1:10" ht="26.25">
      <c r="A11" s="378"/>
      <c r="B11" s="119" t="s">
        <v>164</v>
      </c>
      <c r="C11" s="120">
        <v>1</v>
      </c>
      <c r="D11" s="121">
        <f>C11/C5*100</f>
        <v>0.60606060606060608</v>
      </c>
      <c r="E11" s="120">
        <v>0</v>
      </c>
      <c r="F11" s="121">
        <f>E11/E5*100</f>
        <v>0</v>
      </c>
      <c r="G11" s="122">
        <v>0</v>
      </c>
      <c r="H11" s="121">
        <f>G11/G5*100</f>
        <v>0</v>
      </c>
      <c r="I11" s="121">
        <v>0</v>
      </c>
      <c r="J11" s="121">
        <v>0</v>
      </c>
    </row>
    <row r="12" spans="1:10" ht="26.25">
      <c r="A12" s="378"/>
      <c r="B12" s="119" t="s">
        <v>165</v>
      </c>
      <c r="C12" s="120">
        <v>1</v>
      </c>
      <c r="D12" s="121">
        <f>C12/C5*100</f>
        <v>0.60606060606060608</v>
      </c>
      <c r="E12" s="120">
        <v>0</v>
      </c>
      <c r="F12" s="121">
        <f>E12/E5*100</f>
        <v>0</v>
      </c>
      <c r="G12" s="122">
        <v>1</v>
      </c>
      <c r="H12" s="121">
        <f>G12/G5*100</f>
        <v>0.44052863436123352</v>
      </c>
      <c r="I12" s="121">
        <v>0</v>
      </c>
      <c r="J12" s="121">
        <f t="shared" si="2"/>
        <v>100</v>
      </c>
    </row>
    <row r="13" spans="1:10" ht="39">
      <c r="A13" s="378"/>
      <c r="B13" s="119" t="s">
        <v>166</v>
      </c>
      <c r="C13" s="120">
        <v>1</v>
      </c>
      <c r="D13" s="121">
        <f>C13/C5*100</f>
        <v>0.60606060606060608</v>
      </c>
      <c r="E13" s="120">
        <v>0</v>
      </c>
      <c r="F13" s="121">
        <f>E13/E5*100</f>
        <v>0</v>
      </c>
      <c r="G13" s="122">
        <v>0</v>
      </c>
      <c r="H13" s="121">
        <f>G13/G5*100</f>
        <v>0</v>
      </c>
      <c r="I13" s="121">
        <v>0</v>
      </c>
      <c r="J13" s="121">
        <f t="shared" si="2"/>
        <v>0</v>
      </c>
    </row>
    <row r="14" spans="1:10">
      <c r="A14" s="378"/>
      <c r="B14" s="119" t="s">
        <v>167</v>
      </c>
      <c r="C14" s="120">
        <v>0</v>
      </c>
      <c r="D14" s="121">
        <f>C14/C5*100</f>
        <v>0</v>
      </c>
      <c r="E14" s="120">
        <v>2</v>
      </c>
      <c r="F14" s="121">
        <f>E14/E5*100</f>
        <v>1.0416666666666665</v>
      </c>
      <c r="G14" s="122">
        <v>1</v>
      </c>
      <c r="H14" s="121">
        <f>G14/G5*100</f>
        <v>0.44052863436123352</v>
      </c>
      <c r="I14" s="121">
        <f t="shared" si="1"/>
        <v>50</v>
      </c>
      <c r="J14" s="121">
        <v>0</v>
      </c>
    </row>
    <row r="15" spans="1:10">
      <c r="A15" s="378"/>
      <c r="B15" s="119" t="s">
        <v>168</v>
      </c>
      <c r="C15" s="120">
        <v>6</v>
      </c>
      <c r="D15" s="121">
        <f>C15/C5*100</f>
        <v>3.6363636363636362</v>
      </c>
      <c r="E15" s="120">
        <v>10</v>
      </c>
      <c r="F15" s="121">
        <f>E15/E5*100</f>
        <v>5.2083333333333339</v>
      </c>
      <c r="G15" s="122">
        <v>11</v>
      </c>
      <c r="H15" s="121">
        <f>G15/G5*100</f>
        <v>4.8458149779735686</v>
      </c>
      <c r="I15" s="121">
        <f t="shared" si="1"/>
        <v>110.00000000000001</v>
      </c>
      <c r="J15" s="121">
        <f t="shared" si="2"/>
        <v>183.33333333333331</v>
      </c>
    </row>
    <row r="16" spans="1:10">
      <c r="A16" s="378"/>
      <c r="B16" s="119" t="s">
        <v>169</v>
      </c>
      <c r="C16" s="120">
        <v>20</v>
      </c>
      <c r="D16" s="121">
        <f>C16/C5*100</f>
        <v>12.121212121212121</v>
      </c>
      <c r="E16" s="120">
        <v>32</v>
      </c>
      <c r="F16" s="121">
        <f>E16/E5*100</f>
        <v>16.666666666666664</v>
      </c>
      <c r="G16" s="122">
        <v>32</v>
      </c>
      <c r="H16" s="121">
        <f>G16/G5*100</f>
        <v>14.096916299559473</v>
      </c>
      <c r="I16" s="121">
        <f t="shared" si="1"/>
        <v>100</v>
      </c>
      <c r="J16" s="121">
        <f t="shared" si="2"/>
        <v>160</v>
      </c>
    </row>
    <row r="17" spans="1:10">
      <c r="A17" s="378"/>
      <c r="B17" s="123" t="s">
        <v>170</v>
      </c>
      <c r="C17" s="120">
        <v>46</v>
      </c>
      <c r="D17" s="121">
        <f>C17/C5*100</f>
        <v>27.878787878787882</v>
      </c>
      <c r="E17" s="120">
        <v>45</v>
      </c>
      <c r="F17" s="121">
        <f>E17/E5*100</f>
        <v>23.4375</v>
      </c>
      <c r="G17" s="122">
        <v>48</v>
      </c>
      <c r="H17" s="121">
        <f>G17/G5*100</f>
        <v>21.145374449339208</v>
      </c>
      <c r="I17" s="121">
        <f t="shared" si="1"/>
        <v>106.66666666666667</v>
      </c>
      <c r="J17" s="121">
        <f t="shared" si="2"/>
        <v>104.34782608695652</v>
      </c>
    </row>
    <row r="18" spans="1:10" ht="26.25">
      <c r="A18" s="378"/>
      <c r="B18" s="119" t="s">
        <v>171</v>
      </c>
      <c r="C18" s="120">
        <v>2</v>
      </c>
      <c r="D18" s="121">
        <f>C18/C5*100</f>
        <v>1.2121212121212122</v>
      </c>
      <c r="E18" s="120">
        <v>0</v>
      </c>
      <c r="F18" s="121">
        <f>E18/E5*100</f>
        <v>0</v>
      </c>
      <c r="G18" s="122">
        <v>1</v>
      </c>
      <c r="H18" s="121">
        <f>G18/G5*100</f>
        <v>0.44052863436123352</v>
      </c>
      <c r="I18" s="121">
        <v>0</v>
      </c>
      <c r="J18" s="121">
        <f t="shared" si="2"/>
        <v>50</v>
      </c>
    </row>
    <row r="19" spans="1:10" ht="26.25">
      <c r="A19" s="378"/>
      <c r="B19" s="119" t="s">
        <v>172</v>
      </c>
      <c r="C19" s="120">
        <v>0</v>
      </c>
      <c r="D19" s="121">
        <f>C19/C5*100</f>
        <v>0</v>
      </c>
      <c r="E19" s="120">
        <v>0</v>
      </c>
      <c r="F19" s="121">
        <f>E19/E5*100</f>
        <v>0</v>
      </c>
      <c r="G19" s="122">
        <v>0</v>
      </c>
      <c r="H19" s="121">
        <f>G19/G5*100</f>
        <v>0</v>
      </c>
      <c r="I19" s="121">
        <v>0</v>
      </c>
      <c r="J19" s="121">
        <v>0</v>
      </c>
    </row>
    <row r="20" spans="1:10" ht="26.25">
      <c r="A20" s="378"/>
      <c r="B20" s="119" t="s">
        <v>173</v>
      </c>
      <c r="C20" s="120">
        <v>0</v>
      </c>
      <c r="D20" s="121">
        <f>C20/C5*100</f>
        <v>0</v>
      </c>
      <c r="E20" s="120">
        <v>0</v>
      </c>
      <c r="F20" s="121">
        <f>E20/E5*100</f>
        <v>0</v>
      </c>
      <c r="G20" s="122">
        <v>1</v>
      </c>
      <c r="H20" s="121">
        <f>G20/G5*100</f>
        <v>0.44052863436123352</v>
      </c>
      <c r="I20" s="121">
        <v>0</v>
      </c>
      <c r="J20" s="121">
        <v>0</v>
      </c>
    </row>
    <row r="21" spans="1:10" ht="64.5">
      <c r="A21" s="378"/>
      <c r="B21" s="119" t="s">
        <v>174</v>
      </c>
      <c r="C21" s="120">
        <v>0</v>
      </c>
      <c r="D21" s="121">
        <f>C21/C5*100</f>
        <v>0</v>
      </c>
      <c r="E21" s="120">
        <v>8</v>
      </c>
      <c r="F21" s="121">
        <f>E21/E5*100</f>
        <v>4.1666666666666661</v>
      </c>
      <c r="G21" s="122">
        <v>0</v>
      </c>
      <c r="H21" s="121">
        <f>G21/G5*100</f>
        <v>0</v>
      </c>
      <c r="I21" s="121">
        <v>0</v>
      </c>
      <c r="J21" s="121">
        <v>0</v>
      </c>
    </row>
    <row r="22" spans="1:10" ht="26.25">
      <c r="A22" s="378"/>
      <c r="B22" s="119" t="s">
        <v>175</v>
      </c>
      <c r="C22" s="120"/>
      <c r="D22" s="121">
        <f>C22/C5*100</f>
        <v>0</v>
      </c>
      <c r="E22" s="124">
        <v>0</v>
      </c>
      <c r="F22" s="121">
        <f>E22/E5*100</f>
        <v>0</v>
      </c>
      <c r="G22" s="122">
        <v>90</v>
      </c>
      <c r="H22" s="121">
        <f>G22/G5*100</f>
        <v>39.647577092511014</v>
      </c>
      <c r="I22" s="121">
        <v>0</v>
      </c>
      <c r="J22" s="121">
        <v>0</v>
      </c>
    </row>
    <row r="23" spans="1:10" ht="39">
      <c r="A23" s="379"/>
      <c r="B23" s="125" t="s">
        <v>176</v>
      </c>
      <c r="C23" s="126">
        <v>1</v>
      </c>
      <c r="D23" s="127">
        <f>C23/C5*100</f>
        <v>0.60606060606060608</v>
      </c>
      <c r="E23" s="128">
        <v>0</v>
      </c>
      <c r="F23" s="127">
        <f>E23/E5*100</f>
        <v>0</v>
      </c>
      <c r="G23" s="129">
        <v>0</v>
      </c>
      <c r="H23" s="127">
        <f>G23/G5*100</f>
        <v>0</v>
      </c>
      <c r="I23" s="127">
        <v>0</v>
      </c>
      <c r="J23" s="127">
        <v>0</v>
      </c>
    </row>
  </sheetData>
  <mergeCells count="9">
    <mergeCell ref="J3:J4"/>
    <mergeCell ref="A5:B5"/>
    <mergeCell ref="A6:A23"/>
    <mergeCell ref="A1:I1"/>
    <mergeCell ref="A3:B4"/>
    <mergeCell ref="C3:D3"/>
    <mergeCell ref="E3:F3"/>
    <mergeCell ref="G3:H3"/>
    <mergeCell ref="I3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K35" sqref="K34:K35"/>
    </sheetView>
  </sheetViews>
  <sheetFormatPr defaultRowHeight="15"/>
  <sheetData>
    <row r="1" spans="1:5">
      <c r="A1" s="389" t="s">
        <v>177</v>
      </c>
      <c r="B1" s="389"/>
      <c r="C1" s="389"/>
      <c r="D1" s="389"/>
      <c r="E1" s="389"/>
    </row>
    <row r="2" spans="1:5">
      <c r="A2" s="130"/>
      <c r="B2" s="130"/>
      <c r="C2" s="130"/>
      <c r="D2" s="130" t="s">
        <v>178</v>
      </c>
      <c r="E2" s="130"/>
    </row>
    <row r="3" spans="1:5">
      <c r="A3" s="390" t="s">
        <v>179</v>
      </c>
      <c r="B3" s="391"/>
      <c r="C3" s="392"/>
      <c r="D3" s="396" t="s">
        <v>180</v>
      </c>
      <c r="E3" s="397"/>
    </row>
    <row r="4" spans="1:5">
      <c r="A4" s="393"/>
      <c r="B4" s="394"/>
      <c r="C4" s="395"/>
      <c r="D4" s="131" t="s">
        <v>181</v>
      </c>
      <c r="E4" s="131" t="s">
        <v>182</v>
      </c>
    </row>
    <row r="5" spans="1:5">
      <c r="A5" s="396" t="s">
        <v>183</v>
      </c>
      <c r="B5" s="398"/>
      <c r="C5" s="398"/>
      <c r="D5" s="398"/>
      <c r="E5" s="397"/>
    </row>
    <row r="6" spans="1:5">
      <c r="A6" s="399" t="s">
        <v>184</v>
      </c>
      <c r="B6" s="402" t="s">
        <v>185</v>
      </c>
      <c r="C6" s="403"/>
      <c r="D6" s="132">
        <v>939</v>
      </c>
      <c r="E6" s="133">
        <v>452</v>
      </c>
    </row>
    <row r="7" spans="1:5">
      <c r="A7" s="400"/>
      <c r="B7" s="402" t="s">
        <v>186</v>
      </c>
      <c r="C7" s="403"/>
      <c r="D7" s="134">
        <f>SUM(D8:D12)</f>
        <v>448</v>
      </c>
      <c r="E7" s="135">
        <f>SUM(E8:E12)</f>
        <v>39</v>
      </c>
    </row>
    <row r="8" spans="1:5">
      <c r="A8" s="400"/>
      <c r="B8" s="404" t="s">
        <v>187</v>
      </c>
      <c r="C8" s="405"/>
      <c r="D8" s="136">
        <v>0</v>
      </c>
      <c r="E8" s="137">
        <v>0</v>
      </c>
    </row>
    <row r="9" spans="1:5">
      <c r="A9" s="400"/>
      <c r="B9" s="387" t="s">
        <v>188</v>
      </c>
      <c r="C9" s="388"/>
      <c r="D9" s="136">
        <v>435</v>
      </c>
      <c r="E9" s="137">
        <v>25.6</v>
      </c>
    </row>
    <row r="10" spans="1:5">
      <c r="A10" s="400"/>
      <c r="B10" s="387" t="s">
        <v>189</v>
      </c>
      <c r="C10" s="388"/>
      <c r="D10" s="136">
        <v>7</v>
      </c>
      <c r="E10" s="137">
        <v>5</v>
      </c>
    </row>
    <row r="11" spans="1:5">
      <c r="A11" s="400"/>
      <c r="B11" s="387" t="s">
        <v>190</v>
      </c>
      <c r="C11" s="388"/>
      <c r="D11" s="136">
        <v>0</v>
      </c>
      <c r="E11" s="137">
        <v>0</v>
      </c>
    </row>
    <row r="12" spans="1:5">
      <c r="A12" s="400"/>
      <c r="B12" s="387" t="s">
        <v>191</v>
      </c>
      <c r="C12" s="388"/>
      <c r="D12" s="136">
        <v>6</v>
      </c>
      <c r="E12" s="137">
        <v>8.4</v>
      </c>
    </row>
    <row r="13" spans="1:5">
      <c r="A13" s="400"/>
      <c r="B13" s="406" t="s">
        <v>192</v>
      </c>
      <c r="C13" s="407"/>
      <c r="D13" s="134">
        <f>SUM(D14:D20)</f>
        <v>779</v>
      </c>
      <c r="E13" s="135">
        <f>SUM(E14:E20)</f>
        <v>211.70000000000002</v>
      </c>
    </row>
    <row r="14" spans="1:5" ht="78.75">
      <c r="A14" s="400"/>
      <c r="B14" s="408" t="s">
        <v>193</v>
      </c>
      <c r="C14" s="138" t="s">
        <v>194</v>
      </c>
      <c r="D14" s="136">
        <v>397</v>
      </c>
      <c r="E14" s="137">
        <v>107.6</v>
      </c>
    </row>
    <row r="15" spans="1:5" ht="101.25">
      <c r="A15" s="400"/>
      <c r="B15" s="409"/>
      <c r="C15" s="138" t="s">
        <v>195</v>
      </c>
      <c r="D15" s="136">
        <v>0</v>
      </c>
      <c r="E15" s="137">
        <v>0</v>
      </c>
    </row>
    <row r="16" spans="1:5" ht="101.25">
      <c r="A16" s="400"/>
      <c r="B16" s="410"/>
      <c r="C16" s="138" t="s">
        <v>196</v>
      </c>
      <c r="D16" s="136">
        <v>138</v>
      </c>
      <c r="E16" s="137">
        <v>37</v>
      </c>
    </row>
    <row r="17" spans="1:5">
      <c r="A17" s="400"/>
      <c r="B17" s="387" t="s">
        <v>197</v>
      </c>
      <c r="C17" s="388"/>
      <c r="D17" s="136">
        <v>206</v>
      </c>
      <c r="E17" s="137">
        <v>57.2</v>
      </c>
    </row>
    <row r="18" spans="1:5">
      <c r="A18" s="400"/>
      <c r="B18" s="387" t="s">
        <v>198</v>
      </c>
      <c r="C18" s="388"/>
      <c r="D18" s="136">
        <v>24</v>
      </c>
      <c r="E18" s="137">
        <v>6.4</v>
      </c>
    </row>
    <row r="19" spans="1:5">
      <c r="A19" s="400"/>
      <c r="B19" s="387" t="s">
        <v>199</v>
      </c>
      <c r="C19" s="411"/>
      <c r="D19" s="136">
        <v>6</v>
      </c>
      <c r="E19" s="139">
        <v>1.7</v>
      </c>
    </row>
    <row r="20" spans="1:5">
      <c r="A20" s="400"/>
      <c r="B20" s="387" t="s">
        <v>200</v>
      </c>
      <c r="C20" s="388"/>
      <c r="D20" s="136">
        <v>8</v>
      </c>
      <c r="E20" s="137">
        <v>1.8</v>
      </c>
    </row>
    <row r="21" spans="1:5">
      <c r="A21" s="400"/>
      <c r="B21" s="406" t="s">
        <v>201</v>
      </c>
      <c r="C21" s="407"/>
      <c r="D21" s="132">
        <v>15</v>
      </c>
      <c r="E21" s="133">
        <v>15.2</v>
      </c>
    </row>
    <row r="22" spans="1:5">
      <c r="A22" s="400"/>
      <c r="B22" s="406" t="s">
        <v>202</v>
      </c>
      <c r="C22" s="407"/>
      <c r="D22" s="134">
        <v>571</v>
      </c>
      <c r="E22" s="140">
        <v>72.3</v>
      </c>
    </row>
    <row r="23" spans="1:5">
      <c r="A23" s="401"/>
      <c r="B23" s="406" t="s">
        <v>203</v>
      </c>
      <c r="C23" s="407"/>
      <c r="D23" s="134">
        <v>148</v>
      </c>
      <c r="E23" s="141">
        <v>32.6</v>
      </c>
    </row>
    <row r="24" spans="1:5">
      <c r="A24" s="399" t="s">
        <v>204</v>
      </c>
      <c r="B24" s="387" t="s">
        <v>205</v>
      </c>
      <c r="C24" s="388"/>
      <c r="D24" s="136">
        <v>1040</v>
      </c>
      <c r="E24" s="137">
        <v>153.1</v>
      </c>
    </row>
    <row r="25" spans="1:5">
      <c r="A25" s="400"/>
      <c r="B25" s="387" t="s">
        <v>206</v>
      </c>
      <c r="C25" s="388"/>
      <c r="D25" s="136">
        <v>4394</v>
      </c>
      <c r="E25" s="137">
        <v>620.79999999999995</v>
      </c>
    </row>
    <row r="26" spans="1:5">
      <c r="A26" s="400"/>
      <c r="B26" s="387" t="s">
        <v>207</v>
      </c>
      <c r="C26" s="388"/>
      <c r="D26" s="136">
        <v>37</v>
      </c>
      <c r="E26" s="137">
        <v>25.6</v>
      </c>
    </row>
    <row r="27" spans="1:5">
      <c r="A27" s="400"/>
      <c r="B27" s="404" t="s">
        <v>208</v>
      </c>
      <c r="C27" s="405"/>
      <c r="D27" s="136">
        <v>0</v>
      </c>
      <c r="E27" s="136">
        <v>0</v>
      </c>
    </row>
    <row r="28" spans="1:5">
      <c r="A28" s="401"/>
      <c r="B28" s="402" t="s">
        <v>209</v>
      </c>
      <c r="C28" s="403"/>
      <c r="D28" s="136"/>
      <c r="E28" s="137">
        <f>SUM(E24:E27)</f>
        <v>799.5</v>
      </c>
    </row>
  </sheetData>
  <mergeCells count="27">
    <mergeCell ref="B19:C19"/>
    <mergeCell ref="B20:C20"/>
    <mergeCell ref="B21:C21"/>
    <mergeCell ref="B22:C22"/>
    <mergeCell ref="B23:C23"/>
    <mergeCell ref="A24:A28"/>
    <mergeCell ref="B24:C24"/>
    <mergeCell ref="B25:C25"/>
    <mergeCell ref="B26:C26"/>
    <mergeCell ref="B27:C27"/>
    <mergeCell ref="B28:C28"/>
    <mergeCell ref="B18:C18"/>
    <mergeCell ref="A1:E1"/>
    <mergeCell ref="A3:C4"/>
    <mergeCell ref="D3:E3"/>
    <mergeCell ref="A5:E5"/>
    <mergeCell ref="A6:A23"/>
    <mergeCell ref="B6:C6"/>
    <mergeCell ref="B7:C7"/>
    <mergeCell ref="B8:C8"/>
    <mergeCell ref="B9:C9"/>
    <mergeCell ref="B10:C10"/>
    <mergeCell ref="B11:C11"/>
    <mergeCell ref="B12:C12"/>
    <mergeCell ref="B13:C13"/>
    <mergeCell ref="B14:B16"/>
    <mergeCell ref="B17:C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K21" sqref="K21"/>
    </sheetView>
  </sheetViews>
  <sheetFormatPr defaultRowHeight="15"/>
  <sheetData>
    <row r="1" spans="1:7">
      <c r="A1" s="412" t="s">
        <v>210</v>
      </c>
      <c r="B1" s="412"/>
      <c r="C1" s="412"/>
      <c r="D1" s="412"/>
      <c r="E1" s="412"/>
      <c r="F1" s="412"/>
      <c r="G1" s="412"/>
    </row>
    <row r="2" spans="1:7">
      <c r="A2" s="142"/>
      <c r="B2" s="142"/>
      <c r="C2" s="413"/>
      <c r="D2" s="413"/>
      <c r="E2" s="142"/>
      <c r="F2" s="414" t="s">
        <v>108</v>
      </c>
      <c r="G2" s="414"/>
    </row>
    <row r="3" spans="1:7">
      <c r="A3" s="415"/>
      <c r="B3" s="415"/>
      <c r="C3" s="415" t="s">
        <v>211</v>
      </c>
      <c r="D3" s="416" t="s">
        <v>152</v>
      </c>
      <c r="E3" s="416"/>
      <c r="F3" s="416"/>
      <c r="G3" s="415" t="s">
        <v>212</v>
      </c>
    </row>
    <row r="4" spans="1:7" ht="25.5">
      <c r="A4" s="415"/>
      <c r="B4" s="415"/>
      <c r="C4" s="415"/>
      <c r="D4" s="143" t="s">
        <v>213</v>
      </c>
      <c r="E4" s="144" t="s">
        <v>214</v>
      </c>
      <c r="F4" s="143" t="s">
        <v>215</v>
      </c>
      <c r="G4" s="415"/>
    </row>
    <row r="5" spans="1:7">
      <c r="A5" s="145" t="s">
        <v>216</v>
      </c>
      <c r="B5" s="145"/>
      <c r="C5" s="146">
        <f>C7+C8+C9+C10+C11</f>
        <v>8452.1999999999989</v>
      </c>
      <c r="D5" s="146">
        <f t="shared" ref="D5" si="0">D7+D8+D9+D10+D11</f>
        <v>3807.2000000000003</v>
      </c>
      <c r="E5" s="146">
        <f>E7+E8+E9+E10+E11</f>
        <v>10235.799999999999</v>
      </c>
      <c r="F5" s="147">
        <f t="shared" ref="F5:F18" si="1">E5/D5*100</f>
        <v>268.85375078798063</v>
      </c>
      <c r="G5" s="147">
        <f t="shared" ref="G5:G18" si="2">E5/C5*100</f>
        <v>121.10219824424411</v>
      </c>
    </row>
    <row r="6" spans="1:7">
      <c r="A6" s="145" t="s">
        <v>217</v>
      </c>
      <c r="B6" s="145"/>
      <c r="C6" s="145"/>
      <c r="D6" s="145"/>
      <c r="E6" s="145"/>
      <c r="F6" s="147"/>
      <c r="G6" s="147"/>
    </row>
    <row r="7" spans="1:7">
      <c r="A7" s="148"/>
      <c r="B7" s="148" t="s">
        <v>218</v>
      </c>
      <c r="C7" s="149">
        <v>7090</v>
      </c>
      <c r="D7" s="149">
        <v>2437.3000000000002</v>
      </c>
      <c r="E7" s="149">
        <v>8573.1</v>
      </c>
      <c r="F7" s="147">
        <f>E7/D7*100</f>
        <v>351.74578426947846</v>
      </c>
      <c r="G7" s="147">
        <f>E7/C7*100</f>
        <v>120.9181946403385</v>
      </c>
    </row>
    <row r="8" spans="1:7">
      <c r="A8" s="148"/>
      <c r="B8" s="148" t="s">
        <v>219</v>
      </c>
      <c r="C8" s="149">
        <v>287.7</v>
      </c>
      <c r="D8" s="149">
        <v>280.89999999999998</v>
      </c>
      <c r="E8" s="149">
        <v>368.3</v>
      </c>
      <c r="F8" s="147">
        <f t="shared" si="1"/>
        <v>131.11427554289784</v>
      </c>
      <c r="G8" s="147">
        <f t="shared" si="2"/>
        <v>128.01529370872439</v>
      </c>
    </row>
    <row r="9" spans="1:7">
      <c r="A9" s="148"/>
      <c r="B9" s="148" t="s">
        <v>220</v>
      </c>
      <c r="C9" s="149">
        <v>778.9</v>
      </c>
      <c r="D9" s="149">
        <v>813.8</v>
      </c>
      <c r="E9" s="149">
        <v>929</v>
      </c>
      <c r="F9" s="147">
        <f t="shared" si="1"/>
        <v>114.15581223887934</v>
      </c>
      <c r="G9" s="147">
        <f t="shared" si="2"/>
        <v>119.27076646552833</v>
      </c>
    </row>
    <row r="10" spans="1:7">
      <c r="A10" s="148"/>
      <c r="B10" s="148" t="s">
        <v>221</v>
      </c>
      <c r="C10" s="149">
        <v>179.3</v>
      </c>
      <c r="D10" s="149">
        <v>214.4</v>
      </c>
      <c r="E10" s="149">
        <v>210.9</v>
      </c>
      <c r="F10" s="147">
        <f t="shared" si="1"/>
        <v>98.367537313432834</v>
      </c>
      <c r="G10" s="147">
        <f t="shared" si="2"/>
        <v>117.62409369771332</v>
      </c>
    </row>
    <row r="11" spans="1:7">
      <c r="A11" s="148"/>
      <c r="B11" s="148" t="s">
        <v>222</v>
      </c>
      <c r="C11" s="149">
        <v>116.3</v>
      </c>
      <c r="D11" s="149">
        <v>60.8</v>
      </c>
      <c r="E11" s="149">
        <v>154.5</v>
      </c>
      <c r="F11" s="147">
        <f t="shared" si="1"/>
        <v>254.11184210526318</v>
      </c>
      <c r="G11" s="147">
        <f t="shared" si="2"/>
        <v>132.84608770421323</v>
      </c>
    </row>
    <row r="12" spans="1:7">
      <c r="A12" s="148" t="s">
        <v>223</v>
      </c>
      <c r="B12" s="148"/>
      <c r="C12" s="149">
        <f>C14+C15+C16+C17+C18</f>
        <v>8159.4</v>
      </c>
      <c r="D12" s="149">
        <f t="shared" ref="D12" si="3">D14+D15+D16+D17+D18</f>
        <v>9238</v>
      </c>
      <c r="E12" s="149">
        <f>E14+E15+E16+E17+E18</f>
        <v>9419.2000000000007</v>
      </c>
      <c r="F12" s="147">
        <f t="shared" si="1"/>
        <v>101.96146352024249</v>
      </c>
      <c r="G12" s="147">
        <f t="shared" si="2"/>
        <v>115.43986077407654</v>
      </c>
    </row>
    <row r="13" spans="1:7">
      <c r="A13" s="148" t="s">
        <v>217</v>
      </c>
      <c r="B13" s="148"/>
      <c r="C13" s="148"/>
      <c r="D13" s="148"/>
      <c r="E13" s="148"/>
      <c r="F13" s="147"/>
      <c r="G13" s="147"/>
    </row>
    <row r="14" spans="1:7">
      <c r="A14" s="145"/>
      <c r="B14" s="145" t="s">
        <v>218</v>
      </c>
      <c r="C14" s="149">
        <v>6873.9</v>
      </c>
      <c r="D14" s="146">
        <v>7799</v>
      </c>
      <c r="E14" s="146">
        <v>7997.3</v>
      </c>
      <c r="F14" s="147">
        <f t="shared" si="1"/>
        <v>102.54263367098346</v>
      </c>
      <c r="G14" s="147">
        <f t="shared" si="2"/>
        <v>116.34297851292573</v>
      </c>
    </row>
    <row r="15" spans="1:7">
      <c r="A15" s="145"/>
      <c r="B15" s="145" t="s">
        <v>219</v>
      </c>
      <c r="C15" s="149">
        <v>303.3</v>
      </c>
      <c r="D15" s="146">
        <v>344.4</v>
      </c>
      <c r="E15" s="146">
        <v>369.2</v>
      </c>
      <c r="F15" s="147">
        <f t="shared" si="1"/>
        <v>107.20092915214867</v>
      </c>
      <c r="G15" s="147">
        <f t="shared" si="2"/>
        <v>121.72766238048136</v>
      </c>
    </row>
    <row r="16" spans="1:7">
      <c r="A16" s="145"/>
      <c r="B16" s="145" t="s">
        <v>220</v>
      </c>
      <c r="C16" s="146">
        <v>769.4</v>
      </c>
      <c r="D16" s="146">
        <v>974.2</v>
      </c>
      <c r="E16" s="146">
        <v>856.1</v>
      </c>
      <c r="F16" s="147">
        <f t="shared" si="1"/>
        <v>87.877232601108602</v>
      </c>
      <c r="G16" s="147">
        <f t="shared" si="2"/>
        <v>111.2685209253964</v>
      </c>
    </row>
    <row r="17" spans="1:7">
      <c r="A17" s="145"/>
      <c r="B17" s="145" t="s">
        <v>221</v>
      </c>
      <c r="C17" s="146">
        <v>169.8</v>
      </c>
      <c r="D17" s="146">
        <v>66.900000000000006</v>
      </c>
      <c r="E17" s="146">
        <v>101.9</v>
      </c>
      <c r="F17" s="147">
        <f t="shared" si="1"/>
        <v>152.31689088191328</v>
      </c>
      <c r="G17" s="147">
        <f t="shared" si="2"/>
        <v>60.011778563015319</v>
      </c>
    </row>
    <row r="18" spans="1:7">
      <c r="A18" s="150"/>
      <c r="B18" s="150" t="s">
        <v>222</v>
      </c>
      <c r="C18" s="151">
        <v>43</v>
      </c>
      <c r="D18" s="151">
        <v>53.5</v>
      </c>
      <c r="E18" s="151">
        <v>94.7</v>
      </c>
      <c r="F18" s="151">
        <f t="shared" si="1"/>
        <v>177.00934579439254</v>
      </c>
      <c r="G18" s="151">
        <f t="shared" si="2"/>
        <v>220.23255813953489</v>
      </c>
    </row>
    <row r="19" spans="1:7">
      <c r="A19" s="152"/>
      <c r="B19" s="152"/>
      <c r="C19" s="152"/>
      <c r="D19" s="152"/>
      <c r="E19" s="152"/>
      <c r="F19" s="152"/>
      <c r="G19" s="152"/>
    </row>
    <row r="20" spans="1:7">
      <c r="A20" s="153" t="s">
        <v>224</v>
      </c>
      <c r="B20" s="153"/>
      <c r="C20" s="153"/>
      <c r="D20" s="153"/>
      <c r="E20" s="153"/>
      <c r="F20" s="153"/>
      <c r="G20" s="153"/>
    </row>
  </sheetData>
  <mergeCells count="7">
    <mergeCell ref="A1:G1"/>
    <mergeCell ref="C2:D2"/>
    <mergeCell ref="F2:G2"/>
    <mergeCell ref="A3:B4"/>
    <mergeCell ref="C3:C4"/>
    <mergeCell ref="D3:F3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Sheet1</vt:lpstr>
      <vt:lpstr>TOSUM1505</vt:lpstr>
      <vt:lpstr>ONT-2015-5</vt:lpstr>
      <vt:lpstr>bank</vt:lpstr>
      <vt:lpstr>HUMAN-hvnam</vt:lpstr>
      <vt:lpstr>HUMAN-emd</vt:lpstr>
      <vt:lpstr>HUMAN-h-ovchin</vt:lpstr>
      <vt:lpstr>Niigmiin halamj</vt:lpstr>
      <vt:lpstr>daatgal2015-nds2015</vt:lpstr>
      <vt:lpstr>daatgal2015-ndt15</vt:lpstr>
      <vt:lpstr>daatgal2015-nd2015</vt:lpstr>
      <vt:lpstr>CPI</vt:lpstr>
      <vt:lpstr>UNE_02</vt:lpstr>
      <vt:lpstr>ХАА-1</vt:lpstr>
      <vt:lpstr>ХАА-2</vt:lpstr>
      <vt:lpstr>ХАА-6</vt:lpstr>
      <vt:lpstr>AY12013-02-GOLNER</vt:lpstr>
      <vt:lpstr>AY12013-02-NB</vt:lpstr>
      <vt:lpstr>GEMT2015-2-GEMT2015</vt:lpstr>
      <vt:lpstr>GEMT2015-2-2015sum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2021-01-15T08:58:08Z</dcterms:created>
  <dcterms:modified xsi:type="dcterms:W3CDTF">2021-01-20T04:34:04Z</dcterms:modified>
</cp:coreProperties>
</file>